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nnel\Documents\VU\Research Project\ISIMS paper\"/>
    </mc:Choice>
  </mc:AlternateContent>
  <xr:revisionPtr revIDLastSave="0" documentId="13_ncr:1_{357A34F2-34C2-427F-80A0-82F1BA713DE0}" xr6:coauthVersionLast="47" xr6:coauthVersionMax="47" xr10:uidLastSave="{00000000-0000-0000-0000-000000000000}"/>
  <bookViews>
    <workbookView xWindow="-108" yWindow="-108" windowWidth="23256" windowHeight="12456" tabRatio="870" activeTab="23" xr2:uid="{6B5BB1DE-DF10-409B-9E20-456288271185}"/>
  </bookViews>
  <sheets>
    <sheet name="I1S1" sheetId="18" r:id="rId1"/>
    <sheet name="I1S2" sheetId="19" r:id="rId2"/>
    <sheet name="I1S3" sheetId="20" r:id="rId3"/>
    <sheet name="I1S4" sheetId="21" r:id="rId4"/>
    <sheet name="I1S5" sheetId="22" r:id="rId5"/>
    <sheet name="I1S6" sheetId="23" r:id="rId6"/>
    <sheet name="I1S8" sheetId="24" r:id="rId7"/>
    <sheet name="I2S1" sheetId="25" r:id="rId8"/>
    <sheet name="I2S2" sheetId="26" r:id="rId9"/>
    <sheet name="I2S3" sheetId="27" r:id="rId10"/>
    <sheet name="I3S1-1 (I)" sheetId="28" r:id="rId11"/>
    <sheet name="I3S1-1 (M)" sheetId="29" r:id="rId12"/>
    <sheet name="I3S1-1 (H)" sheetId="30" r:id="rId13"/>
    <sheet name="I4S1" sheetId="31" r:id="rId14"/>
    <sheet name="I5S1(I)" sheetId="32" r:id="rId15"/>
    <sheet name="I5S1(C)" sheetId="33" r:id="rId16"/>
    <sheet name="I6S1-1" sheetId="34" r:id="rId17"/>
    <sheet name="I6S1-2" sheetId="35" r:id="rId18"/>
    <sheet name="I7S1" sheetId="36" r:id="rId19"/>
    <sheet name="I7S2" sheetId="37" r:id="rId20"/>
    <sheet name="M6" sheetId="38" r:id="rId21"/>
    <sheet name="M13" sheetId="39" r:id="rId22"/>
    <sheet name="F6" sheetId="40" r:id="rId23"/>
    <sheet name="F8" sheetId="41" r:id="rId24"/>
  </sheets>
  <definedNames>
    <definedName name="Poly_FQ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41" l="1"/>
  <c r="E20" i="41" s="1"/>
  <c r="D18" i="41"/>
  <c r="D20" i="41" s="1"/>
  <c r="C18" i="41"/>
  <c r="C20" i="41" s="1"/>
  <c r="B18" i="41"/>
  <c r="B20" i="41" s="1"/>
  <c r="F17" i="41"/>
  <c r="G17" i="41" s="1"/>
  <c r="F16" i="41"/>
  <c r="G16" i="41" s="1"/>
  <c r="F15" i="41"/>
  <c r="F14" i="41"/>
  <c r="G14" i="41" s="1"/>
  <c r="F13" i="41"/>
  <c r="F12" i="41"/>
  <c r="F11" i="41"/>
  <c r="G11" i="41" s="1"/>
  <c r="F10" i="41"/>
  <c r="G10" i="41" s="1"/>
  <c r="F9" i="41"/>
  <c r="G9" i="41" s="1"/>
  <c r="F8" i="41"/>
  <c r="G8" i="41" s="1"/>
  <c r="F7" i="41"/>
  <c r="F6" i="41"/>
  <c r="G6" i="41" s="1"/>
  <c r="F5" i="41"/>
  <c r="F4" i="41"/>
  <c r="F18" i="41" s="1"/>
  <c r="G7" i="41" l="1"/>
  <c r="G15" i="41"/>
  <c r="C19" i="41"/>
  <c r="F19" i="41"/>
  <c r="G4" i="41"/>
  <c r="G18" i="41"/>
  <c r="D19" i="41"/>
  <c r="B19" i="41"/>
  <c r="G12" i="41"/>
  <c r="F20" i="41"/>
  <c r="E21" i="41" s="1"/>
  <c r="C21" i="41"/>
  <c r="G5" i="41"/>
  <c r="G13" i="41"/>
  <c r="E19" i="41"/>
  <c r="H16" i="41" l="1"/>
  <c r="H8" i="41"/>
  <c r="H13" i="41"/>
  <c r="H12" i="41"/>
  <c r="H17" i="41"/>
  <c r="H9" i="41"/>
  <c r="H14" i="41"/>
  <c r="H6" i="41"/>
  <c r="H5" i="41"/>
  <c r="H10" i="41"/>
  <c r="H15" i="41"/>
  <c r="H11" i="41"/>
  <c r="H7" i="41"/>
  <c r="H4" i="41"/>
  <c r="B21" i="41"/>
  <c r="H18" i="41"/>
  <c r="D21" i="41"/>
  <c r="G16" i="40"/>
  <c r="G16" i="19"/>
  <c r="G4" i="19" l="1"/>
  <c r="H32" i="41" l="1"/>
  <c r="H31" i="41"/>
  <c r="H30" i="41"/>
  <c r="H29" i="41"/>
  <c r="H32" i="40"/>
  <c r="H31" i="40"/>
  <c r="H30" i="40"/>
  <c r="H29" i="40"/>
  <c r="H32" i="39"/>
  <c r="K30" i="39" s="1"/>
  <c r="H31" i="39"/>
  <c r="H30" i="39"/>
  <c r="K29" i="39"/>
  <c r="H29" i="39"/>
  <c r="H32" i="38"/>
  <c r="K30" i="38" s="1"/>
  <c r="H31" i="38"/>
  <c r="H30" i="38"/>
  <c r="H29" i="38"/>
  <c r="H32" i="37"/>
  <c r="K30" i="37" s="1"/>
  <c r="H31" i="37"/>
  <c r="H30" i="37"/>
  <c r="K29" i="37"/>
  <c r="H29" i="37"/>
  <c r="H32" i="36"/>
  <c r="K30" i="36" s="1"/>
  <c r="H31" i="36"/>
  <c r="H30" i="36"/>
  <c r="K29" i="36"/>
  <c r="H29" i="36"/>
  <c r="H32" i="35"/>
  <c r="K30" i="35" s="1"/>
  <c r="H31" i="35"/>
  <c r="H30" i="35"/>
  <c r="K29" i="35"/>
  <c r="H29" i="35"/>
  <c r="H32" i="34"/>
  <c r="K30" i="34" s="1"/>
  <c r="H31" i="34"/>
  <c r="H30" i="34"/>
  <c r="K29" i="34"/>
  <c r="H29" i="34"/>
  <c r="H32" i="33"/>
  <c r="H31" i="33"/>
  <c r="H30" i="33"/>
  <c r="K30" i="33" s="1"/>
  <c r="K29" i="33"/>
  <c r="H29" i="33"/>
  <c r="H32" i="32"/>
  <c r="H31" i="32"/>
  <c r="H30" i="32"/>
  <c r="K30" i="32" s="1"/>
  <c r="K29" i="32"/>
  <c r="H29" i="32"/>
  <c r="H32" i="31"/>
  <c r="H31" i="31"/>
  <c r="H30" i="31"/>
  <c r="K30" i="31" s="1"/>
  <c r="K29" i="31"/>
  <c r="H29" i="31"/>
  <c r="H32" i="30"/>
  <c r="K30" i="30" s="1"/>
  <c r="H31" i="30"/>
  <c r="H30" i="30"/>
  <c r="K29" i="30"/>
  <c r="H29" i="30"/>
  <c r="H32" i="29"/>
  <c r="K30" i="29" s="1"/>
  <c r="H31" i="29"/>
  <c r="H30" i="29"/>
  <c r="K29" i="29"/>
  <c r="H29" i="29"/>
  <c r="H32" i="28"/>
  <c r="K30" i="28" s="1"/>
  <c r="H31" i="28"/>
  <c r="H30" i="28"/>
  <c r="K29" i="28"/>
  <c r="H29" i="28"/>
  <c r="H32" i="27"/>
  <c r="K30" i="27" s="1"/>
  <c r="H31" i="27"/>
  <c r="H30" i="27"/>
  <c r="K29" i="27"/>
  <c r="H29" i="27"/>
  <c r="H32" i="26"/>
  <c r="K30" i="26" s="1"/>
  <c r="H31" i="26"/>
  <c r="H30" i="26"/>
  <c r="K29" i="26"/>
  <c r="H29" i="26"/>
  <c r="H32" i="25"/>
  <c r="H31" i="25"/>
  <c r="K30" i="25"/>
  <c r="H30" i="25"/>
  <c r="K29" i="25"/>
  <c r="H29" i="25"/>
  <c r="H32" i="24"/>
  <c r="K30" i="24" s="1"/>
  <c r="H31" i="24"/>
  <c r="H30" i="24"/>
  <c r="K29" i="24"/>
  <c r="H29" i="24"/>
  <c r="H32" i="23"/>
  <c r="K30" i="23" s="1"/>
  <c r="H31" i="23"/>
  <c r="H30" i="23"/>
  <c r="K29" i="23"/>
  <c r="H29" i="23"/>
  <c r="H32" i="22"/>
  <c r="H31" i="22"/>
  <c r="K30" i="22" s="1"/>
  <c r="H30" i="22"/>
  <c r="K29" i="22"/>
  <c r="H29" i="22"/>
  <c r="H32" i="21"/>
  <c r="K30" i="21" s="1"/>
  <c r="H31" i="21"/>
  <c r="H30" i="21"/>
  <c r="K29" i="21"/>
  <c r="H29" i="21"/>
  <c r="H32" i="20"/>
  <c r="K30" i="20" s="1"/>
  <c r="H31" i="20"/>
  <c r="H30" i="20"/>
  <c r="K29" i="20"/>
  <c r="H29" i="20"/>
  <c r="H32" i="19"/>
  <c r="H31" i="19"/>
  <c r="K30" i="19"/>
  <c r="H30" i="19"/>
  <c r="K29" i="19"/>
  <c r="H29" i="19"/>
  <c r="G28" i="41"/>
  <c r="F28" i="41"/>
  <c r="E28" i="41"/>
  <c r="D28" i="41"/>
  <c r="C28" i="41"/>
  <c r="G28" i="40"/>
  <c r="F28" i="40"/>
  <c r="E28" i="40"/>
  <c r="D28" i="40"/>
  <c r="C28" i="40"/>
  <c r="G28" i="39"/>
  <c r="F28" i="39"/>
  <c r="E28" i="39"/>
  <c r="D28" i="39"/>
  <c r="C28" i="39"/>
  <c r="G28" i="38"/>
  <c r="F28" i="38"/>
  <c r="K29" i="38" s="1"/>
  <c r="E28" i="38"/>
  <c r="D28" i="38"/>
  <c r="C28" i="38"/>
  <c r="G28" i="37"/>
  <c r="F28" i="37"/>
  <c r="E28" i="37"/>
  <c r="D28" i="37"/>
  <c r="C28" i="37"/>
  <c r="G28" i="36"/>
  <c r="F28" i="36"/>
  <c r="E28" i="36"/>
  <c r="D28" i="36"/>
  <c r="C28" i="36"/>
  <c r="G28" i="35"/>
  <c r="F28" i="35"/>
  <c r="E28" i="35"/>
  <c r="D28" i="35"/>
  <c r="C28" i="35"/>
  <c r="G28" i="34"/>
  <c r="F28" i="34"/>
  <c r="E28" i="34"/>
  <c r="D28" i="34"/>
  <c r="C28" i="34"/>
  <c r="G28" i="33"/>
  <c r="F28" i="33"/>
  <c r="E28" i="33"/>
  <c r="D28" i="33"/>
  <c r="C28" i="33"/>
  <c r="G28" i="32"/>
  <c r="F28" i="32"/>
  <c r="E28" i="32"/>
  <c r="D28" i="32"/>
  <c r="C28" i="32"/>
  <c r="G28" i="31"/>
  <c r="F28" i="31"/>
  <c r="E28" i="31"/>
  <c r="D28" i="31"/>
  <c r="C28" i="31"/>
  <c r="G28" i="30"/>
  <c r="F28" i="30"/>
  <c r="E28" i="30"/>
  <c r="D28" i="30"/>
  <c r="C28" i="30"/>
  <c r="G28" i="29"/>
  <c r="F28" i="29"/>
  <c r="E28" i="29"/>
  <c r="D28" i="29"/>
  <c r="C28" i="29"/>
  <c r="G28" i="28"/>
  <c r="F28" i="28"/>
  <c r="E28" i="28"/>
  <c r="D28" i="28"/>
  <c r="C28" i="28"/>
  <c r="G28" i="27"/>
  <c r="F28" i="27"/>
  <c r="E28" i="27"/>
  <c r="D28" i="27"/>
  <c r="C28" i="27"/>
  <c r="G28" i="26"/>
  <c r="F28" i="26"/>
  <c r="E28" i="26"/>
  <c r="D28" i="26"/>
  <c r="C28" i="26"/>
  <c r="G28" i="25"/>
  <c r="F28" i="25"/>
  <c r="E28" i="25"/>
  <c r="D28" i="25"/>
  <c r="C28" i="25"/>
  <c r="G28" i="24"/>
  <c r="F28" i="24"/>
  <c r="E28" i="24"/>
  <c r="D28" i="24"/>
  <c r="C28" i="24"/>
  <c r="G28" i="23"/>
  <c r="F28" i="23"/>
  <c r="E28" i="23"/>
  <c r="D28" i="23"/>
  <c r="C28" i="23"/>
  <c r="G28" i="22"/>
  <c r="F28" i="22"/>
  <c r="E28" i="22"/>
  <c r="D28" i="22"/>
  <c r="C28" i="22"/>
  <c r="G28" i="21"/>
  <c r="F28" i="21"/>
  <c r="E28" i="21"/>
  <c r="D28" i="21"/>
  <c r="C28" i="21"/>
  <c r="G28" i="20"/>
  <c r="F28" i="20"/>
  <c r="E28" i="20"/>
  <c r="D28" i="20"/>
  <c r="C28" i="20"/>
  <c r="G28" i="19"/>
  <c r="F28" i="19"/>
  <c r="E28" i="19"/>
  <c r="D28" i="19"/>
  <c r="C28" i="19"/>
  <c r="K30" i="18"/>
  <c r="K29" i="18"/>
  <c r="C28" i="18"/>
  <c r="H30" i="18"/>
  <c r="H31" i="18"/>
  <c r="H32" i="18"/>
  <c r="H29" i="18"/>
  <c r="D28" i="18"/>
  <c r="E28" i="18"/>
  <c r="F28" i="18"/>
  <c r="G28" i="18"/>
  <c r="K30" i="40" l="1"/>
  <c r="K29" i="40"/>
  <c r="K29" i="41"/>
  <c r="K30" i="41"/>
  <c r="C18" i="34"/>
  <c r="C20" i="34" s="1"/>
  <c r="C35" i="41"/>
  <c r="F39" i="41" s="1"/>
  <c r="C35" i="40"/>
  <c r="E39" i="40" s="1"/>
  <c r="D20" i="40"/>
  <c r="B20" i="40"/>
  <c r="E18" i="40"/>
  <c r="E20" i="40" s="1"/>
  <c r="D18" i="40"/>
  <c r="C18" i="40"/>
  <c r="C20" i="40" s="1"/>
  <c r="B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" i="40"/>
  <c r="F4" i="40"/>
  <c r="C35" i="39"/>
  <c r="E39" i="39" s="1"/>
  <c r="E18" i="39"/>
  <c r="E20" i="39" s="1"/>
  <c r="D18" i="39"/>
  <c r="D20" i="39" s="1"/>
  <c r="C18" i="39"/>
  <c r="C20" i="39" s="1"/>
  <c r="B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" i="39"/>
  <c r="F4" i="39"/>
  <c r="C35" i="38"/>
  <c r="C39" i="38" s="1"/>
  <c r="E18" i="38"/>
  <c r="E20" i="38" s="1"/>
  <c r="D18" i="38"/>
  <c r="D20" i="38" s="1"/>
  <c r="C18" i="38"/>
  <c r="B18" i="38"/>
  <c r="B20" i="38" s="1"/>
  <c r="F17" i="38"/>
  <c r="F16" i="38"/>
  <c r="F15" i="38"/>
  <c r="F14" i="38"/>
  <c r="F13" i="38"/>
  <c r="F12" i="38"/>
  <c r="F11" i="38"/>
  <c r="F10" i="38"/>
  <c r="F9" i="38"/>
  <c r="F8" i="38"/>
  <c r="F7" i="38"/>
  <c r="F6" i="38"/>
  <c r="F5" i="38"/>
  <c r="F4" i="38"/>
  <c r="C35" i="37"/>
  <c r="G39" i="37" s="1"/>
  <c r="E18" i="37"/>
  <c r="E20" i="37" s="1"/>
  <c r="D18" i="37"/>
  <c r="C18" i="37"/>
  <c r="C20" i="37" s="1"/>
  <c r="B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F4" i="37"/>
  <c r="C35" i="36"/>
  <c r="G39" i="36" s="1"/>
  <c r="B20" i="36"/>
  <c r="E18" i="36"/>
  <c r="E20" i="36" s="1"/>
  <c r="D18" i="36"/>
  <c r="C18" i="36"/>
  <c r="C20" i="36" s="1"/>
  <c r="B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F4" i="36"/>
  <c r="C35" i="35"/>
  <c r="G39" i="35" s="1"/>
  <c r="E18" i="35"/>
  <c r="E20" i="35" s="1"/>
  <c r="D18" i="35"/>
  <c r="C18" i="35"/>
  <c r="C20" i="35" s="1"/>
  <c r="B18" i="35"/>
  <c r="B20" i="35" s="1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C35" i="34"/>
  <c r="G39" i="34" s="1"/>
  <c r="E18" i="34"/>
  <c r="E20" i="34" s="1"/>
  <c r="D18" i="34"/>
  <c r="B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5" i="34"/>
  <c r="F4" i="34"/>
  <c r="C35" i="33"/>
  <c r="G39" i="33" s="1"/>
  <c r="E18" i="33"/>
  <c r="E20" i="33" s="1"/>
  <c r="D18" i="33"/>
  <c r="C18" i="33"/>
  <c r="C20" i="33" s="1"/>
  <c r="B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4" i="33"/>
  <c r="C35" i="32"/>
  <c r="F39" i="32" s="1"/>
  <c r="E18" i="32"/>
  <c r="E20" i="32" s="1"/>
  <c r="D18" i="32"/>
  <c r="D20" i="32" s="1"/>
  <c r="C18" i="32"/>
  <c r="C20" i="32" s="1"/>
  <c r="B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C35" i="31"/>
  <c r="G39" i="31" s="1"/>
  <c r="E18" i="31"/>
  <c r="E20" i="31" s="1"/>
  <c r="D18" i="31"/>
  <c r="D20" i="31" s="1"/>
  <c r="C18" i="31"/>
  <c r="C20" i="31" s="1"/>
  <c r="B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4" i="31"/>
  <c r="C35" i="30"/>
  <c r="G39" i="30" s="1"/>
  <c r="E18" i="30"/>
  <c r="E20" i="30" s="1"/>
  <c r="D18" i="30"/>
  <c r="C18" i="30"/>
  <c r="C20" i="30" s="1"/>
  <c r="B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C35" i="29"/>
  <c r="G39" i="29" s="1"/>
  <c r="E18" i="29"/>
  <c r="E20" i="29" s="1"/>
  <c r="D18" i="29"/>
  <c r="C18" i="29"/>
  <c r="C20" i="29" s="1"/>
  <c r="B18" i="29"/>
  <c r="B20" i="29" s="1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C35" i="28"/>
  <c r="E39" i="28" s="1"/>
  <c r="E18" i="28"/>
  <c r="E20" i="28" s="1"/>
  <c r="D18" i="28"/>
  <c r="C18" i="28"/>
  <c r="B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C35" i="27"/>
  <c r="F39" i="27" s="1"/>
  <c r="E18" i="27"/>
  <c r="E20" i="27" s="1"/>
  <c r="D18" i="27"/>
  <c r="D20" i="27" s="1"/>
  <c r="C18" i="27"/>
  <c r="B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4" i="27"/>
  <c r="C35" i="26"/>
  <c r="G39" i="26" s="1"/>
  <c r="E18" i="26"/>
  <c r="E20" i="26" s="1"/>
  <c r="D18" i="26"/>
  <c r="C18" i="26"/>
  <c r="C20" i="26" s="1"/>
  <c r="B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C35" i="25"/>
  <c r="F39" i="25" s="1"/>
  <c r="B20" i="25"/>
  <c r="E18" i="25"/>
  <c r="E20" i="25" s="1"/>
  <c r="D18" i="25"/>
  <c r="D20" i="25" s="1"/>
  <c r="C18" i="25"/>
  <c r="B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C35" i="24"/>
  <c r="F39" i="24" s="1"/>
  <c r="E18" i="24"/>
  <c r="E20" i="24" s="1"/>
  <c r="D18" i="24"/>
  <c r="D20" i="24" s="1"/>
  <c r="C18" i="24"/>
  <c r="B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C35" i="23"/>
  <c r="C39" i="23" s="1"/>
  <c r="E18" i="23"/>
  <c r="E20" i="23" s="1"/>
  <c r="D18" i="23"/>
  <c r="D20" i="23" s="1"/>
  <c r="C18" i="23"/>
  <c r="C20" i="23" s="1"/>
  <c r="B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C35" i="22"/>
  <c r="F39" i="22" s="1"/>
  <c r="E18" i="22"/>
  <c r="E20" i="22" s="1"/>
  <c r="D18" i="22"/>
  <c r="D20" i="22" s="1"/>
  <c r="C18" i="22"/>
  <c r="B18" i="22"/>
  <c r="B20" i="22" s="1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C35" i="21"/>
  <c r="G39" i="21" s="1"/>
  <c r="E18" i="21"/>
  <c r="E20" i="21" s="1"/>
  <c r="D18" i="21"/>
  <c r="D20" i="21" s="1"/>
  <c r="C18" i="21"/>
  <c r="B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F4" i="20"/>
  <c r="C35" i="20"/>
  <c r="F39" i="20" s="1"/>
  <c r="E18" i="20"/>
  <c r="E20" i="20" s="1"/>
  <c r="D18" i="20"/>
  <c r="D20" i="20" s="1"/>
  <c r="B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C35" i="19"/>
  <c r="D39" i="19" s="1"/>
  <c r="E18" i="19"/>
  <c r="E20" i="19" s="1"/>
  <c r="D18" i="19"/>
  <c r="D20" i="19" s="1"/>
  <c r="C18" i="19"/>
  <c r="C20" i="19" s="1"/>
  <c r="B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C35" i="18"/>
  <c r="F39" i="18" s="1"/>
  <c r="E18" i="18"/>
  <c r="E20" i="18" s="1"/>
  <c r="D18" i="18"/>
  <c r="C18" i="18"/>
  <c r="C20" i="18" s="1"/>
  <c r="B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G37" i="37" l="1"/>
  <c r="G36" i="37"/>
  <c r="F37" i="37"/>
  <c r="C36" i="37"/>
  <c r="E38" i="37"/>
  <c r="D36" i="37"/>
  <c r="F38" i="37"/>
  <c r="C38" i="37"/>
  <c r="E36" i="37"/>
  <c r="D39" i="37"/>
  <c r="E39" i="37"/>
  <c r="C37" i="37"/>
  <c r="F39" i="37"/>
  <c r="F18" i="37"/>
  <c r="G6" i="37" s="1"/>
  <c r="G36" i="36"/>
  <c r="C37" i="36"/>
  <c r="D37" i="36"/>
  <c r="E38" i="36"/>
  <c r="F38" i="36"/>
  <c r="G38" i="36"/>
  <c r="F18" i="36"/>
  <c r="G9" i="36" s="1"/>
  <c r="E38" i="35"/>
  <c r="F38" i="35"/>
  <c r="G38" i="35"/>
  <c r="C37" i="35"/>
  <c r="G36" i="35"/>
  <c r="D37" i="35"/>
  <c r="F18" i="35"/>
  <c r="G8" i="35" s="1"/>
  <c r="D36" i="34"/>
  <c r="E36" i="34"/>
  <c r="C37" i="34"/>
  <c r="G37" i="34"/>
  <c r="C38" i="34"/>
  <c r="F38" i="34"/>
  <c r="E39" i="34"/>
  <c r="F39" i="34"/>
  <c r="F18" i="34"/>
  <c r="G11" i="34" s="1"/>
  <c r="G36" i="33"/>
  <c r="E38" i="33"/>
  <c r="D37" i="32"/>
  <c r="C37" i="32"/>
  <c r="F38" i="32"/>
  <c r="G38" i="32"/>
  <c r="G36" i="30"/>
  <c r="E38" i="30"/>
  <c r="F18" i="30"/>
  <c r="C19" i="30" s="1"/>
  <c r="G36" i="29"/>
  <c r="F37" i="29"/>
  <c r="C36" i="29"/>
  <c r="E38" i="29"/>
  <c r="D39" i="29"/>
  <c r="D37" i="29"/>
  <c r="F38" i="29"/>
  <c r="G38" i="29"/>
  <c r="C37" i="29"/>
  <c r="G39" i="28"/>
  <c r="F39" i="28"/>
  <c r="E36" i="28"/>
  <c r="F36" i="28"/>
  <c r="C38" i="28"/>
  <c r="D38" i="28"/>
  <c r="G36" i="28"/>
  <c r="C37" i="28"/>
  <c r="E38" i="28"/>
  <c r="F38" i="28"/>
  <c r="D37" i="31"/>
  <c r="G38" i="41"/>
  <c r="F36" i="41"/>
  <c r="G39" i="41"/>
  <c r="G36" i="41"/>
  <c r="D37" i="41"/>
  <c r="D38" i="41"/>
  <c r="E38" i="41"/>
  <c r="C37" i="40"/>
  <c r="F38" i="40"/>
  <c r="G38" i="40"/>
  <c r="D37" i="40"/>
  <c r="C36" i="38"/>
  <c r="C38" i="38"/>
  <c r="G37" i="38"/>
  <c r="D36" i="38"/>
  <c r="D38" i="38"/>
  <c r="G39" i="38"/>
  <c r="E36" i="38"/>
  <c r="E38" i="38"/>
  <c r="F36" i="38"/>
  <c r="G36" i="38"/>
  <c r="D39" i="38"/>
  <c r="F38" i="38"/>
  <c r="C37" i="38"/>
  <c r="E39" i="38"/>
  <c r="F37" i="38"/>
  <c r="F39" i="38"/>
  <c r="D38" i="39"/>
  <c r="C36" i="39"/>
  <c r="D39" i="39"/>
  <c r="E38" i="39"/>
  <c r="E36" i="39"/>
  <c r="F39" i="39"/>
  <c r="F36" i="39"/>
  <c r="G39" i="39"/>
  <c r="G36" i="39"/>
  <c r="F37" i="39"/>
  <c r="C38" i="39"/>
  <c r="C37" i="41"/>
  <c r="F38" i="41"/>
  <c r="E37" i="41"/>
  <c r="C39" i="41"/>
  <c r="C36" i="41"/>
  <c r="F37" i="41"/>
  <c r="D39" i="41"/>
  <c r="D36" i="41"/>
  <c r="G37" i="41"/>
  <c r="E39" i="41"/>
  <c r="E36" i="41"/>
  <c r="C38" i="41"/>
  <c r="F18" i="40"/>
  <c r="G14" i="40" s="1"/>
  <c r="F20" i="40"/>
  <c r="B21" i="40" s="1"/>
  <c r="E36" i="40"/>
  <c r="C38" i="40"/>
  <c r="F39" i="40"/>
  <c r="F36" i="40"/>
  <c r="D38" i="40"/>
  <c r="G39" i="40"/>
  <c r="G36" i="40"/>
  <c r="E38" i="40"/>
  <c r="E37" i="40"/>
  <c r="C39" i="40"/>
  <c r="C36" i="40"/>
  <c r="F37" i="40"/>
  <c r="D39" i="40"/>
  <c r="D36" i="40"/>
  <c r="G37" i="40"/>
  <c r="C37" i="39"/>
  <c r="F38" i="39"/>
  <c r="F18" i="39"/>
  <c r="G12" i="39" s="1"/>
  <c r="B20" i="39"/>
  <c r="D37" i="39"/>
  <c r="G38" i="39"/>
  <c r="E37" i="39"/>
  <c r="C39" i="39"/>
  <c r="D36" i="39"/>
  <c r="G37" i="39"/>
  <c r="F18" i="38"/>
  <c r="G13" i="38" s="1"/>
  <c r="D37" i="38"/>
  <c r="G38" i="38"/>
  <c r="C20" i="38"/>
  <c r="F20" i="38" s="1"/>
  <c r="E37" i="38"/>
  <c r="B20" i="37"/>
  <c r="D37" i="37"/>
  <c r="G38" i="37"/>
  <c r="E37" i="37"/>
  <c r="C39" i="37"/>
  <c r="D20" i="37"/>
  <c r="F36" i="37"/>
  <c r="D38" i="37"/>
  <c r="G12" i="36"/>
  <c r="E37" i="36"/>
  <c r="C39" i="36"/>
  <c r="D20" i="36"/>
  <c r="C36" i="36"/>
  <c r="F37" i="36"/>
  <c r="D39" i="36"/>
  <c r="D36" i="36"/>
  <c r="G37" i="36"/>
  <c r="E39" i="36"/>
  <c r="E36" i="36"/>
  <c r="C38" i="36"/>
  <c r="F39" i="36"/>
  <c r="F36" i="36"/>
  <c r="D38" i="36"/>
  <c r="E37" i="35"/>
  <c r="C39" i="35"/>
  <c r="D20" i="35"/>
  <c r="F20" i="35" s="1"/>
  <c r="B21" i="35" s="1"/>
  <c r="C36" i="35"/>
  <c r="F37" i="35"/>
  <c r="D39" i="35"/>
  <c r="D36" i="35"/>
  <c r="G37" i="35"/>
  <c r="E39" i="35"/>
  <c r="E36" i="35"/>
  <c r="C38" i="35"/>
  <c r="F39" i="35"/>
  <c r="F36" i="35"/>
  <c r="D38" i="35"/>
  <c r="G36" i="34"/>
  <c r="E38" i="34"/>
  <c r="B20" i="34"/>
  <c r="D37" i="34"/>
  <c r="G38" i="34"/>
  <c r="E37" i="34"/>
  <c r="C39" i="34"/>
  <c r="D20" i="34"/>
  <c r="C36" i="34"/>
  <c r="F37" i="34"/>
  <c r="D39" i="34"/>
  <c r="F36" i="34"/>
  <c r="D38" i="34"/>
  <c r="C37" i="33"/>
  <c r="F38" i="33"/>
  <c r="F18" i="33"/>
  <c r="G8" i="33" s="1"/>
  <c r="B20" i="33"/>
  <c r="D37" i="33"/>
  <c r="G38" i="33"/>
  <c r="E37" i="33"/>
  <c r="C39" i="33"/>
  <c r="D20" i="33"/>
  <c r="C36" i="33"/>
  <c r="F37" i="33"/>
  <c r="D39" i="33"/>
  <c r="D36" i="33"/>
  <c r="G37" i="33"/>
  <c r="E39" i="33"/>
  <c r="E36" i="33"/>
  <c r="C38" i="33"/>
  <c r="F39" i="33"/>
  <c r="F36" i="33"/>
  <c r="D38" i="33"/>
  <c r="F36" i="32"/>
  <c r="D38" i="32"/>
  <c r="G39" i="32"/>
  <c r="G36" i="32"/>
  <c r="E38" i="32"/>
  <c r="F18" i="32"/>
  <c r="G4" i="32" s="1"/>
  <c r="B20" i="32"/>
  <c r="E37" i="32"/>
  <c r="C36" i="32"/>
  <c r="F37" i="32"/>
  <c r="D39" i="32"/>
  <c r="C39" i="32"/>
  <c r="D36" i="32"/>
  <c r="G37" i="32"/>
  <c r="E39" i="32"/>
  <c r="E36" i="32"/>
  <c r="C38" i="32"/>
  <c r="E36" i="31"/>
  <c r="G38" i="31"/>
  <c r="C38" i="31"/>
  <c r="F39" i="31"/>
  <c r="F18" i="31"/>
  <c r="G13" i="31" s="1"/>
  <c r="G36" i="31"/>
  <c r="E38" i="31"/>
  <c r="C37" i="31"/>
  <c r="F38" i="31"/>
  <c r="E37" i="31"/>
  <c r="C39" i="31"/>
  <c r="C36" i="31"/>
  <c r="F37" i="31"/>
  <c r="D39" i="31"/>
  <c r="B20" i="31"/>
  <c r="D36" i="31"/>
  <c r="G37" i="31"/>
  <c r="E39" i="31"/>
  <c r="F36" i="31"/>
  <c r="D38" i="31"/>
  <c r="F36" i="27"/>
  <c r="G36" i="27"/>
  <c r="C37" i="27"/>
  <c r="D38" i="27"/>
  <c r="E38" i="27"/>
  <c r="G39" i="27"/>
  <c r="G36" i="26"/>
  <c r="E38" i="26"/>
  <c r="E38" i="25"/>
  <c r="E39" i="25"/>
  <c r="F36" i="25"/>
  <c r="G36" i="25"/>
  <c r="D36" i="25"/>
  <c r="G37" i="25"/>
  <c r="D38" i="25"/>
  <c r="G39" i="25"/>
  <c r="E38" i="24"/>
  <c r="G36" i="24"/>
  <c r="G39" i="24"/>
  <c r="C36" i="24"/>
  <c r="F36" i="24"/>
  <c r="G13" i="30"/>
  <c r="G12" i="30"/>
  <c r="G4" i="30"/>
  <c r="F19" i="30"/>
  <c r="G9" i="30"/>
  <c r="G17" i="30"/>
  <c r="C37" i="30"/>
  <c r="F38" i="30"/>
  <c r="B20" i="30"/>
  <c r="D37" i="30"/>
  <c r="G38" i="30"/>
  <c r="E37" i="30"/>
  <c r="C39" i="30"/>
  <c r="D20" i="30"/>
  <c r="C36" i="30"/>
  <c r="F37" i="30"/>
  <c r="D39" i="30"/>
  <c r="D36" i="30"/>
  <c r="G37" i="30"/>
  <c r="E39" i="30"/>
  <c r="E36" i="30"/>
  <c r="C38" i="30"/>
  <c r="F39" i="30"/>
  <c r="F36" i="30"/>
  <c r="D38" i="30"/>
  <c r="F18" i="29"/>
  <c r="G11" i="29" s="1"/>
  <c r="E37" i="29"/>
  <c r="C39" i="29"/>
  <c r="D36" i="29"/>
  <c r="G37" i="29"/>
  <c r="E39" i="29"/>
  <c r="E36" i="29"/>
  <c r="C38" i="29"/>
  <c r="F39" i="29"/>
  <c r="D20" i="29"/>
  <c r="F20" i="29" s="1"/>
  <c r="F36" i="29"/>
  <c r="D38" i="29"/>
  <c r="F18" i="28"/>
  <c r="G17" i="28" s="1"/>
  <c r="B20" i="28"/>
  <c r="D37" i="28"/>
  <c r="G38" i="28"/>
  <c r="C20" i="28"/>
  <c r="E37" i="28"/>
  <c r="C39" i="28"/>
  <c r="D20" i="28"/>
  <c r="C36" i="28"/>
  <c r="F37" i="28"/>
  <c r="D39" i="28"/>
  <c r="D36" i="28"/>
  <c r="G37" i="28"/>
  <c r="F38" i="27"/>
  <c r="F18" i="27"/>
  <c r="B19" i="27" s="1"/>
  <c r="B20" i="27"/>
  <c r="D37" i="27"/>
  <c r="G38" i="27"/>
  <c r="C39" i="27"/>
  <c r="C36" i="27"/>
  <c r="F37" i="27"/>
  <c r="D39" i="27"/>
  <c r="D36" i="27"/>
  <c r="G37" i="27"/>
  <c r="E39" i="27"/>
  <c r="C20" i="27"/>
  <c r="E37" i="27"/>
  <c r="E36" i="27"/>
  <c r="C38" i="27"/>
  <c r="C37" i="26"/>
  <c r="F38" i="26"/>
  <c r="F18" i="26"/>
  <c r="B19" i="26" s="1"/>
  <c r="B20" i="26"/>
  <c r="D37" i="26"/>
  <c r="G38" i="26"/>
  <c r="E37" i="26"/>
  <c r="C39" i="26"/>
  <c r="D20" i="26"/>
  <c r="C36" i="26"/>
  <c r="F37" i="26"/>
  <c r="D39" i="26"/>
  <c r="D36" i="26"/>
  <c r="G37" i="26"/>
  <c r="E39" i="26"/>
  <c r="E36" i="26"/>
  <c r="C38" i="26"/>
  <c r="F39" i="26"/>
  <c r="F36" i="26"/>
  <c r="D38" i="26"/>
  <c r="C37" i="25"/>
  <c r="F38" i="25"/>
  <c r="F18" i="25"/>
  <c r="C19" i="25" s="1"/>
  <c r="D37" i="25"/>
  <c r="G38" i="25"/>
  <c r="C20" i="25"/>
  <c r="E37" i="25"/>
  <c r="C39" i="25"/>
  <c r="C36" i="25"/>
  <c r="F37" i="25"/>
  <c r="D39" i="25"/>
  <c r="E36" i="25"/>
  <c r="C38" i="25"/>
  <c r="F39" i="23"/>
  <c r="C37" i="24"/>
  <c r="F37" i="24"/>
  <c r="D38" i="24"/>
  <c r="D39" i="24"/>
  <c r="E39" i="23"/>
  <c r="G39" i="23"/>
  <c r="F36" i="23"/>
  <c r="C37" i="23"/>
  <c r="F37" i="23"/>
  <c r="G38" i="22"/>
  <c r="F38" i="22"/>
  <c r="C37" i="22"/>
  <c r="D37" i="22"/>
  <c r="G37" i="23"/>
  <c r="C38" i="23"/>
  <c r="C36" i="23"/>
  <c r="D38" i="23"/>
  <c r="D36" i="23"/>
  <c r="F38" i="23"/>
  <c r="E36" i="23"/>
  <c r="D39" i="23"/>
  <c r="F18" i="23"/>
  <c r="G11" i="23" s="1"/>
  <c r="F38" i="24"/>
  <c r="F18" i="24"/>
  <c r="G9" i="24" s="1"/>
  <c r="B20" i="24"/>
  <c r="D37" i="24"/>
  <c r="G38" i="24"/>
  <c r="C20" i="24"/>
  <c r="E37" i="24"/>
  <c r="C39" i="24"/>
  <c r="D36" i="24"/>
  <c r="G37" i="24"/>
  <c r="E39" i="24"/>
  <c r="E36" i="24"/>
  <c r="C38" i="24"/>
  <c r="G36" i="23"/>
  <c r="E38" i="23"/>
  <c r="B20" i="23"/>
  <c r="D37" i="23"/>
  <c r="G38" i="23"/>
  <c r="E37" i="23"/>
  <c r="F36" i="22"/>
  <c r="D38" i="22"/>
  <c r="G39" i="22"/>
  <c r="G36" i="22"/>
  <c r="E38" i="22"/>
  <c r="F18" i="22"/>
  <c r="G4" i="22" s="1"/>
  <c r="C20" i="22"/>
  <c r="F20" i="22" s="1"/>
  <c r="D21" i="22" s="1"/>
  <c r="C39" i="22"/>
  <c r="C36" i="22"/>
  <c r="F37" i="22"/>
  <c r="D39" i="22"/>
  <c r="E37" i="22"/>
  <c r="D36" i="22"/>
  <c r="G37" i="22"/>
  <c r="E39" i="22"/>
  <c r="E36" i="22"/>
  <c r="C38" i="22"/>
  <c r="F36" i="21"/>
  <c r="G36" i="21"/>
  <c r="C36" i="21"/>
  <c r="C37" i="21"/>
  <c r="F37" i="21"/>
  <c r="D38" i="21"/>
  <c r="E38" i="21"/>
  <c r="F38" i="21"/>
  <c r="F18" i="21"/>
  <c r="G6" i="21" s="1"/>
  <c r="B20" i="21"/>
  <c r="D37" i="21"/>
  <c r="G38" i="21"/>
  <c r="C20" i="21"/>
  <c r="E37" i="21"/>
  <c r="C39" i="21"/>
  <c r="D39" i="21"/>
  <c r="D36" i="21"/>
  <c r="G37" i="21"/>
  <c r="E39" i="21"/>
  <c r="E36" i="21"/>
  <c r="C38" i="21"/>
  <c r="F39" i="21"/>
  <c r="G39" i="20"/>
  <c r="C36" i="20"/>
  <c r="F36" i="20"/>
  <c r="G36" i="20"/>
  <c r="D38" i="20"/>
  <c r="E38" i="20"/>
  <c r="D39" i="20"/>
  <c r="C18" i="20"/>
  <c r="C20" i="20" s="1"/>
  <c r="C37" i="20"/>
  <c r="F37" i="20"/>
  <c r="F38" i="20"/>
  <c r="F18" i="20"/>
  <c r="B19" i="20" s="1"/>
  <c r="B20" i="20"/>
  <c r="D37" i="20"/>
  <c r="G38" i="20"/>
  <c r="E37" i="20"/>
  <c r="C39" i="20"/>
  <c r="D36" i="20"/>
  <c r="G37" i="20"/>
  <c r="E39" i="20"/>
  <c r="E36" i="20"/>
  <c r="C38" i="20"/>
  <c r="E36" i="19"/>
  <c r="F36" i="19"/>
  <c r="G37" i="19"/>
  <c r="C38" i="19"/>
  <c r="E39" i="19"/>
  <c r="D38" i="19"/>
  <c r="F39" i="19"/>
  <c r="D36" i="19"/>
  <c r="G39" i="19"/>
  <c r="F18" i="19"/>
  <c r="G8" i="19" s="1"/>
  <c r="E38" i="19"/>
  <c r="C37" i="19"/>
  <c r="F38" i="19"/>
  <c r="G36" i="19"/>
  <c r="B20" i="19"/>
  <c r="D37" i="19"/>
  <c r="G38" i="19"/>
  <c r="E37" i="19"/>
  <c r="C39" i="19"/>
  <c r="C36" i="19"/>
  <c r="F37" i="19"/>
  <c r="C38" i="18"/>
  <c r="E39" i="18"/>
  <c r="E36" i="18"/>
  <c r="C37" i="18"/>
  <c r="E38" i="18"/>
  <c r="F38" i="18"/>
  <c r="D36" i="18"/>
  <c r="D39" i="18"/>
  <c r="G36" i="18"/>
  <c r="G39" i="18"/>
  <c r="G37" i="18"/>
  <c r="F18" i="18"/>
  <c r="C19" i="18" s="1"/>
  <c r="B20" i="18"/>
  <c r="D37" i="18"/>
  <c r="G38" i="18"/>
  <c r="E37" i="18"/>
  <c r="D20" i="18"/>
  <c r="C36" i="18"/>
  <c r="F37" i="18"/>
  <c r="C39" i="18"/>
  <c r="F36" i="18"/>
  <c r="D38" i="18"/>
  <c r="D19" i="37" l="1"/>
  <c r="G17" i="37"/>
  <c r="G5" i="37"/>
  <c r="G13" i="37"/>
  <c r="G12" i="37"/>
  <c r="G9" i="37"/>
  <c r="E19" i="37"/>
  <c r="B19" i="37"/>
  <c r="G18" i="37"/>
  <c r="G11" i="37"/>
  <c r="F19" i="37"/>
  <c r="G14" i="37"/>
  <c r="C19" i="37"/>
  <c r="G4" i="37"/>
  <c r="G16" i="37"/>
  <c r="G8" i="37"/>
  <c r="G15" i="37"/>
  <c r="G7" i="37"/>
  <c r="G10" i="37"/>
  <c r="G4" i="36"/>
  <c r="G10" i="36"/>
  <c r="F19" i="36"/>
  <c r="G7" i="36"/>
  <c r="G14" i="36"/>
  <c r="G15" i="36"/>
  <c r="G6" i="36"/>
  <c r="G18" i="36"/>
  <c r="C19" i="36"/>
  <c r="G5" i="36"/>
  <c r="G13" i="36"/>
  <c r="E19" i="36"/>
  <c r="G11" i="36"/>
  <c r="B19" i="36"/>
  <c r="G16" i="36"/>
  <c r="G8" i="36"/>
  <c r="G17" i="36"/>
  <c r="D19" i="36"/>
  <c r="G4" i="35"/>
  <c r="G6" i="35"/>
  <c r="G7" i="35"/>
  <c r="G12" i="35"/>
  <c r="G5" i="35"/>
  <c r="G14" i="35"/>
  <c r="G15" i="35"/>
  <c r="B19" i="35"/>
  <c r="G18" i="35"/>
  <c r="C19" i="35"/>
  <c r="G10" i="35"/>
  <c r="G13" i="35"/>
  <c r="F19" i="35"/>
  <c r="G17" i="35"/>
  <c r="E19" i="35"/>
  <c r="D19" i="35"/>
  <c r="G9" i="35"/>
  <c r="G11" i="35"/>
  <c r="G16" i="35"/>
  <c r="G13" i="34"/>
  <c r="D19" i="34"/>
  <c r="C19" i="34"/>
  <c r="E19" i="34"/>
  <c r="G18" i="34"/>
  <c r="G14" i="34"/>
  <c r="G16" i="34"/>
  <c r="F19" i="34"/>
  <c r="G10" i="34"/>
  <c r="G5" i="34"/>
  <c r="B19" i="34"/>
  <c r="G8" i="34"/>
  <c r="G12" i="34"/>
  <c r="G15" i="34"/>
  <c r="G4" i="34"/>
  <c r="G17" i="34"/>
  <c r="G7" i="34"/>
  <c r="G6" i="34"/>
  <c r="G9" i="34"/>
  <c r="G10" i="33"/>
  <c r="G5" i="32"/>
  <c r="G10" i="32"/>
  <c r="G11" i="32"/>
  <c r="E19" i="32"/>
  <c r="G6" i="32"/>
  <c r="G14" i="32"/>
  <c r="D19" i="30"/>
  <c r="G15" i="30"/>
  <c r="G5" i="30"/>
  <c r="G11" i="30"/>
  <c r="G10" i="30"/>
  <c r="G6" i="30"/>
  <c r="B19" i="30"/>
  <c r="E19" i="30"/>
  <c r="G7" i="30"/>
  <c r="G16" i="30"/>
  <c r="G14" i="30"/>
  <c r="G8" i="30"/>
  <c r="G18" i="30"/>
  <c r="B19" i="29"/>
  <c r="G8" i="28"/>
  <c r="E19" i="31"/>
  <c r="G9" i="31"/>
  <c r="G5" i="31"/>
  <c r="G16" i="31"/>
  <c r="G7" i="31"/>
  <c r="G11" i="31"/>
  <c r="G18" i="31"/>
  <c r="E19" i="40"/>
  <c r="H18" i="40"/>
  <c r="C21" i="40"/>
  <c r="B21" i="38"/>
  <c r="H18" i="38"/>
  <c r="G4" i="38"/>
  <c r="E21" i="38"/>
  <c r="G10" i="40"/>
  <c r="G13" i="40"/>
  <c r="G17" i="40"/>
  <c r="G5" i="40"/>
  <c r="H17" i="40"/>
  <c r="H9" i="40"/>
  <c r="H14" i="40"/>
  <c r="H6" i="40"/>
  <c r="H11" i="40"/>
  <c r="H16" i="40"/>
  <c r="H10" i="40"/>
  <c r="H15" i="40"/>
  <c r="H7" i="40"/>
  <c r="H12" i="40"/>
  <c r="H4" i="40"/>
  <c r="H8" i="40"/>
  <c r="D21" i="40"/>
  <c r="H13" i="40"/>
  <c r="H5" i="40"/>
  <c r="G9" i="40"/>
  <c r="G12" i="40"/>
  <c r="G4" i="40"/>
  <c r="G18" i="40"/>
  <c r="F19" i="40"/>
  <c r="G8" i="40"/>
  <c r="D19" i="40"/>
  <c r="C19" i="40"/>
  <c r="G15" i="40"/>
  <c r="G7" i="40"/>
  <c r="B19" i="40"/>
  <c r="G6" i="40"/>
  <c r="G11" i="40"/>
  <c r="E21" i="40"/>
  <c r="G10" i="39"/>
  <c r="G11" i="39"/>
  <c r="B19" i="39"/>
  <c r="F20" i="39"/>
  <c r="B21" i="39" s="1"/>
  <c r="G13" i="39"/>
  <c r="G16" i="39"/>
  <c r="G17" i="39"/>
  <c r="G18" i="39"/>
  <c r="G14" i="39"/>
  <c r="G6" i="39"/>
  <c r="E19" i="39"/>
  <c r="G15" i="39"/>
  <c r="C19" i="39"/>
  <c r="G7" i="39"/>
  <c r="F19" i="39"/>
  <c r="D19" i="39"/>
  <c r="G9" i="39"/>
  <c r="G5" i="39"/>
  <c r="G8" i="39"/>
  <c r="G4" i="39"/>
  <c r="G17" i="38"/>
  <c r="G9" i="38"/>
  <c r="E19" i="38"/>
  <c r="D19" i="38"/>
  <c r="B19" i="38"/>
  <c r="G18" i="38"/>
  <c r="G14" i="38"/>
  <c r="G6" i="38"/>
  <c r="G10" i="38"/>
  <c r="F19" i="38"/>
  <c r="C19" i="38"/>
  <c r="G7" i="38"/>
  <c r="G5" i="38"/>
  <c r="G8" i="38"/>
  <c r="G11" i="38"/>
  <c r="G15" i="38"/>
  <c r="G16" i="38"/>
  <c r="C21" i="38"/>
  <c r="D21" i="38"/>
  <c r="G12" i="38"/>
  <c r="H12" i="38"/>
  <c r="H4" i="38"/>
  <c r="H15" i="38"/>
  <c r="H17" i="38"/>
  <c r="H9" i="38"/>
  <c r="H14" i="38"/>
  <c r="H6" i="38"/>
  <c r="H11" i="38"/>
  <c r="H16" i="38"/>
  <c r="H8" i="38"/>
  <c r="H13" i="38"/>
  <c r="H5" i="38"/>
  <c r="H10" i="38"/>
  <c r="H7" i="38"/>
  <c r="F20" i="37"/>
  <c r="B21" i="37" s="1"/>
  <c r="F20" i="36"/>
  <c r="D21" i="35"/>
  <c r="H15" i="35"/>
  <c r="H7" i="35"/>
  <c r="H12" i="35"/>
  <c r="H4" i="35"/>
  <c r="H16" i="35"/>
  <c r="H13" i="35"/>
  <c r="H5" i="35"/>
  <c r="H17" i="35"/>
  <c r="H9" i="35"/>
  <c r="H14" i="35"/>
  <c r="H6" i="35"/>
  <c r="H8" i="35"/>
  <c r="C21" i="35"/>
  <c r="H10" i="35"/>
  <c r="H11" i="35"/>
  <c r="H18" i="35"/>
  <c r="E21" i="35"/>
  <c r="F20" i="34"/>
  <c r="B21" i="34" s="1"/>
  <c r="G15" i="33"/>
  <c r="G7" i="33"/>
  <c r="G13" i="33"/>
  <c r="G5" i="33"/>
  <c r="E19" i="33"/>
  <c r="G18" i="33"/>
  <c r="G14" i="33"/>
  <c r="G6" i="33"/>
  <c r="G11" i="33"/>
  <c r="F19" i="33"/>
  <c r="B19" i="33"/>
  <c r="D19" i="33"/>
  <c r="G17" i="33"/>
  <c r="G12" i="33"/>
  <c r="G9" i="33"/>
  <c r="G4" i="33"/>
  <c r="F20" i="33"/>
  <c r="G16" i="33"/>
  <c r="C19" i="33"/>
  <c r="G12" i="32"/>
  <c r="F20" i="32"/>
  <c r="B21" i="32" s="1"/>
  <c r="G17" i="32"/>
  <c r="F19" i="32"/>
  <c r="G16" i="32"/>
  <c r="G18" i="32"/>
  <c r="G8" i="32"/>
  <c r="D19" i="32"/>
  <c r="C19" i="32"/>
  <c r="G15" i="32"/>
  <c r="G7" i="32"/>
  <c r="G9" i="32"/>
  <c r="B19" i="32"/>
  <c r="G13" i="32"/>
  <c r="G8" i="31"/>
  <c r="G12" i="31"/>
  <c r="G14" i="31"/>
  <c r="D19" i="31"/>
  <c r="G10" i="31"/>
  <c r="C19" i="31"/>
  <c r="G4" i="31"/>
  <c r="G6" i="31"/>
  <c r="B19" i="31"/>
  <c r="G15" i="31"/>
  <c r="G17" i="31"/>
  <c r="F19" i="31"/>
  <c r="F20" i="31"/>
  <c r="G17" i="27"/>
  <c r="G5" i="25"/>
  <c r="G16" i="25"/>
  <c r="G14" i="25"/>
  <c r="G6" i="25"/>
  <c r="G13" i="25"/>
  <c r="G17" i="25"/>
  <c r="F20" i="30"/>
  <c r="D21" i="30" s="1"/>
  <c r="H15" i="29"/>
  <c r="H7" i="29"/>
  <c r="H14" i="29"/>
  <c r="H12" i="29"/>
  <c r="H4" i="29"/>
  <c r="H17" i="29"/>
  <c r="H9" i="29"/>
  <c r="H6" i="29"/>
  <c r="H13" i="29"/>
  <c r="H11" i="29"/>
  <c r="H8" i="29"/>
  <c r="C21" i="29"/>
  <c r="H10" i="29"/>
  <c r="H16" i="29"/>
  <c r="H5" i="29"/>
  <c r="H18" i="29"/>
  <c r="E21" i="29"/>
  <c r="B21" i="29"/>
  <c r="G14" i="29"/>
  <c r="G6" i="29"/>
  <c r="F19" i="29"/>
  <c r="G5" i="29"/>
  <c r="C19" i="29"/>
  <c r="G15" i="29"/>
  <c r="G7" i="29"/>
  <c r="G17" i="29"/>
  <c r="G9" i="29"/>
  <c r="E19" i="29"/>
  <c r="G13" i="29"/>
  <c r="G18" i="29"/>
  <c r="G16" i="29"/>
  <c r="D19" i="29"/>
  <c r="G8" i="29"/>
  <c r="G12" i="29"/>
  <c r="D21" i="29"/>
  <c r="G10" i="29"/>
  <c r="G4" i="29"/>
  <c r="F20" i="28"/>
  <c r="D21" i="28" s="1"/>
  <c r="G15" i="28"/>
  <c r="G7" i="28"/>
  <c r="G12" i="28"/>
  <c r="F19" i="28"/>
  <c r="E19" i="28"/>
  <c r="G18" i="28"/>
  <c r="G14" i="28"/>
  <c r="G6" i="28"/>
  <c r="C19" i="28"/>
  <c r="G13" i="28"/>
  <c r="G11" i="28"/>
  <c r="B19" i="28"/>
  <c r="G5" i="28"/>
  <c r="G10" i="28"/>
  <c r="D19" i="28"/>
  <c r="G9" i="28"/>
  <c r="G4" i="28"/>
  <c r="G16" i="28"/>
  <c r="G15" i="27"/>
  <c r="G7" i="27"/>
  <c r="G18" i="27"/>
  <c r="F19" i="27"/>
  <c r="E19" i="27"/>
  <c r="G12" i="27"/>
  <c r="G14" i="27"/>
  <c r="G6" i="27"/>
  <c r="D19" i="27"/>
  <c r="G10" i="27"/>
  <c r="G9" i="27"/>
  <c r="G16" i="27"/>
  <c r="F20" i="27"/>
  <c r="B21" i="27" s="1"/>
  <c r="C19" i="27"/>
  <c r="G8" i="27"/>
  <c r="G11" i="27"/>
  <c r="G5" i="27"/>
  <c r="G13" i="27"/>
  <c r="G4" i="27"/>
  <c r="G16" i="26"/>
  <c r="F20" i="26"/>
  <c r="D21" i="26" s="1"/>
  <c r="G8" i="26"/>
  <c r="G4" i="26"/>
  <c r="D19" i="26"/>
  <c r="G12" i="26"/>
  <c r="G17" i="26"/>
  <c r="G5" i="26"/>
  <c r="C19" i="26"/>
  <c r="G15" i="26"/>
  <c r="G7" i="26"/>
  <c r="E19" i="26"/>
  <c r="G13" i="26"/>
  <c r="G18" i="26"/>
  <c r="G14" i="26"/>
  <c r="G6" i="26"/>
  <c r="G11" i="26"/>
  <c r="F19" i="26"/>
  <c r="G9" i="26"/>
  <c r="G10" i="26"/>
  <c r="G15" i="25"/>
  <c r="G8" i="25"/>
  <c r="G7" i="25"/>
  <c r="G9" i="25"/>
  <c r="B19" i="25"/>
  <c r="G12" i="25"/>
  <c r="G4" i="25"/>
  <c r="G10" i="25"/>
  <c r="G18" i="25"/>
  <c r="G11" i="25"/>
  <c r="F19" i="25"/>
  <c r="E19" i="25"/>
  <c r="D19" i="25"/>
  <c r="F20" i="25"/>
  <c r="G8" i="23"/>
  <c r="G10" i="23"/>
  <c r="G4" i="23"/>
  <c r="C19" i="23"/>
  <c r="G7" i="23"/>
  <c r="G6" i="23"/>
  <c r="G14" i="23"/>
  <c r="E19" i="23"/>
  <c r="G18" i="23"/>
  <c r="G12" i="23"/>
  <c r="G15" i="23"/>
  <c r="G8" i="24"/>
  <c r="G9" i="23"/>
  <c r="D19" i="23"/>
  <c r="E19" i="22"/>
  <c r="G12" i="22"/>
  <c r="G17" i="23"/>
  <c r="G13" i="23"/>
  <c r="G16" i="23"/>
  <c r="B19" i="23"/>
  <c r="G5" i="23"/>
  <c r="F19" i="23"/>
  <c r="D19" i="24"/>
  <c r="G15" i="24"/>
  <c r="G7" i="24"/>
  <c r="G4" i="24"/>
  <c r="G14" i="24"/>
  <c r="G5" i="24"/>
  <c r="G11" i="24"/>
  <c r="G12" i="24"/>
  <c r="G6" i="24"/>
  <c r="G17" i="24"/>
  <c r="B19" i="24"/>
  <c r="G18" i="24"/>
  <c r="C19" i="24"/>
  <c r="E19" i="24"/>
  <c r="G16" i="24"/>
  <c r="G13" i="24"/>
  <c r="F19" i="24"/>
  <c r="G10" i="24"/>
  <c r="F20" i="24"/>
  <c r="C21" i="24" s="1"/>
  <c r="F20" i="23"/>
  <c r="G14" i="22"/>
  <c r="H18" i="22"/>
  <c r="G7" i="22"/>
  <c r="H5" i="22"/>
  <c r="H8" i="22"/>
  <c r="H17" i="22"/>
  <c r="H10" i="22"/>
  <c r="H12" i="22"/>
  <c r="H4" i="22"/>
  <c r="H16" i="22"/>
  <c r="H9" i="22"/>
  <c r="H14" i="22"/>
  <c r="H7" i="22"/>
  <c r="H13" i="22"/>
  <c r="H6" i="22"/>
  <c r="H11" i="22"/>
  <c r="H15" i="22"/>
  <c r="B19" i="22"/>
  <c r="C21" i="22"/>
  <c r="B21" i="22"/>
  <c r="G11" i="22"/>
  <c r="G15" i="22"/>
  <c r="G8" i="22"/>
  <c r="G5" i="22"/>
  <c r="G18" i="22"/>
  <c r="G9" i="22"/>
  <c r="F19" i="22"/>
  <c r="G16" i="22"/>
  <c r="D19" i="22"/>
  <c r="G17" i="22"/>
  <c r="E21" i="22"/>
  <c r="G10" i="22"/>
  <c r="G13" i="22"/>
  <c r="C19" i="22"/>
  <c r="G6" i="22"/>
  <c r="C19" i="21"/>
  <c r="G17" i="21"/>
  <c r="G12" i="21"/>
  <c r="D19" i="21"/>
  <c r="G10" i="21"/>
  <c r="F19" i="21"/>
  <c r="G15" i="21"/>
  <c r="G7" i="21"/>
  <c r="B19" i="21"/>
  <c r="G4" i="21"/>
  <c r="G14" i="21"/>
  <c r="G16" i="21"/>
  <c r="E19" i="21"/>
  <c r="G18" i="21"/>
  <c r="G9" i="21"/>
  <c r="G5" i="21"/>
  <c r="G11" i="21"/>
  <c r="G8" i="21"/>
  <c r="G13" i="21"/>
  <c r="F20" i="21"/>
  <c r="B21" i="21" s="1"/>
  <c r="G14" i="20"/>
  <c r="G18" i="20"/>
  <c r="G17" i="20"/>
  <c r="G13" i="20"/>
  <c r="G7" i="20"/>
  <c r="D19" i="20"/>
  <c r="F19" i="20"/>
  <c r="G16" i="20"/>
  <c r="G4" i="20"/>
  <c r="E19" i="20"/>
  <c r="G9" i="20"/>
  <c r="G8" i="20"/>
  <c r="G5" i="20"/>
  <c r="G6" i="20"/>
  <c r="C19" i="20"/>
  <c r="G15" i="20"/>
  <c r="G11" i="20"/>
  <c r="G12" i="20"/>
  <c r="G10" i="20"/>
  <c r="F20" i="20"/>
  <c r="B21" i="20" s="1"/>
  <c r="G15" i="19"/>
  <c r="G7" i="19"/>
  <c r="G9" i="19"/>
  <c r="G6" i="19"/>
  <c r="G12" i="19"/>
  <c r="B19" i="19"/>
  <c r="C19" i="19"/>
  <c r="G17" i="19"/>
  <c r="G5" i="19"/>
  <c r="G10" i="19"/>
  <c r="G13" i="19"/>
  <c r="E19" i="19"/>
  <c r="G14" i="19"/>
  <c r="F19" i="19"/>
  <c r="G18" i="19"/>
  <c r="D19" i="19"/>
  <c r="G11" i="19"/>
  <c r="F20" i="19"/>
  <c r="B21" i="19" s="1"/>
  <c r="F20" i="18"/>
  <c r="B19" i="18"/>
  <c r="G11" i="18"/>
  <c r="E19" i="18"/>
  <c r="D19" i="18"/>
  <c r="G7" i="18"/>
  <c r="G9" i="18"/>
  <c r="G14" i="18"/>
  <c r="G12" i="18"/>
  <c r="G16" i="18"/>
  <c r="G15" i="18"/>
  <c r="G18" i="18"/>
  <c r="G4" i="18"/>
  <c r="G8" i="18"/>
  <c r="G10" i="18"/>
  <c r="F19" i="18"/>
  <c r="G6" i="18"/>
  <c r="G5" i="18"/>
  <c r="G17" i="18"/>
  <c r="G13" i="18"/>
  <c r="D21" i="34" l="1"/>
  <c r="B21" i="30"/>
  <c r="C21" i="28"/>
  <c r="B21" i="28"/>
  <c r="H12" i="39"/>
  <c r="H17" i="39"/>
  <c r="H9" i="39"/>
  <c r="H11" i="39"/>
  <c r="H14" i="39"/>
  <c r="H16" i="39"/>
  <c r="H8" i="39"/>
  <c r="H6" i="39"/>
  <c r="H13" i="39"/>
  <c r="H5" i="39"/>
  <c r="H10" i="39"/>
  <c r="H15" i="39"/>
  <c r="H7" i="39"/>
  <c r="H4" i="39"/>
  <c r="H18" i="39"/>
  <c r="E21" i="39"/>
  <c r="D21" i="39"/>
  <c r="C21" i="39"/>
  <c r="H15" i="37"/>
  <c r="H7" i="37"/>
  <c r="H12" i="37"/>
  <c r="H4" i="37"/>
  <c r="H17" i="37"/>
  <c r="H9" i="37"/>
  <c r="H14" i="37"/>
  <c r="H6" i="37"/>
  <c r="H11" i="37"/>
  <c r="H13" i="37"/>
  <c r="H5" i="37"/>
  <c r="C21" i="37"/>
  <c r="H10" i="37"/>
  <c r="H16" i="37"/>
  <c r="H8" i="37"/>
  <c r="H18" i="37"/>
  <c r="E21" i="37"/>
  <c r="D21" i="37"/>
  <c r="H15" i="36"/>
  <c r="H7" i="36"/>
  <c r="H8" i="36"/>
  <c r="H12" i="36"/>
  <c r="H4" i="36"/>
  <c r="H17" i="36"/>
  <c r="H9" i="36"/>
  <c r="H16" i="36"/>
  <c r="H5" i="36"/>
  <c r="H10" i="36"/>
  <c r="H14" i="36"/>
  <c r="H6" i="36"/>
  <c r="H13" i="36"/>
  <c r="H11" i="36"/>
  <c r="C21" i="36"/>
  <c r="E21" i="36"/>
  <c r="H18" i="36"/>
  <c r="B21" i="36"/>
  <c r="D21" i="36"/>
  <c r="H15" i="34"/>
  <c r="H7" i="34"/>
  <c r="H4" i="34"/>
  <c r="H14" i="34"/>
  <c r="H6" i="34"/>
  <c r="H13" i="34"/>
  <c r="H5" i="34"/>
  <c r="H17" i="34"/>
  <c r="H11" i="34"/>
  <c r="H16" i="34"/>
  <c r="H8" i="34"/>
  <c r="H10" i="34"/>
  <c r="H12" i="34"/>
  <c r="H9" i="34"/>
  <c r="H18" i="34"/>
  <c r="E21" i="34"/>
  <c r="C21" i="34"/>
  <c r="H15" i="33"/>
  <c r="H7" i="33"/>
  <c r="H12" i="33"/>
  <c r="H4" i="33"/>
  <c r="H17" i="33"/>
  <c r="H9" i="33"/>
  <c r="H14" i="33"/>
  <c r="H6" i="33"/>
  <c r="H11" i="33"/>
  <c r="C21" i="33"/>
  <c r="H10" i="33"/>
  <c r="H16" i="33"/>
  <c r="H8" i="33"/>
  <c r="H13" i="33"/>
  <c r="H5" i="33"/>
  <c r="H18" i="33"/>
  <c r="E21" i="33"/>
  <c r="D21" i="33"/>
  <c r="B21" i="33"/>
  <c r="H17" i="32"/>
  <c r="H9" i="32"/>
  <c r="H11" i="32"/>
  <c r="H8" i="32"/>
  <c r="H5" i="32"/>
  <c r="H14" i="32"/>
  <c r="H6" i="32"/>
  <c r="H16" i="32"/>
  <c r="H10" i="32"/>
  <c r="H15" i="32"/>
  <c r="H7" i="32"/>
  <c r="H12" i="32"/>
  <c r="H4" i="32"/>
  <c r="H13" i="32"/>
  <c r="D21" i="32"/>
  <c r="E21" i="32"/>
  <c r="C21" i="32"/>
  <c r="H18" i="32"/>
  <c r="H12" i="31"/>
  <c r="H17" i="31"/>
  <c r="H9" i="31"/>
  <c r="H8" i="31"/>
  <c r="H14" i="31"/>
  <c r="H6" i="31"/>
  <c r="H16" i="31"/>
  <c r="H11" i="31"/>
  <c r="H13" i="31"/>
  <c r="H5" i="31"/>
  <c r="H15" i="31"/>
  <c r="H10" i="31"/>
  <c r="H7" i="31"/>
  <c r="H4" i="31"/>
  <c r="D21" i="31"/>
  <c r="E21" i="31"/>
  <c r="C21" i="31"/>
  <c r="H18" i="31"/>
  <c r="B21" i="31"/>
  <c r="H15" i="30"/>
  <c r="H7" i="30"/>
  <c r="H12" i="30"/>
  <c r="H4" i="30"/>
  <c r="H17" i="30"/>
  <c r="H9" i="30"/>
  <c r="H14" i="30"/>
  <c r="H6" i="30"/>
  <c r="C21" i="30"/>
  <c r="H10" i="30"/>
  <c r="H11" i="30"/>
  <c r="H16" i="30"/>
  <c r="H8" i="30"/>
  <c r="H13" i="30"/>
  <c r="H5" i="30"/>
  <c r="H18" i="30"/>
  <c r="E21" i="30"/>
  <c r="H15" i="28"/>
  <c r="H12" i="28"/>
  <c r="H4" i="28"/>
  <c r="H17" i="28"/>
  <c r="H9" i="28"/>
  <c r="H7" i="28"/>
  <c r="H14" i="28"/>
  <c r="H6" i="28"/>
  <c r="H13" i="28"/>
  <c r="H10" i="28"/>
  <c r="H11" i="28"/>
  <c r="H5" i="28"/>
  <c r="H16" i="28"/>
  <c r="H8" i="28"/>
  <c r="E21" i="28"/>
  <c r="H18" i="28"/>
  <c r="H12" i="27"/>
  <c r="H4" i="27"/>
  <c r="H11" i="27"/>
  <c r="H17" i="27"/>
  <c r="H9" i="27"/>
  <c r="H10" i="27"/>
  <c r="H7" i="27"/>
  <c r="H14" i="27"/>
  <c r="H6" i="27"/>
  <c r="H16" i="27"/>
  <c r="H8" i="27"/>
  <c r="H13" i="27"/>
  <c r="H5" i="27"/>
  <c r="H15" i="27"/>
  <c r="D21" i="27"/>
  <c r="E21" i="27"/>
  <c r="H18" i="27"/>
  <c r="C21" i="27"/>
  <c r="H15" i="26"/>
  <c r="H7" i="26"/>
  <c r="H12" i="26"/>
  <c r="H4" i="26"/>
  <c r="H17" i="26"/>
  <c r="H9" i="26"/>
  <c r="H14" i="26"/>
  <c r="H6" i="26"/>
  <c r="H11" i="26"/>
  <c r="C21" i="26"/>
  <c r="H10" i="26"/>
  <c r="H16" i="26"/>
  <c r="H8" i="26"/>
  <c r="H13" i="26"/>
  <c r="H5" i="26"/>
  <c r="H18" i="26"/>
  <c r="E21" i="26"/>
  <c r="B21" i="26"/>
  <c r="H12" i="25"/>
  <c r="H4" i="25"/>
  <c r="H17" i="25"/>
  <c r="H9" i="25"/>
  <c r="H15" i="25"/>
  <c r="H14" i="25"/>
  <c r="H6" i="25"/>
  <c r="H11" i="25"/>
  <c r="B21" i="25"/>
  <c r="H7" i="25"/>
  <c r="H16" i="25"/>
  <c r="H8" i="25"/>
  <c r="H13" i="25"/>
  <c r="H5" i="25"/>
  <c r="H10" i="25"/>
  <c r="H18" i="25"/>
  <c r="D21" i="25"/>
  <c r="E21" i="25"/>
  <c r="C21" i="25"/>
  <c r="B21" i="24"/>
  <c r="H5" i="24"/>
  <c r="H14" i="24"/>
  <c r="H8" i="24"/>
  <c r="H17" i="24"/>
  <c r="H10" i="24"/>
  <c r="H7" i="24"/>
  <c r="H12" i="24"/>
  <c r="H4" i="24"/>
  <c r="H16" i="24"/>
  <c r="H9" i="24"/>
  <c r="H13" i="24"/>
  <c r="H6" i="24"/>
  <c r="H11" i="24"/>
  <c r="H15" i="24"/>
  <c r="E21" i="24"/>
  <c r="D21" i="24"/>
  <c r="H18" i="24"/>
  <c r="H17" i="23"/>
  <c r="H10" i="23"/>
  <c r="H14" i="23"/>
  <c r="H12" i="23"/>
  <c r="H4" i="23"/>
  <c r="H16" i="23"/>
  <c r="H9" i="23"/>
  <c r="H13" i="23"/>
  <c r="H6" i="23"/>
  <c r="H18" i="23"/>
  <c r="H7" i="23"/>
  <c r="H11" i="23"/>
  <c r="H15" i="23"/>
  <c r="H8" i="23"/>
  <c r="H5" i="23"/>
  <c r="D21" i="23"/>
  <c r="C21" i="23"/>
  <c r="E21" i="23"/>
  <c r="B21" i="23"/>
  <c r="H5" i="21"/>
  <c r="H14" i="21"/>
  <c r="H7" i="21"/>
  <c r="H17" i="21"/>
  <c r="H10" i="21"/>
  <c r="H12" i="21"/>
  <c r="H4" i="21"/>
  <c r="H6" i="21"/>
  <c r="H11" i="21"/>
  <c r="H16" i="21"/>
  <c r="H9" i="21"/>
  <c r="H13" i="21"/>
  <c r="H15" i="21"/>
  <c r="H8" i="21"/>
  <c r="D21" i="21"/>
  <c r="H18" i="21"/>
  <c r="E21" i="21"/>
  <c r="C21" i="21"/>
  <c r="C21" i="20"/>
  <c r="H17" i="20"/>
  <c r="H10" i="20"/>
  <c r="H14" i="20"/>
  <c r="H7" i="20"/>
  <c r="H12" i="20"/>
  <c r="H4" i="20"/>
  <c r="H8" i="20"/>
  <c r="H16" i="20"/>
  <c r="H9" i="20"/>
  <c r="H13" i="20"/>
  <c r="H6" i="20"/>
  <c r="H11" i="20"/>
  <c r="H15" i="20"/>
  <c r="H5" i="20"/>
  <c r="H18" i="20"/>
  <c r="D21" i="20"/>
  <c r="E21" i="20"/>
  <c r="H14" i="19"/>
  <c r="H7" i="19"/>
  <c r="H12" i="19"/>
  <c r="H4" i="19"/>
  <c r="H16" i="19"/>
  <c r="H9" i="19"/>
  <c r="H11" i="19"/>
  <c r="H8" i="19"/>
  <c r="H5" i="19"/>
  <c r="H17" i="19"/>
  <c r="H10" i="19"/>
  <c r="H13" i="19"/>
  <c r="H6" i="19"/>
  <c r="H15" i="19"/>
  <c r="D21" i="19"/>
  <c r="E21" i="19"/>
  <c r="C21" i="19"/>
  <c r="H18" i="19"/>
  <c r="H8" i="18" l="1"/>
  <c r="B21" i="18"/>
  <c r="H5" i="18"/>
  <c r="H7" i="18"/>
  <c r="H10" i="18"/>
  <c r="H14" i="18"/>
  <c r="H15" i="18"/>
  <c r="E21" i="18"/>
  <c r="H17" i="18"/>
  <c r="H11" i="18"/>
  <c r="D21" i="18"/>
  <c r="H13" i="18"/>
  <c r="H6" i="18"/>
  <c r="C21" i="18"/>
  <c r="H4" i="18"/>
  <c r="H16" i="18"/>
  <c r="H18" i="18"/>
  <c r="H9" i="18"/>
  <c r="H12" i="18"/>
  <c r="C26" i="40"/>
</calcChain>
</file>

<file path=xl/sharedStrings.xml><?xml version="1.0" encoding="utf-8"?>
<sst xmlns="http://schemas.openxmlformats.org/spreadsheetml/2006/main" count="1077" uniqueCount="113">
  <si>
    <t>Sample Nr:</t>
  </si>
  <si>
    <t>Grain/mineral</t>
  </si>
  <si>
    <t>Counts per size</t>
  </si>
  <si>
    <t>Amphibole</t>
  </si>
  <si>
    <t>Total</t>
  </si>
  <si>
    <t>Total %</t>
  </si>
  <si>
    <t>Sphericity/roundness</t>
  </si>
  <si>
    <t>Sphericity</t>
  </si>
  <si>
    <t>Roundness</t>
  </si>
  <si>
    <t>Notes:</t>
  </si>
  <si>
    <t xml:space="preserve">Matrix % </t>
  </si>
  <si>
    <t xml:space="preserve">Size thinsection: </t>
  </si>
  <si>
    <t>27 mm x 46 mm</t>
  </si>
  <si>
    <t>Total mm2</t>
  </si>
  <si>
    <t>Rel. %</t>
  </si>
  <si>
    <t>Quartz</t>
  </si>
  <si>
    <t>Mica</t>
  </si>
  <si>
    <t>Plagioclase</t>
  </si>
  <si>
    <t>Oxide</t>
  </si>
  <si>
    <t>Zircon</t>
  </si>
  <si>
    <t>Glauconite</t>
  </si>
  <si>
    <t>Lithic grain</t>
  </si>
  <si>
    <t>Shell fossils</t>
  </si>
  <si>
    <t>Wood fossils</t>
  </si>
  <si>
    <t>&lt; 0,1 mm</t>
  </si>
  <si>
    <t>0,1 - 0,5 mm</t>
  </si>
  <si>
    <t>0,5 - 1 mm</t>
  </si>
  <si>
    <t>&gt; 1 mm</t>
  </si>
  <si>
    <t>I1S1</t>
  </si>
  <si>
    <t>Injectite 1</t>
  </si>
  <si>
    <t>Chalcedony</t>
  </si>
  <si>
    <t>K-Feldspar</t>
  </si>
  <si>
    <t>Total size %</t>
  </si>
  <si>
    <t>Relative total size %</t>
  </si>
  <si>
    <t>Mica's give the 5,63% of low roundness and sphericity</t>
  </si>
  <si>
    <t>Quartz extinction</t>
  </si>
  <si>
    <t>Undulouse</t>
  </si>
  <si>
    <t>Broken</t>
  </si>
  <si>
    <t>Normal</t>
  </si>
  <si>
    <t>50 - 60%</t>
  </si>
  <si>
    <t>10 - 15%</t>
  </si>
  <si>
    <t>about 30%</t>
  </si>
  <si>
    <t>I1S2</t>
  </si>
  <si>
    <t>Mica's give the 3,88% of low roundness and sphericity</t>
  </si>
  <si>
    <t>Red clay/Rutile</t>
  </si>
  <si>
    <t>I1S3</t>
  </si>
  <si>
    <t>50 - 70%</t>
  </si>
  <si>
    <t>Mica's give the 6,01% of low roundness and sphericity                                             Some oxides are smeared</t>
  </si>
  <si>
    <t>I1S4</t>
  </si>
  <si>
    <t>UNCONSOLIDATED SAND</t>
  </si>
  <si>
    <t>70 - 80%</t>
  </si>
  <si>
    <t>Mica's give the 8,14% of low roundness and sphericity                                              There is some cement between the grains forming grains</t>
  </si>
  <si>
    <t>I1S5</t>
  </si>
  <si>
    <t>I1S6</t>
  </si>
  <si>
    <t>I1S8</t>
  </si>
  <si>
    <t xml:space="preserve">Mica's give the 6,43% of low roundness and sphericity   </t>
  </si>
  <si>
    <t>5 - 10%</t>
  </si>
  <si>
    <t>Mica's give the 4,79% of low roundness and sphericity</t>
  </si>
  <si>
    <t xml:space="preserve">FYI: Sample number I1S7 does not excist                                                                       Mica's give the 1,92% of low roundness and sphericity                     </t>
  </si>
  <si>
    <t>Injectite 2</t>
  </si>
  <si>
    <t>I2S1</t>
  </si>
  <si>
    <t>I2S2</t>
  </si>
  <si>
    <t>I2S3</t>
  </si>
  <si>
    <t xml:space="preserve">Mica's give the 3,62% of low roundness and sphericity                 </t>
  </si>
  <si>
    <t>60 - 70%</t>
  </si>
  <si>
    <t>Mica's give the 5,05% of low roundness and sphericity</t>
  </si>
  <si>
    <t>about 20%</t>
  </si>
  <si>
    <t xml:space="preserve">Mica's give the 3,41% of low roundness and sphericity     </t>
  </si>
  <si>
    <t>I3S1-1</t>
  </si>
  <si>
    <t>Injectite 3</t>
  </si>
  <si>
    <t>INJECTITES INTERIOR</t>
  </si>
  <si>
    <t>HOST ROCK</t>
  </si>
  <si>
    <t>TRANSITION ZONE</t>
  </si>
  <si>
    <t>I4S1</t>
  </si>
  <si>
    <t>Injectite 4</t>
  </si>
  <si>
    <t>SILL</t>
  </si>
  <si>
    <t>Injectite 5</t>
  </si>
  <si>
    <t>I5S1</t>
  </si>
  <si>
    <t>I6S1-1</t>
  </si>
  <si>
    <t>Injectite 6</t>
  </si>
  <si>
    <t>I6S1-2</t>
  </si>
  <si>
    <t>I7S1</t>
  </si>
  <si>
    <t>Injectite 7</t>
  </si>
  <si>
    <t>I7S2</t>
  </si>
  <si>
    <t>M6</t>
  </si>
  <si>
    <t>Mud mound</t>
  </si>
  <si>
    <t>MUD MOUND NEXT TO I4</t>
  </si>
  <si>
    <t>M13</t>
  </si>
  <si>
    <t>THE POSSIBLE MUD VOLCANO</t>
  </si>
  <si>
    <t>F6</t>
  </si>
  <si>
    <t>CAROLINEFJELLET FORMATION</t>
  </si>
  <si>
    <t>F8</t>
  </si>
  <si>
    <t>BRENTSKARDHAUGEN BED</t>
  </si>
  <si>
    <t>Mica's give the 5,26% of low roundness and sphericity                                  The calcite cement has crystals have a size of 0,1 - 0,3 mm                              The cement has brown colored overprint on some places</t>
  </si>
  <si>
    <t>Mica's give the 4,00% of low roundness and sphericity                                  The calcite cement has crystals have a size of 0,1 - 0,3 mm                              The cement has brown colored overprint on some places</t>
  </si>
  <si>
    <t xml:space="preserve">The cement consist of calcite, being a bit sparry </t>
  </si>
  <si>
    <t>Shell fossils comprise benthic foraminifera                                                                                    The part with calcite cement has 30-40% cement which is partly overgrown by brown material; the part with phosphor cement has a cement content of 20-30%</t>
  </si>
  <si>
    <t>Mica's give the 1,89% of low roundness and sphericity                                                                                              The calcite cement is partly overgrown by brown material</t>
  </si>
  <si>
    <t>Mica's give the 3,03% of low roundness and sphericity                                              There yellow calcite cement is sparry</t>
  </si>
  <si>
    <t>Calcite cement</t>
  </si>
  <si>
    <t>Calcite cement, partly overgrown by brown material</t>
  </si>
  <si>
    <t>INJECTITES INTERIOR - BIG GRAIN AREA</t>
  </si>
  <si>
    <t>Mica's give the 2,70% of low roundness and sphericity                                                                                                               Calcite cement with crystals up to a size of 1 mm</t>
  </si>
  <si>
    <t>CLAST - SMALL GRAIN AREA</t>
  </si>
  <si>
    <t>Mica's give the 1,79% of low roundness and sphericity                                                                                                 Calcite cement, crystal size between 0,1 and 0,5 mm</t>
  </si>
  <si>
    <t>Mica's give the 3,41% of low roundness and sphericity                                                                                               Calcite cement, partly overgrown by brown material,                              crystal size: 0,1 - 0,3 mm                                                                                                           There are quartz grains connected to each other, probably due to pressure</t>
  </si>
  <si>
    <t>Mica's give the 2,38% of low roundness and sphericity                                                                       Calcite cement with size 0,1-0,5 mm, on some places overgrown by brown material</t>
  </si>
  <si>
    <t>Mica's give the 3,41% of low roundness and sphericity                                                                                                                  Calcite cement with size 0,1-0,3 mm</t>
  </si>
  <si>
    <t>Mica's give the 3,39% of low roundness and sphericity                                                                                                    Sparry calcite cement</t>
  </si>
  <si>
    <t>Average sphericity</t>
  </si>
  <si>
    <t>Average roundness</t>
  </si>
  <si>
    <t>Carbon grains</t>
  </si>
  <si>
    <t>Overprints Qtz crystals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</si>
</sst>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164" fontId="0" fillId="0" borderId="0" xfId="0" applyNumberFormat="1"/>
    <xf numFmtId="0" fontId="2" fillId="0" borderId="1" xfId="0" applyFont="1" applyBorder="1"/>
    <xf numFmtId="10" fontId="0" fillId="0" borderId="1" xfId="0" applyNumberForma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Fill="1" applyBorder="1"/>
    <xf numFmtId="10" fontId="0" fillId="0" borderId="0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9" fontId="0" fillId="0" borderId="0" xfId="1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/>
    <xf numFmtId="2" fontId="0" fillId="0" borderId="1" xfId="0" applyNumberFormat="1" applyBorder="1" applyAlignment="1">
      <alignment horizontal="center"/>
    </xf>
    <xf numFmtId="164" fontId="0" fillId="2" borderId="1" xfId="0" applyNumberFormat="1" applyFill="1" applyBorder="1"/>
    <xf numFmtId="0" fontId="0" fillId="2" borderId="6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vertical="top" wrapText="1"/>
    </xf>
    <xf numFmtId="164" fontId="0" fillId="0" borderId="13" xfId="0" applyNumberFormat="1" applyBorder="1"/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9" fontId="0" fillId="0" borderId="0" xfId="0" applyNumberFormat="1"/>
    <xf numFmtId="9" fontId="0" fillId="0" borderId="0" xfId="0" applyNumberFormat="1" applyAlignment="1"/>
    <xf numFmtId="1" fontId="0" fillId="0" borderId="1" xfId="0" applyNumberFormat="1" applyBorder="1" applyAlignment="1">
      <alignment horizontal="center"/>
    </xf>
    <xf numFmtId="0" fontId="0" fillId="0" borderId="9" xfId="0" applyBorder="1" applyAlignment="1"/>
    <xf numFmtId="0" fontId="0" fillId="0" borderId="0" xfId="0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018E427C-8C45-444B-8310-E3E7A8A9DC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3034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313DDADD-601C-4E52-9A93-D812476FA6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46B9E7B8-8E08-412D-9549-B09C21802D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7DED577B-DE6D-47AB-8E86-E262EA1B56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938C3976-7225-4995-A03A-4B46EF879E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54C4763E-024F-4FD4-BA3E-A5C1A5F8F9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E26B10A3-DCA4-4CEF-93DD-271F7ED0AD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3" name="Afbeelding 2" descr="Image result for roundness sphericity">
          <a:extLst>
            <a:ext uri="{FF2B5EF4-FFF2-40B4-BE49-F238E27FC236}">
              <a16:creationId xmlns:a16="http://schemas.microsoft.com/office/drawing/2014/main" id="{88349A6D-49E3-4C87-B0BF-82D30FECF2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436DFB0F-1498-41CD-8338-CE3A2B7EE1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38EA1C67-3349-4321-8C1D-39A9C1CC7C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435FC35B-A920-45DA-9A90-52CB948F2B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917B90B8-68F9-4DF8-82DB-11BA869AE2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DBD75CD7-E096-4A36-B6C2-4D8FE67C18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70560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E6DCAACB-715C-45FB-B062-7B1D0E9423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EB3C3326-2F7C-49B5-A945-6DC485C9F1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07D6E20E-1F17-4B9E-B4BC-6E77C340DC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67CA1B92-B761-4778-A073-4B88AE8BDA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8F965EF0-6EA2-46E7-B2C4-3BDADF7C4F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154CEEB0-F3A2-4B53-A872-898DADFD1B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70560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25A65A7E-7D31-425E-91E8-3925C77632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70560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61BAE1C3-14A4-46AA-9A7C-3EE82682F3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70560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E1FD070B-DE3B-4A6C-AA8E-2C6B870B93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70560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12F8334D-F3D9-4E2B-870D-0B02B61F9E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70560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DECE9467-12AB-4831-AE89-57AA5E3840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35</xdr:row>
      <xdr:rowOff>7621</xdr:rowOff>
    </xdr:from>
    <xdr:to>
      <xdr:col>7</xdr:col>
      <xdr:colOff>7620</xdr:colOff>
      <xdr:row>39</xdr:row>
      <xdr:rowOff>7998</xdr:rowOff>
    </xdr:to>
    <xdr:pic>
      <xdr:nvPicPr>
        <xdr:cNvPr id="2" name="Afbeelding 1" descr="Image result for roundness sphericity">
          <a:extLst>
            <a:ext uri="{FF2B5EF4-FFF2-40B4-BE49-F238E27FC236}">
              <a16:creationId xmlns:a16="http://schemas.microsoft.com/office/drawing/2014/main" id="{8F0182DF-A78D-47E1-B82F-CB7E2A3460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8" t="8164" r="6544" b="11224"/>
        <a:stretch/>
      </xdr:blipFill>
      <xdr:spPr bwMode="auto">
        <a:xfrm>
          <a:off x="1996440" y="6522721"/>
          <a:ext cx="3063240" cy="240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6A000-DC23-44EB-8B89-B8D2B2E4A863}">
  <dimension ref="A1:X42"/>
  <sheetViews>
    <sheetView topLeftCell="A32" zoomScale="130" zoomScaleNormal="130" workbookViewId="0">
      <selection activeCell="I41" sqref="I41"/>
    </sheetView>
  </sheetViews>
  <sheetFormatPr defaultRowHeight="14.4" x14ac:dyDescent="0.3"/>
  <cols>
    <col min="1" max="1" width="23.6640625" customWidth="1"/>
    <col min="2" max="2" width="5.33203125" customWidth="1"/>
    <col min="3" max="3" width="9.109375" customWidth="1"/>
    <col min="4" max="4" width="8.88671875" customWidth="1"/>
    <col min="9" max="9" width="14.77734375" customWidth="1"/>
    <col min="10" max="10" width="16.441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28</v>
      </c>
      <c r="C1" s="45" t="s">
        <v>29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38</v>
      </c>
      <c r="C4">
        <v>56</v>
      </c>
      <c r="D4">
        <v>25</v>
      </c>
      <c r="E4">
        <v>4</v>
      </c>
      <c r="F4" s="2">
        <f>SUM(B4:E4)</f>
        <v>123</v>
      </c>
      <c r="G4" s="8">
        <f t="shared" ref="G4:G18" si="0">(F4/$F$18)*100</f>
        <v>80.392156862745097</v>
      </c>
      <c r="H4" s="3">
        <f t="shared" ref="H4:H18" si="1">((B4*0.1)+(C4*0.35)+(D4*0.9)+(E4*1.5))/$F$20*100</f>
        <v>72.893258426966284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B5">
        <v>1</v>
      </c>
      <c r="C5">
        <v>3</v>
      </c>
      <c r="D5">
        <v>1</v>
      </c>
      <c r="E5" s="14"/>
      <c r="F5" s="2">
        <f t="shared" ref="F5:F17" si="2">SUM(B5:E5)</f>
        <v>5</v>
      </c>
      <c r="G5" s="8">
        <f t="shared" si="0"/>
        <v>3.2679738562091507</v>
      </c>
      <c r="H5" s="3">
        <f t="shared" si="1"/>
        <v>2.8792134831460672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F6" s="2">
        <f t="shared" si="2"/>
        <v>0</v>
      </c>
      <c r="G6" s="8">
        <f t="shared" si="0"/>
        <v>0</v>
      </c>
      <c r="H6" s="3">
        <f t="shared" si="1"/>
        <v>0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C7">
        <v>1</v>
      </c>
      <c r="D7">
        <v>1</v>
      </c>
      <c r="F7" s="2">
        <f t="shared" si="2"/>
        <v>2</v>
      </c>
      <c r="G7" s="8">
        <f t="shared" si="0"/>
        <v>1.3071895424836601</v>
      </c>
      <c r="H7" s="3">
        <f t="shared" si="1"/>
        <v>1.7556179775280896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>
        <v>8</v>
      </c>
      <c r="F8" s="2">
        <f t="shared" si="2"/>
        <v>8</v>
      </c>
      <c r="G8" s="8">
        <f t="shared" si="0"/>
        <v>5.2287581699346406</v>
      </c>
      <c r="H8" s="3">
        <f t="shared" si="1"/>
        <v>3.9325842696629212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C9">
        <v>1</v>
      </c>
      <c r="F9" s="2">
        <f t="shared" si="2"/>
        <v>1</v>
      </c>
      <c r="G9" s="8">
        <f t="shared" si="0"/>
        <v>0.65359477124183007</v>
      </c>
      <c r="H9" s="3">
        <f t="shared" si="1"/>
        <v>0.49157303370786515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E10">
        <v>1</v>
      </c>
      <c r="F10" s="2">
        <f t="shared" si="2"/>
        <v>1</v>
      </c>
      <c r="G10" s="8">
        <f t="shared" si="0"/>
        <v>0.65359477124183007</v>
      </c>
      <c r="H10" s="3">
        <f t="shared" si="1"/>
        <v>2.106741573033708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C11">
        <v>1</v>
      </c>
      <c r="F11" s="2">
        <f t="shared" si="2"/>
        <v>1</v>
      </c>
      <c r="G11" s="8">
        <f t="shared" si="0"/>
        <v>0.65359477124183007</v>
      </c>
      <c r="H11" s="3">
        <f t="shared" si="1"/>
        <v>0.49157303370786515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D12">
        <v>1</v>
      </c>
      <c r="F12" s="2">
        <f t="shared" si="2"/>
        <v>1</v>
      </c>
      <c r="G12" s="8">
        <f t="shared" si="0"/>
        <v>0.65359477124183007</v>
      </c>
      <c r="H12" s="3">
        <f t="shared" si="1"/>
        <v>1.2640449438202246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3</v>
      </c>
      <c r="D13">
        <v>2</v>
      </c>
      <c r="F13" s="2">
        <f t="shared" si="2"/>
        <v>5</v>
      </c>
      <c r="G13" s="8">
        <f t="shared" si="0"/>
        <v>3.2679738562091507</v>
      </c>
      <c r="H13" s="3">
        <f t="shared" si="1"/>
        <v>4.0028089887640439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1</v>
      </c>
      <c r="D15">
        <v>1</v>
      </c>
      <c r="E15">
        <v>3</v>
      </c>
      <c r="F15" s="2">
        <f t="shared" si="2"/>
        <v>5</v>
      </c>
      <c r="G15" s="8">
        <f t="shared" si="0"/>
        <v>3.2679738562091507</v>
      </c>
      <c r="H15" s="3">
        <f t="shared" si="1"/>
        <v>8.0758426966292145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E17">
        <v>1</v>
      </c>
      <c r="F17" s="2">
        <f t="shared" si="2"/>
        <v>1</v>
      </c>
      <c r="G17" s="8">
        <f t="shared" si="0"/>
        <v>0.65359477124183007</v>
      </c>
      <c r="H17" s="3">
        <f t="shared" si="1"/>
        <v>2.106741573033708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39</v>
      </c>
      <c r="C18" s="2">
        <f>SUM(C4:C17)</f>
        <v>74</v>
      </c>
      <c r="D18" s="2">
        <f>SUM(D4:D17)</f>
        <v>31</v>
      </c>
      <c r="E18" s="2">
        <f>SUM(E4:E17)</f>
        <v>9</v>
      </c>
      <c r="F18" s="28">
        <f>SUM(F4:F17)</f>
        <v>153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25.490196078431371</v>
      </c>
      <c r="C19" s="27">
        <f>(C18/$F$18)*100</f>
        <v>48.366013071895424</v>
      </c>
      <c r="D19" s="27">
        <f>(D18/$F$18)*100</f>
        <v>20.261437908496731</v>
      </c>
      <c r="E19" s="27">
        <f>(E18/$F$18)*100</f>
        <v>5.8823529411764701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3.9000000000000004</v>
      </c>
      <c r="C20" s="16">
        <f>C18*(0.35)</f>
        <v>25.9</v>
      </c>
      <c r="D20" s="16">
        <f>D18*(0.9)</f>
        <v>27.900000000000002</v>
      </c>
      <c r="E20" s="16">
        <f>E18*(1.5)</f>
        <v>13.5</v>
      </c>
      <c r="F20" s="8">
        <f>SUM(B20:E20)</f>
        <v>71.2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5.4775280898876408</v>
      </c>
      <c r="C21" s="27">
        <f>(C20/$F$20)*100</f>
        <v>36.376404494382022</v>
      </c>
      <c r="D21" s="27">
        <f>(D20/$F$20)*100</f>
        <v>39.18539325842697</v>
      </c>
      <c r="E21" s="27">
        <f>(E20/$F$20)*100</f>
        <v>18.960674157303369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26">
        <v>12.5</v>
      </c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t="s">
        <v>39</v>
      </c>
      <c r="C26" t="s">
        <v>40</v>
      </c>
      <c r="D26" s="25" t="s">
        <v>41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8</v>
      </c>
      <c r="D28">
        <f t="shared" si="3"/>
        <v>4</v>
      </c>
      <c r="E28">
        <f t="shared" si="3"/>
        <v>42</v>
      </c>
      <c r="F28">
        <f t="shared" si="3"/>
        <v>58</v>
      </c>
      <c r="G28">
        <f>G29+G30+G32+G31</f>
        <v>30</v>
      </c>
    </row>
    <row r="29" spans="1:24" ht="14.4" customHeight="1" thickTop="1" x14ac:dyDescent="0.3">
      <c r="B29" s="9">
        <v>0.9</v>
      </c>
      <c r="C29" s="2"/>
      <c r="D29" s="2"/>
      <c r="E29" s="2">
        <v>8</v>
      </c>
      <c r="F29" s="2">
        <v>24</v>
      </c>
      <c r="G29" s="2">
        <v>13</v>
      </c>
      <c r="H29" s="15">
        <f>C29+D29+E29+G29+F29</f>
        <v>45</v>
      </c>
      <c r="J29" t="s">
        <v>110</v>
      </c>
      <c r="K29">
        <f>((C28*0.1)+(D28*0.3)+(E28*E33)+(F28*F33)+(G28*G33))/(C28+D28+E28+F28+G28)</f>
        <v>0.63802816901408443</v>
      </c>
    </row>
    <row r="30" spans="1:24" x14ac:dyDescent="0.3">
      <c r="B30" s="9">
        <v>0.7</v>
      </c>
      <c r="C30" s="2"/>
      <c r="D30" s="2">
        <v>4</v>
      </c>
      <c r="E30" s="2">
        <v>21</v>
      </c>
      <c r="F30" s="2">
        <v>21</v>
      </c>
      <c r="G30" s="2">
        <v>11</v>
      </c>
      <c r="H30" s="15">
        <f t="shared" ref="H30:H32" si="4">C30+D30+E30+G30+F30</f>
        <v>57</v>
      </c>
      <c r="J30" t="s">
        <v>109</v>
      </c>
      <c r="K30">
        <f>((H32*0.3)+(H31*0.5)+(H30*0.7)+(H29*0.9))/(H29+H30+H31+H32)</f>
        <v>0.6845070422535211</v>
      </c>
    </row>
    <row r="31" spans="1:24" x14ac:dyDescent="0.3">
      <c r="A31" t="s">
        <v>7</v>
      </c>
      <c r="B31" s="9">
        <v>0.5</v>
      </c>
      <c r="C31" s="2"/>
      <c r="D31" s="2"/>
      <c r="E31" s="2">
        <v>9</v>
      </c>
      <c r="F31" s="2">
        <v>11</v>
      </c>
      <c r="G31" s="2">
        <v>4</v>
      </c>
      <c r="H31" s="15">
        <f t="shared" si="4"/>
        <v>24</v>
      </c>
    </row>
    <row r="32" spans="1:24" x14ac:dyDescent="0.3">
      <c r="B32" s="9">
        <v>0.3</v>
      </c>
      <c r="C32" s="2">
        <v>8</v>
      </c>
      <c r="D32" s="2"/>
      <c r="E32" s="2">
        <v>4</v>
      </c>
      <c r="F32" s="2">
        <v>2</v>
      </c>
      <c r="G32" s="2">
        <v>2</v>
      </c>
      <c r="H32" s="15">
        <f t="shared" si="4"/>
        <v>16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142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0</v>
      </c>
      <c r="E36" s="10">
        <f t="shared" si="5"/>
        <v>5.6338028169014086E-2</v>
      </c>
      <c r="F36" s="10">
        <f t="shared" si="5"/>
        <v>0.16901408450704225</v>
      </c>
      <c r="G36" s="10">
        <f t="shared" si="5"/>
        <v>9.154929577464789E-2</v>
      </c>
      <c r="H36" s="18"/>
      <c r="I36" s="46" t="s">
        <v>9</v>
      </c>
      <c r="J36" s="48" t="s">
        <v>34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2.8169014084507043E-2</v>
      </c>
      <c r="E37" s="10">
        <f t="shared" si="5"/>
        <v>0.14788732394366197</v>
      </c>
      <c r="F37" s="10">
        <f t="shared" si="5"/>
        <v>0.14788732394366197</v>
      </c>
      <c r="G37" s="10">
        <f t="shared" si="5"/>
        <v>7.746478873239436E-2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0</v>
      </c>
      <c r="E38" s="10">
        <f t="shared" si="5"/>
        <v>6.3380281690140844E-2</v>
      </c>
      <c r="F38" s="10">
        <f t="shared" si="5"/>
        <v>7.746478873239436E-2</v>
      </c>
      <c r="G38" s="10">
        <f t="shared" si="5"/>
        <v>2.8169014084507043E-2</v>
      </c>
      <c r="H38" s="18"/>
    </row>
    <row r="39" spans="2:16" ht="47.4" customHeight="1" x14ac:dyDescent="0.3">
      <c r="B39" s="13">
        <v>0.3</v>
      </c>
      <c r="C39" s="10">
        <f t="shared" si="5"/>
        <v>5.6338028169014086E-2</v>
      </c>
      <c r="D39" s="10">
        <f t="shared" si="5"/>
        <v>0</v>
      </c>
      <c r="E39" s="10">
        <f t="shared" si="5"/>
        <v>2.8169014084507043E-2</v>
      </c>
      <c r="F39" s="10">
        <f t="shared" si="5"/>
        <v>1.4084507042253521E-2</v>
      </c>
      <c r="G39" s="10">
        <f t="shared" si="5"/>
        <v>1.4084507042253521E-2</v>
      </c>
      <c r="H39" s="18"/>
    </row>
    <row r="40" spans="2:16" ht="21" customHeight="1" x14ac:dyDescent="0.3">
      <c r="B40" s="43"/>
      <c r="C40" s="13">
        <v>0.1</v>
      </c>
      <c r="D40" s="13">
        <v>0.3</v>
      </c>
      <c r="E40" s="13">
        <v>0.5</v>
      </c>
      <c r="F40" s="13">
        <v>0.7</v>
      </c>
      <c r="G40" s="13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7">
    <mergeCell ref="C1:D1"/>
    <mergeCell ref="I36:I37"/>
    <mergeCell ref="T3:U3"/>
    <mergeCell ref="W3:X3"/>
    <mergeCell ref="N4:O4"/>
    <mergeCell ref="Q4:R4"/>
    <mergeCell ref="J36:O37"/>
  </mergeCells>
  <conditionalFormatting sqref="C29:F32 G29:H29 H30:H32">
    <cfRule type="colorScale" priority="18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7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6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4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5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12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11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5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3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4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2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1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9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20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7">
    <cfRule type="colorScale" priority="24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11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11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113">
      <colorScale>
        <cfvo type="min"/>
        <cfvo type="max"/>
        <color rgb="FFFCFCFF"/>
        <color rgb="FF63BE7B"/>
      </colorScale>
    </cfRule>
  </conditionalFormatting>
  <conditionalFormatting sqref="U13">
    <cfRule type="colorScale" priority="115">
      <colorScale>
        <cfvo type="min"/>
        <cfvo type="max"/>
        <color rgb="FFFCFCFF"/>
        <color rgb="FF63BE7B"/>
      </colorScale>
    </cfRule>
  </conditionalFormatting>
  <conditionalFormatting sqref="V13">
    <cfRule type="colorScale" priority="116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119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55AD6-644B-4D44-98FB-98F2BEEEA737}">
  <dimension ref="A1:X42"/>
  <sheetViews>
    <sheetView topLeftCell="A28" workbookViewId="0">
      <selection activeCell="G22" sqref="G22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62</v>
      </c>
      <c r="C1" s="45" t="s">
        <v>59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1"/>
      <c r="E2" s="42"/>
      <c r="F2" s="4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27</v>
      </c>
      <c r="C4">
        <v>72</v>
      </c>
      <c r="D4">
        <v>18</v>
      </c>
      <c r="E4" s="14">
        <v>9</v>
      </c>
      <c r="F4" s="2">
        <f>SUM(B4:E4)</f>
        <v>126</v>
      </c>
      <c r="G4" s="8">
        <f t="shared" ref="G4:G18" si="0">(F4/$F$18)*100</f>
        <v>74.556213017751489</v>
      </c>
      <c r="H4" s="3">
        <f t="shared" ref="H4:H18" si="1">((B4*0.1)+(C4*0.35)+(D4*0.9)+(E4*1.5))/$F$20*100</f>
        <v>73.563218390804593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C5">
        <v>14</v>
      </c>
      <c r="E5" s="14">
        <v>1</v>
      </c>
      <c r="F5" s="2">
        <f t="shared" ref="F5:F17" si="2">SUM(B5:E5)</f>
        <v>15</v>
      </c>
      <c r="G5" s="8">
        <f t="shared" si="0"/>
        <v>8.8757396449704142</v>
      </c>
      <c r="H5" s="3">
        <f t="shared" si="1"/>
        <v>8.1736909323116205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2</v>
      </c>
      <c r="E6">
        <v>1</v>
      </c>
      <c r="F6" s="2">
        <f t="shared" si="2"/>
        <v>3</v>
      </c>
      <c r="G6" s="8">
        <f t="shared" si="0"/>
        <v>1.7751479289940828</v>
      </c>
      <c r="H6" s="3">
        <f t="shared" si="1"/>
        <v>2.8097062579821204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C7">
        <v>1</v>
      </c>
      <c r="F7" s="2">
        <f t="shared" si="2"/>
        <v>1</v>
      </c>
      <c r="G7" s="8">
        <f t="shared" si="0"/>
        <v>0.59171597633136097</v>
      </c>
      <c r="H7" s="3">
        <f t="shared" si="1"/>
        <v>0.44699872286079179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 s="14">
        <v>8</v>
      </c>
      <c r="D8">
        <v>1</v>
      </c>
      <c r="F8" s="2">
        <f t="shared" si="2"/>
        <v>9</v>
      </c>
      <c r="G8" s="8">
        <f t="shared" si="0"/>
        <v>5.3254437869822491</v>
      </c>
      <c r="H8" s="3">
        <f t="shared" si="1"/>
        <v>4.7254150702426561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C9">
        <v>2</v>
      </c>
      <c r="F9" s="2">
        <f t="shared" si="2"/>
        <v>2</v>
      </c>
      <c r="G9" s="8">
        <f t="shared" si="0"/>
        <v>1.1834319526627219</v>
      </c>
      <c r="H9" s="3">
        <f t="shared" si="1"/>
        <v>0.89399744572158357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4</v>
      </c>
      <c r="D13">
        <v>3</v>
      </c>
      <c r="F13" s="2">
        <f t="shared" si="2"/>
        <v>7</v>
      </c>
      <c r="G13" s="8">
        <f t="shared" si="0"/>
        <v>4.1420118343195274</v>
      </c>
      <c r="H13" s="3">
        <f t="shared" si="1"/>
        <v>5.236270753512132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5</v>
      </c>
      <c r="E15">
        <v>1</v>
      </c>
      <c r="F15" s="2">
        <f t="shared" si="2"/>
        <v>6</v>
      </c>
      <c r="G15" s="8">
        <f t="shared" si="0"/>
        <v>3.5502958579881656</v>
      </c>
      <c r="H15" s="3">
        <f t="shared" si="1"/>
        <v>4.1507024265644956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27</v>
      </c>
      <c r="C18" s="2">
        <f>SUM(C4:C17)</f>
        <v>108</v>
      </c>
      <c r="D18" s="2">
        <f>SUM(D4:D17)</f>
        <v>22</v>
      </c>
      <c r="E18" s="2">
        <f>SUM(E4:E17)</f>
        <v>12</v>
      </c>
      <c r="F18" s="28">
        <f>SUM(F4:F17)</f>
        <v>169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15.976331360946746</v>
      </c>
      <c r="C19" s="27">
        <f>(C18/$F$18)*100</f>
        <v>63.905325443786985</v>
      </c>
      <c r="D19" s="27">
        <f>(D18/$F$18)*100</f>
        <v>13.017751479289942</v>
      </c>
      <c r="E19" s="27">
        <f>(E18/$F$18)*100</f>
        <v>7.1005917159763312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2.7</v>
      </c>
      <c r="C20" s="16">
        <f>C18*(0.35)</f>
        <v>37.799999999999997</v>
      </c>
      <c r="D20" s="16">
        <f>D18*(0.9)</f>
        <v>19.8</v>
      </c>
      <c r="E20" s="16">
        <f>E18*(1.5)</f>
        <v>18</v>
      </c>
      <c r="F20" s="8">
        <f>SUM(B20:E20)</f>
        <v>78.3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3.4482758620689662</v>
      </c>
      <c r="C21" s="27">
        <f>(C20/$F$20)*100</f>
        <v>48.275862068965516</v>
      </c>
      <c r="D21" s="27">
        <f>(D20/$F$20)*100</f>
        <v>25.287356321839084</v>
      </c>
      <c r="E21" s="27">
        <f>(E20/$F$20)*100</f>
        <v>22.988505747126435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15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t="s">
        <v>64</v>
      </c>
      <c r="C26" s="36" t="s">
        <v>56</v>
      </c>
      <c r="D26" s="37" t="s">
        <v>66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3</v>
      </c>
      <c r="D28">
        <f t="shared" si="3"/>
        <v>0</v>
      </c>
      <c r="E28">
        <f t="shared" si="3"/>
        <v>31</v>
      </c>
      <c r="F28">
        <f t="shared" si="3"/>
        <v>34</v>
      </c>
      <c r="G28">
        <f>G29+G30+G32+G31</f>
        <v>20</v>
      </c>
    </row>
    <row r="29" spans="1:24" ht="14.4" customHeight="1" thickTop="1" x14ac:dyDescent="0.3">
      <c r="B29" s="9">
        <v>0.9</v>
      </c>
      <c r="C29" s="2"/>
      <c r="D29" s="2"/>
      <c r="E29" s="2">
        <v>12</v>
      </c>
      <c r="F29" s="2">
        <v>15</v>
      </c>
      <c r="G29" s="2">
        <v>7</v>
      </c>
      <c r="H29" s="15">
        <f>C29+D29+E29+G29+F29</f>
        <v>34</v>
      </c>
      <c r="J29" t="s">
        <v>110</v>
      </c>
      <c r="K29">
        <f>((C28*0.1)+(D28*0.3)+(E28*E33)+(F28*F33)+(G28*G33))/(C28+D28+E28+F28+G28)</f>
        <v>0.65454545454545443</v>
      </c>
    </row>
    <row r="30" spans="1:24" x14ac:dyDescent="0.3">
      <c r="B30" s="9">
        <v>0.7</v>
      </c>
      <c r="C30" s="2"/>
      <c r="D30" s="2"/>
      <c r="E30" s="2">
        <v>10</v>
      </c>
      <c r="F30" s="2">
        <v>7</v>
      </c>
      <c r="G30" s="2">
        <v>10</v>
      </c>
      <c r="H30" s="15">
        <f t="shared" ref="H30:H32" si="4">C30+D30+E30+G30+F30</f>
        <v>27</v>
      </c>
      <c r="J30" t="s">
        <v>109</v>
      </c>
      <c r="K30">
        <f>((H32*0.3)+(H31*0.5)+(H30*0.7)+(H29*0.9))/(H29+H30+H31+H32)</f>
        <v>0.69090909090909092</v>
      </c>
    </row>
    <row r="31" spans="1:24" x14ac:dyDescent="0.3">
      <c r="A31" t="s">
        <v>7</v>
      </c>
      <c r="B31" s="9">
        <v>0.5</v>
      </c>
      <c r="C31" s="2"/>
      <c r="D31" s="2"/>
      <c r="E31" s="2">
        <v>6</v>
      </c>
      <c r="F31" s="2">
        <v>7</v>
      </c>
      <c r="G31" s="2">
        <v>3</v>
      </c>
      <c r="H31" s="15">
        <f t="shared" si="4"/>
        <v>16</v>
      </c>
    </row>
    <row r="32" spans="1:24" x14ac:dyDescent="0.3">
      <c r="B32" s="9">
        <v>0.3</v>
      </c>
      <c r="C32" s="2">
        <v>3</v>
      </c>
      <c r="D32" s="2"/>
      <c r="E32" s="2">
        <v>3</v>
      </c>
      <c r="F32" s="2">
        <v>5</v>
      </c>
      <c r="G32" s="2"/>
      <c r="H32" s="15">
        <f t="shared" si="4"/>
        <v>11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88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0</v>
      </c>
      <c r="E36" s="10">
        <f t="shared" si="5"/>
        <v>0.13636363636363635</v>
      </c>
      <c r="F36" s="10">
        <f t="shared" si="5"/>
        <v>0.17045454545454544</v>
      </c>
      <c r="G36" s="10">
        <f t="shared" si="5"/>
        <v>7.9545454545454544E-2</v>
      </c>
      <c r="H36" s="18"/>
      <c r="I36" s="46" t="s">
        <v>9</v>
      </c>
      <c r="J36" s="48" t="s">
        <v>67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0</v>
      </c>
      <c r="E37" s="10">
        <f t="shared" si="5"/>
        <v>0.11363636363636363</v>
      </c>
      <c r="F37" s="10">
        <f t="shared" si="5"/>
        <v>7.9545454545454544E-2</v>
      </c>
      <c r="G37" s="10">
        <f t="shared" si="5"/>
        <v>0.11363636363636363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0</v>
      </c>
      <c r="E38" s="10">
        <f t="shared" si="5"/>
        <v>6.8181818181818177E-2</v>
      </c>
      <c r="F38" s="10">
        <f t="shared" si="5"/>
        <v>7.9545454545454544E-2</v>
      </c>
      <c r="G38" s="10">
        <f t="shared" si="5"/>
        <v>3.4090909090909088E-2</v>
      </c>
      <c r="H38" s="18"/>
    </row>
    <row r="39" spans="2:16" ht="47.4" customHeight="1" x14ac:dyDescent="0.3">
      <c r="B39" s="13">
        <v>0.3</v>
      </c>
      <c r="C39" s="10">
        <f t="shared" si="5"/>
        <v>3.4090909090909088E-2</v>
      </c>
      <c r="D39" s="10">
        <f t="shared" si="5"/>
        <v>0</v>
      </c>
      <c r="E39" s="10">
        <f t="shared" si="5"/>
        <v>3.4090909090909088E-2</v>
      </c>
      <c r="F39" s="10">
        <f t="shared" si="5"/>
        <v>5.6818181818181816E-2</v>
      </c>
      <c r="G39" s="10">
        <f t="shared" si="5"/>
        <v>0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7">
    <mergeCell ref="I36:I37"/>
    <mergeCell ref="J36:O37"/>
    <mergeCell ref="C1:D1"/>
    <mergeCell ref="T3:U3"/>
    <mergeCell ref="W3:X3"/>
    <mergeCell ref="N4:O4"/>
    <mergeCell ref="Q4:R4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F9D2D-6A7A-4C7D-A2A3-8A7D445B5C83}">
  <dimension ref="A1:X42"/>
  <sheetViews>
    <sheetView topLeftCell="A25" workbookViewId="0">
      <selection activeCell="B19" sqref="B19:E19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68</v>
      </c>
      <c r="C1" s="45" t="s">
        <v>69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9" t="s">
        <v>70</v>
      </c>
      <c r="E2" s="50"/>
      <c r="F2" s="5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28</v>
      </c>
      <c r="C4">
        <v>18</v>
      </c>
      <c r="D4">
        <v>8</v>
      </c>
      <c r="E4" s="14">
        <v>3</v>
      </c>
      <c r="F4" s="2">
        <f>SUM(B4:E4)</f>
        <v>57</v>
      </c>
      <c r="G4" s="8">
        <f t="shared" ref="G4:G18" si="0">(F4/$F$18)*100</f>
        <v>61.29032258064516</v>
      </c>
      <c r="H4" s="3">
        <f t="shared" ref="H4:H18" si="1">((B4*0.1)+(C4*0.35)+(D4*0.9)+(E4*1.5))/$F$20*100</f>
        <v>54.096228868660603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C5">
        <v>15</v>
      </c>
      <c r="D5">
        <v>2</v>
      </c>
      <c r="E5" s="14"/>
      <c r="F5" s="2">
        <f t="shared" ref="F5:F17" si="2">SUM(B5:E5)</f>
        <v>17</v>
      </c>
      <c r="G5" s="8">
        <f t="shared" si="0"/>
        <v>18.27956989247312</v>
      </c>
      <c r="H5" s="3">
        <f t="shared" si="1"/>
        <v>18.335500650195058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F6" s="2">
        <f t="shared" si="2"/>
        <v>0</v>
      </c>
      <c r="G6" s="8">
        <f t="shared" si="0"/>
        <v>0</v>
      </c>
      <c r="H6" s="3">
        <f t="shared" si="1"/>
        <v>0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F7" s="2">
        <f t="shared" si="2"/>
        <v>0</v>
      </c>
      <c r="G7" s="8">
        <f t="shared" si="0"/>
        <v>0</v>
      </c>
      <c r="H7" s="3">
        <f t="shared" si="1"/>
        <v>0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>
        <v>3</v>
      </c>
      <c r="F8" s="2">
        <f t="shared" si="2"/>
        <v>3</v>
      </c>
      <c r="G8" s="8">
        <f t="shared" si="0"/>
        <v>3.225806451612903</v>
      </c>
      <c r="H8" s="3">
        <f t="shared" si="1"/>
        <v>2.7308192457737315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C9">
        <v>2</v>
      </c>
      <c r="F9" s="2">
        <f t="shared" si="2"/>
        <v>2</v>
      </c>
      <c r="G9" s="8">
        <f t="shared" si="0"/>
        <v>2.1505376344086025</v>
      </c>
      <c r="H9" s="3">
        <f t="shared" si="1"/>
        <v>1.8205461638491545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C12">
        <v>1</v>
      </c>
      <c r="F12" s="2">
        <f t="shared" si="2"/>
        <v>1</v>
      </c>
      <c r="G12" s="8">
        <f t="shared" si="0"/>
        <v>1.0752688172043012</v>
      </c>
      <c r="H12" s="3">
        <f t="shared" si="1"/>
        <v>0.91027308192457723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7</v>
      </c>
      <c r="E13">
        <v>1</v>
      </c>
      <c r="F13" s="2">
        <f t="shared" si="2"/>
        <v>8</v>
      </c>
      <c r="G13" s="8">
        <f t="shared" si="0"/>
        <v>8.6021505376344098</v>
      </c>
      <c r="H13" s="3">
        <f t="shared" si="1"/>
        <v>10.273081924577372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1</v>
      </c>
      <c r="D15">
        <v>3</v>
      </c>
      <c r="E15">
        <v>1</v>
      </c>
      <c r="F15" s="2">
        <f t="shared" si="2"/>
        <v>5</v>
      </c>
      <c r="G15" s="8">
        <f t="shared" si="0"/>
        <v>5.376344086021505</v>
      </c>
      <c r="H15" s="3">
        <f t="shared" si="1"/>
        <v>11.833550065019507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28</v>
      </c>
      <c r="C18" s="2">
        <f>SUM(C4:C17)</f>
        <v>47</v>
      </c>
      <c r="D18" s="2">
        <f>SUM(D4:D17)</f>
        <v>13</v>
      </c>
      <c r="E18" s="2">
        <f>SUM(E4:E17)</f>
        <v>5</v>
      </c>
      <c r="F18" s="28">
        <f>SUM(F4:F17)</f>
        <v>93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30.107526881720432</v>
      </c>
      <c r="C19" s="27">
        <f>(C18/$F$18)*100</f>
        <v>50.537634408602152</v>
      </c>
      <c r="D19" s="27">
        <f>(D18/$F$18)*100</f>
        <v>13.978494623655912</v>
      </c>
      <c r="E19" s="27">
        <f>(E18/$F$18)*100</f>
        <v>5.376344086021505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2.8000000000000003</v>
      </c>
      <c r="C20" s="16">
        <f>C18*(0.35)</f>
        <v>16.45</v>
      </c>
      <c r="D20" s="16">
        <f>D18*(0.9)</f>
        <v>11.700000000000001</v>
      </c>
      <c r="E20" s="16">
        <f>E18*(1.5)</f>
        <v>7.5</v>
      </c>
      <c r="F20" s="8">
        <f>SUM(B20:E20)</f>
        <v>38.450000000000003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7.2821846553966187</v>
      </c>
      <c r="C21" s="27">
        <f>(C20/$F$20)*100</f>
        <v>42.782834850455131</v>
      </c>
      <c r="D21" s="27">
        <f>(D20/$F$20)*100</f>
        <v>30.429128738621586</v>
      </c>
      <c r="E21" s="27">
        <f>(E20/$F$20)*100</f>
        <v>19.505851755526656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55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0.45</v>
      </c>
      <c r="C26" s="36">
        <v>0.05</v>
      </c>
      <c r="D26" s="37">
        <v>0.5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1</v>
      </c>
      <c r="D28">
        <f t="shared" si="3"/>
        <v>1</v>
      </c>
      <c r="E28">
        <f t="shared" si="3"/>
        <v>14</v>
      </c>
      <c r="F28">
        <f t="shared" si="3"/>
        <v>10</v>
      </c>
      <c r="G28">
        <f>G29+G30+G32+G31</f>
        <v>7</v>
      </c>
    </row>
    <row r="29" spans="1:24" ht="14.4" customHeight="1" thickTop="1" x14ac:dyDescent="0.3">
      <c r="B29" s="9">
        <v>0.9</v>
      </c>
      <c r="C29" s="2"/>
      <c r="D29" s="2"/>
      <c r="E29" s="2">
        <v>3</v>
      </c>
      <c r="F29" s="2">
        <v>2</v>
      </c>
      <c r="G29" s="2">
        <v>4</v>
      </c>
      <c r="H29" s="15">
        <f>C29+D29+E29+G29+F29</f>
        <v>9</v>
      </c>
      <c r="J29" t="s">
        <v>110</v>
      </c>
      <c r="K29">
        <f>((C28*0.1)+(D28*0.3)+(E28*E33)+(F28*F33)+(G28*G33))/(C28+D28+E28+F28+G28)</f>
        <v>0.6272727272727272</v>
      </c>
    </row>
    <row r="30" spans="1:24" x14ac:dyDescent="0.3">
      <c r="B30" s="9">
        <v>0.7</v>
      </c>
      <c r="C30" s="2"/>
      <c r="D30" s="2">
        <v>1</v>
      </c>
      <c r="E30" s="2">
        <v>5</v>
      </c>
      <c r="F30" s="2">
        <v>3</v>
      </c>
      <c r="G30" s="2">
        <v>2</v>
      </c>
      <c r="H30" s="15">
        <f t="shared" ref="H30:H32" si="4">C30+D30+E30+G30+F30</f>
        <v>11</v>
      </c>
      <c r="J30" t="s">
        <v>109</v>
      </c>
      <c r="K30">
        <f>((H32*0.3)+(H31*0.5)+(H30*0.7)+(H29*0.9))/(H29+H30+H31+H32)</f>
        <v>0.6333333333333333</v>
      </c>
    </row>
    <row r="31" spans="1:24" x14ac:dyDescent="0.3">
      <c r="A31" t="s">
        <v>7</v>
      </c>
      <c r="B31" s="9">
        <v>0.5</v>
      </c>
      <c r="C31" s="2"/>
      <c r="D31" s="2"/>
      <c r="E31" s="2">
        <v>1</v>
      </c>
      <c r="F31" s="2">
        <v>4</v>
      </c>
      <c r="G31" s="2">
        <v>1</v>
      </c>
      <c r="H31" s="15">
        <f t="shared" si="4"/>
        <v>6</v>
      </c>
    </row>
    <row r="32" spans="1:24" x14ac:dyDescent="0.3">
      <c r="B32" s="9">
        <v>0.3</v>
      </c>
      <c r="C32" s="2">
        <v>1</v>
      </c>
      <c r="D32" s="2"/>
      <c r="E32" s="2">
        <v>5</v>
      </c>
      <c r="F32" s="2">
        <v>1</v>
      </c>
      <c r="G32" s="2"/>
      <c r="H32" s="15">
        <f t="shared" si="4"/>
        <v>7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33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0</v>
      </c>
      <c r="E36" s="10">
        <f t="shared" si="5"/>
        <v>9.0909090909090912E-2</v>
      </c>
      <c r="F36" s="10">
        <f t="shared" si="5"/>
        <v>6.0606060606060608E-2</v>
      </c>
      <c r="G36" s="10">
        <f t="shared" si="5"/>
        <v>0.12121212121212122</v>
      </c>
      <c r="H36" s="18"/>
      <c r="I36" s="46" t="s">
        <v>9</v>
      </c>
      <c r="J36" s="48" t="s">
        <v>98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3.0303030303030304E-2</v>
      </c>
      <c r="E37" s="10">
        <f t="shared" si="5"/>
        <v>0.15151515151515152</v>
      </c>
      <c r="F37" s="10">
        <f t="shared" si="5"/>
        <v>9.0909090909090912E-2</v>
      </c>
      <c r="G37" s="10">
        <f t="shared" si="5"/>
        <v>6.0606060606060608E-2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0</v>
      </c>
      <c r="E38" s="10">
        <f t="shared" si="5"/>
        <v>3.0303030303030304E-2</v>
      </c>
      <c r="F38" s="10">
        <f t="shared" si="5"/>
        <v>0.12121212121212122</v>
      </c>
      <c r="G38" s="10">
        <f t="shared" si="5"/>
        <v>3.0303030303030304E-2</v>
      </c>
      <c r="H38" s="18"/>
    </row>
    <row r="39" spans="2:16" ht="47.4" customHeight="1" x14ac:dyDescent="0.3">
      <c r="B39" s="13">
        <v>0.3</v>
      </c>
      <c r="C39" s="10">
        <f t="shared" si="5"/>
        <v>3.0303030303030304E-2</v>
      </c>
      <c r="D39" s="10">
        <f t="shared" si="5"/>
        <v>0</v>
      </c>
      <c r="E39" s="10">
        <f t="shared" si="5"/>
        <v>0.15151515151515152</v>
      </c>
      <c r="F39" s="10">
        <f t="shared" si="5"/>
        <v>3.0303030303030304E-2</v>
      </c>
      <c r="G39" s="10">
        <f t="shared" si="5"/>
        <v>0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8">
    <mergeCell ref="W3:X3"/>
    <mergeCell ref="N4:O4"/>
    <mergeCell ref="Q4:R4"/>
    <mergeCell ref="I36:I37"/>
    <mergeCell ref="J36:O37"/>
    <mergeCell ref="D2:F2"/>
    <mergeCell ref="C1:D1"/>
    <mergeCell ref="T3:U3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4DB8E-EB0A-4E44-B2E6-6BF423D68EFA}">
  <dimension ref="A1:X42"/>
  <sheetViews>
    <sheetView topLeftCell="A28" workbookViewId="0">
      <selection activeCell="F15" sqref="F15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68</v>
      </c>
      <c r="C1" s="45" t="s">
        <v>69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9" t="s">
        <v>72</v>
      </c>
      <c r="E2" s="50"/>
      <c r="F2" s="5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10</v>
      </c>
      <c r="C4">
        <v>25</v>
      </c>
      <c r="D4">
        <v>4</v>
      </c>
      <c r="E4" s="14">
        <v>1</v>
      </c>
      <c r="F4" s="2">
        <f>SUM(B4:E4)</f>
        <v>40</v>
      </c>
      <c r="G4" s="8">
        <f t="shared" ref="G4:G18" si="0">(F4/$F$18)*100</f>
        <v>54.054054054054056</v>
      </c>
      <c r="H4" s="3">
        <f t="shared" ref="H4:H18" si="1">((B4*0.1)+(C4*0.35)+(D4*0.9)+(E4*1.5))/$F$20*100</f>
        <v>55.102040816326536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B5">
        <v>6</v>
      </c>
      <c r="C5">
        <v>16</v>
      </c>
      <c r="E5" s="14"/>
      <c r="F5" s="2">
        <f t="shared" ref="F5:F17" si="2">SUM(B5:E5)</f>
        <v>22</v>
      </c>
      <c r="G5" s="8">
        <f t="shared" si="0"/>
        <v>29.72972972972973</v>
      </c>
      <c r="H5" s="3">
        <f t="shared" si="1"/>
        <v>23.005565862708718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F6" s="2">
        <f t="shared" si="2"/>
        <v>0</v>
      </c>
      <c r="G6" s="8">
        <f t="shared" si="0"/>
        <v>0</v>
      </c>
      <c r="H6" s="3">
        <f t="shared" si="1"/>
        <v>0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F7" s="2">
        <f t="shared" si="2"/>
        <v>0</v>
      </c>
      <c r="G7" s="8">
        <f t="shared" si="0"/>
        <v>0</v>
      </c>
      <c r="H7" s="3">
        <f t="shared" si="1"/>
        <v>0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>
        <v>3</v>
      </c>
      <c r="F8" s="2">
        <f t="shared" si="2"/>
        <v>3</v>
      </c>
      <c r="G8" s="8">
        <f t="shared" si="0"/>
        <v>4.0540540540540544</v>
      </c>
      <c r="H8" s="3">
        <f t="shared" si="1"/>
        <v>3.8961038961038952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C9">
        <v>1</v>
      </c>
      <c r="F9" s="2">
        <f t="shared" si="2"/>
        <v>1</v>
      </c>
      <c r="G9" s="8">
        <f t="shared" si="0"/>
        <v>1.3513513513513513</v>
      </c>
      <c r="H9" s="3">
        <f t="shared" si="1"/>
        <v>1.2987012987012987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4</v>
      </c>
      <c r="D13">
        <v>1</v>
      </c>
      <c r="F13" s="2">
        <f t="shared" si="2"/>
        <v>5</v>
      </c>
      <c r="G13" s="8">
        <f t="shared" si="0"/>
        <v>6.756756756756757</v>
      </c>
      <c r="H13" s="3">
        <f t="shared" si="1"/>
        <v>8.5343228200371044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2</v>
      </c>
      <c r="E15">
        <v>1</v>
      </c>
      <c r="F15" s="2">
        <f t="shared" si="2"/>
        <v>3</v>
      </c>
      <c r="G15" s="8">
        <f t="shared" si="0"/>
        <v>4.0540540540540544</v>
      </c>
      <c r="H15" s="3">
        <f t="shared" si="1"/>
        <v>8.1632653061224492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16</v>
      </c>
      <c r="C18" s="2">
        <f>SUM(C4:C17)</f>
        <v>51</v>
      </c>
      <c r="D18" s="2">
        <f>SUM(D4:D17)</f>
        <v>5</v>
      </c>
      <c r="E18" s="2">
        <f>SUM(E4:E17)</f>
        <v>2</v>
      </c>
      <c r="F18" s="28">
        <f>SUM(F4:F17)</f>
        <v>74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21.621621621621621</v>
      </c>
      <c r="C19" s="27">
        <f>(C18/$F$18)*100</f>
        <v>68.918918918918919</v>
      </c>
      <c r="D19" s="27">
        <f>(D18/$F$18)*100</f>
        <v>6.756756756756757</v>
      </c>
      <c r="E19" s="27">
        <f>(E18/$F$18)*100</f>
        <v>2.7027027027027026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1.6</v>
      </c>
      <c r="C20" s="16">
        <f>C18*(0.35)</f>
        <v>17.849999999999998</v>
      </c>
      <c r="D20" s="16">
        <f>D18*(0.9)</f>
        <v>4.5</v>
      </c>
      <c r="E20" s="16">
        <f>E18*(1.5)</f>
        <v>3</v>
      </c>
      <c r="F20" s="8">
        <f>SUM(B20:E20)</f>
        <v>26.95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5.9369202226345088</v>
      </c>
      <c r="C21" s="27">
        <f>(C20/$F$20)*100</f>
        <v>66.233766233766218</v>
      </c>
      <c r="D21" s="27">
        <f>(D20/$F$20)*100</f>
        <v>16.697588126159555</v>
      </c>
      <c r="E21" s="27">
        <f>(E20/$F$20)*100</f>
        <v>11.131725417439704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80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0.3</v>
      </c>
      <c r="C26" s="36">
        <v>0.05</v>
      </c>
      <c r="D26" s="37">
        <v>0.65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4</v>
      </c>
      <c r="D28">
        <f t="shared" si="3"/>
        <v>6</v>
      </c>
      <c r="E28">
        <f t="shared" si="3"/>
        <v>14</v>
      </c>
      <c r="F28">
        <f t="shared" si="3"/>
        <v>7</v>
      </c>
      <c r="G28">
        <f>G29+G30+G32+G31</f>
        <v>1</v>
      </c>
    </row>
    <row r="29" spans="1:24" ht="14.4" customHeight="1" thickTop="1" x14ac:dyDescent="0.3">
      <c r="B29" s="9">
        <v>0.9</v>
      </c>
      <c r="C29" s="2"/>
      <c r="D29" s="2">
        <v>1</v>
      </c>
      <c r="E29" s="2">
        <v>4</v>
      </c>
      <c r="F29" s="2">
        <v>3</v>
      </c>
      <c r="G29" s="2"/>
      <c r="H29" s="15">
        <f>C29+D29+E29+G29+F29</f>
        <v>8</v>
      </c>
      <c r="J29" t="s">
        <v>110</v>
      </c>
      <c r="K29">
        <f>((C28*0.1)+(D28*0.3)+(E28*E33)+(F28*F33)+(G28*G33))/(C28+D28+E28+F28+G28)</f>
        <v>0.46874999999999994</v>
      </c>
    </row>
    <row r="30" spans="1:24" x14ac:dyDescent="0.3">
      <c r="B30" s="9">
        <v>0.7</v>
      </c>
      <c r="C30" s="2"/>
      <c r="D30" s="2">
        <v>4</v>
      </c>
      <c r="E30" s="2">
        <v>4</v>
      </c>
      <c r="F30" s="2">
        <v>2</v>
      </c>
      <c r="G30" s="2"/>
      <c r="H30" s="15">
        <f t="shared" ref="H30:H32" si="4">C30+D30+E30+G30+F30</f>
        <v>10</v>
      </c>
      <c r="J30" t="s">
        <v>109</v>
      </c>
      <c r="K30">
        <f>((H32*0.3)+(H31*0.5)+(H30*0.7)+(H29*0.9))/(H29+H30+H31+H32)</f>
        <v>0.625</v>
      </c>
    </row>
    <row r="31" spans="1:24" x14ac:dyDescent="0.3">
      <c r="A31" t="s">
        <v>7</v>
      </c>
      <c r="B31" s="9">
        <v>0.5</v>
      </c>
      <c r="C31" s="2">
        <v>3</v>
      </c>
      <c r="D31" s="2"/>
      <c r="E31" s="2">
        <v>3</v>
      </c>
      <c r="F31" s="2">
        <v>1</v>
      </c>
      <c r="G31" s="2">
        <v>1</v>
      </c>
      <c r="H31" s="15">
        <f t="shared" si="4"/>
        <v>8</v>
      </c>
    </row>
    <row r="32" spans="1:24" x14ac:dyDescent="0.3">
      <c r="B32" s="9">
        <v>0.3</v>
      </c>
      <c r="C32" s="2">
        <v>1</v>
      </c>
      <c r="D32" s="2">
        <v>1</v>
      </c>
      <c r="E32" s="2">
        <v>3</v>
      </c>
      <c r="F32" s="2">
        <v>1</v>
      </c>
      <c r="G32" s="2"/>
      <c r="H32" s="15">
        <f t="shared" si="4"/>
        <v>6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32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3.125E-2</v>
      </c>
      <c r="E36" s="10">
        <f t="shared" si="5"/>
        <v>0.125</v>
      </c>
      <c r="F36" s="10">
        <f t="shared" si="5"/>
        <v>9.375E-2</v>
      </c>
      <c r="G36" s="10">
        <f t="shared" si="5"/>
        <v>0</v>
      </c>
      <c r="H36" s="18"/>
      <c r="I36" s="46" t="s">
        <v>9</v>
      </c>
      <c r="J36" s="48" t="s">
        <v>99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0.125</v>
      </c>
      <c r="E37" s="10">
        <f t="shared" si="5"/>
        <v>0.125</v>
      </c>
      <c r="F37" s="10">
        <f t="shared" si="5"/>
        <v>6.25E-2</v>
      </c>
      <c r="G37" s="10">
        <f t="shared" si="5"/>
        <v>0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9.375E-2</v>
      </c>
      <c r="D38" s="10">
        <f t="shared" si="5"/>
        <v>0</v>
      </c>
      <c r="E38" s="10">
        <f t="shared" si="5"/>
        <v>9.375E-2</v>
      </c>
      <c r="F38" s="10">
        <f t="shared" si="5"/>
        <v>3.125E-2</v>
      </c>
      <c r="G38" s="10">
        <f t="shared" si="5"/>
        <v>3.125E-2</v>
      </c>
      <c r="H38" s="18"/>
    </row>
    <row r="39" spans="2:16" ht="47.4" customHeight="1" x14ac:dyDescent="0.3">
      <c r="B39" s="13">
        <v>0.3</v>
      </c>
      <c r="C39" s="10">
        <f t="shared" si="5"/>
        <v>3.125E-2</v>
      </c>
      <c r="D39" s="10">
        <f t="shared" si="5"/>
        <v>3.125E-2</v>
      </c>
      <c r="E39" s="10">
        <f t="shared" si="5"/>
        <v>9.375E-2</v>
      </c>
      <c r="F39" s="10">
        <f t="shared" si="5"/>
        <v>3.125E-2</v>
      </c>
      <c r="G39" s="10">
        <f t="shared" si="5"/>
        <v>0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8">
    <mergeCell ref="W3:X3"/>
    <mergeCell ref="N4:O4"/>
    <mergeCell ref="Q4:R4"/>
    <mergeCell ref="I36:I37"/>
    <mergeCell ref="J36:O37"/>
    <mergeCell ref="D2:F2"/>
    <mergeCell ref="C1:D1"/>
    <mergeCell ref="T3:U3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3A943-B46A-4624-8995-88AE7E4BD62C}">
  <dimension ref="A1:X42"/>
  <sheetViews>
    <sheetView topLeftCell="A28" workbookViewId="0">
      <selection activeCell="H28" sqref="H28:K33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68</v>
      </c>
      <c r="C1" s="45" t="s">
        <v>69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9" t="s">
        <v>71</v>
      </c>
      <c r="E2" s="50"/>
      <c r="F2" s="5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3</v>
      </c>
      <c r="C4">
        <v>38</v>
      </c>
      <c r="E4" s="14"/>
      <c r="F4" s="2">
        <f>SUM(B4:E4)</f>
        <v>41</v>
      </c>
      <c r="G4" s="8">
        <f t="shared" ref="G4:G18" si="0">(F4/$F$18)*100</f>
        <v>61.194029850746269</v>
      </c>
      <c r="H4" s="3">
        <f t="shared" ref="H4:H18" si="1">((B4*0.1)+(C4*0.35)+(D4*0.9)+(E4*1.5))/$F$20*100</f>
        <v>62.672811059907829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B5">
        <v>4</v>
      </c>
      <c r="C5">
        <v>8</v>
      </c>
      <c r="E5" s="14"/>
      <c r="F5" s="2">
        <f t="shared" ref="F5:F17" si="2">SUM(B5:E5)</f>
        <v>12</v>
      </c>
      <c r="G5" s="8">
        <f t="shared" si="0"/>
        <v>17.910447761194028</v>
      </c>
      <c r="H5" s="3">
        <f t="shared" si="1"/>
        <v>14.746543778801843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1</v>
      </c>
      <c r="F6" s="2">
        <f t="shared" si="2"/>
        <v>1</v>
      </c>
      <c r="G6" s="8">
        <f t="shared" si="0"/>
        <v>1.4925373134328357</v>
      </c>
      <c r="H6" s="3">
        <f t="shared" si="1"/>
        <v>1.6129032258064515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F7" s="2">
        <f t="shared" si="2"/>
        <v>0</v>
      </c>
      <c r="G7" s="8">
        <f t="shared" si="0"/>
        <v>0</v>
      </c>
      <c r="H7" s="3">
        <f t="shared" si="1"/>
        <v>0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>
        <v>3</v>
      </c>
      <c r="F8" s="2">
        <f t="shared" si="2"/>
        <v>3</v>
      </c>
      <c r="G8" s="8">
        <f t="shared" si="0"/>
        <v>4.4776119402985071</v>
      </c>
      <c r="H8" s="3">
        <f t="shared" si="1"/>
        <v>4.8387096774193541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F9" s="2">
        <f t="shared" si="2"/>
        <v>0</v>
      </c>
      <c r="G9" s="8">
        <f t="shared" si="0"/>
        <v>0</v>
      </c>
      <c r="H9" s="3">
        <f t="shared" si="1"/>
        <v>0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C10">
        <v>1</v>
      </c>
      <c r="F10" s="2">
        <f t="shared" si="2"/>
        <v>1</v>
      </c>
      <c r="G10" s="8">
        <f t="shared" si="0"/>
        <v>1.4925373134328357</v>
      </c>
      <c r="H10" s="3">
        <f t="shared" si="1"/>
        <v>1.6129032258064515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C12">
        <v>3</v>
      </c>
      <c r="F12" s="2">
        <f t="shared" si="2"/>
        <v>3</v>
      </c>
      <c r="G12" s="8">
        <f t="shared" si="0"/>
        <v>4.4776119402985071</v>
      </c>
      <c r="H12" s="3">
        <f t="shared" si="1"/>
        <v>4.8387096774193541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6</v>
      </c>
      <c r="F13" s="2">
        <f t="shared" si="2"/>
        <v>6</v>
      </c>
      <c r="G13" s="8">
        <f t="shared" si="0"/>
        <v>8.9552238805970141</v>
      </c>
      <c r="H13" s="3">
        <f t="shared" si="1"/>
        <v>9.6774193548387082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F15" s="2">
        <f t="shared" si="2"/>
        <v>0</v>
      </c>
      <c r="G15" s="8">
        <f t="shared" si="0"/>
        <v>0</v>
      </c>
      <c r="H15" s="3">
        <f t="shared" si="1"/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7</v>
      </c>
      <c r="C18" s="2">
        <f>SUM(C4:C17)</f>
        <v>60</v>
      </c>
      <c r="D18" s="2">
        <f>SUM(D4:D17)</f>
        <v>0</v>
      </c>
      <c r="E18" s="2">
        <f>SUM(E4:E17)</f>
        <v>0</v>
      </c>
      <c r="F18" s="28">
        <f>SUM(F4:F17)</f>
        <v>67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10.44776119402985</v>
      </c>
      <c r="C19" s="27">
        <f>(C18/$F$18)*100</f>
        <v>89.552238805970148</v>
      </c>
      <c r="D19" s="27">
        <f>(D18/$F$18)*100</f>
        <v>0</v>
      </c>
      <c r="E19" s="27">
        <f>(E18/$F$18)*100</f>
        <v>0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0.70000000000000007</v>
      </c>
      <c r="C20" s="16">
        <f>C18*(0.35)</f>
        <v>21</v>
      </c>
      <c r="D20" s="16">
        <f>D18*(0.9)</f>
        <v>0</v>
      </c>
      <c r="E20" s="16">
        <f>E18*(1.5)</f>
        <v>0</v>
      </c>
      <c r="F20" s="8">
        <f>SUM(B20:E20)</f>
        <v>21.7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3.2258064516129039</v>
      </c>
      <c r="C21" s="27">
        <f>(C20/$F$20)*100</f>
        <v>96.774193548387103</v>
      </c>
      <c r="D21" s="27">
        <f>(D20/$F$20)*100</f>
        <v>0</v>
      </c>
      <c r="E21" s="27">
        <f>(E20/$F$20)*100</f>
        <v>0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60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0.2</v>
      </c>
      <c r="C26" s="36">
        <v>0</v>
      </c>
      <c r="D26" s="37">
        <v>0.8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1</v>
      </c>
      <c r="D28">
        <f t="shared" si="3"/>
        <v>8</v>
      </c>
      <c r="E28">
        <f t="shared" si="3"/>
        <v>11</v>
      </c>
      <c r="F28">
        <f t="shared" si="3"/>
        <v>6</v>
      </c>
      <c r="G28">
        <f>G29+G30+G32+G31</f>
        <v>4</v>
      </c>
    </row>
    <row r="29" spans="1:24" ht="14.4" customHeight="1" thickTop="1" x14ac:dyDescent="0.3">
      <c r="B29" s="9">
        <v>0.9</v>
      </c>
      <c r="C29" s="2"/>
      <c r="D29" s="2">
        <v>1</v>
      </c>
      <c r="E29" s="2">
        <v>4</v>
      </c>
      <c r="F29" s="2">
        <v>2</v>
      </c>
      <c r="G29" s="2">
        <v>3</v>
      </c>
      <c r="H29" s="15">
        <f>C29+D29+E29+G29+F29</f>
        <v>10</v>
      </c>
      <c r="J29" t="s">
        <v>110</v>
      </c>
      <c r="K29">
        <f>((C28*0.1)+(D28*0.3)+(E28*E33)+(F28*F33)+(G28*G33))/(C28+D28+E28+F28+G28)</f>
        <v>0.52666666666666662</v>
      </c>
    </row>
    <row r="30" spans="1:24" x14ac:dyDescent="0.3">
      <c r="B30" s="9">
        <v>0.7</v>
      </c>
      <c r="C30" s="2">
        <v>1</v>
      </c>
      <c r="D30" s="2">
        <v>4</v>
      </c>
      <c r="E30" s="2">
        <v>4</v>
      </c>
      <c r="F30" s="2">
        <v>2</v>
      </c>
      <c r="G30" s="2">
        <v>1</v>
      </c>
      <c r="H30" s="15">
        <f t="shared" ref="H30:H32" si="4">C30+D30+E30+G30+F30</f>
        <v>12</v>
      </c>
      <c r="J30" t="s">
        <v>109</v>
      </c>
      <c r="K30">
        <f>((H32*0.3)+(H31*0.5)+(H30*0.7)+(H29*0.9))/(H29+H30+H31+H32)</f>
        <v>0.69333333333333325</v>
      </c>
    </row>
    <row r="31" spans="1:24" x14ac:dyDescent="0.3">
      <c r="A31" t="s">
        <v>7</v>
      </c>
      <c r="B31" s="9">
        <v>0.5</v>
      </c>
      <c r="C31" s="2"/>
      <c r="D31" s="2">
        <v>2</v>
      </c>
      <c r="E31" s="2">
        <v>2</v>
      </c>
      <c r="F31" s="2">
        <v>1</v>
      </c>
      <c r="G31" s="2"/>
      <c r="H31" s="15">
        <f t="shared" si="4"/>
        <v>5</v>
      </c>
    </row>
    <row r="32" spans="1:24" x14ac:dyDescent="0.3">
      <c r="B32" s="9">
        <v>0.3</v>
      </c>
      <c r="C32" s="2"/>
      <c r="D32" s="2">
        <v>1</v>
      </c>
      <c r="E32" s="2">
        <v>1</v>
      </c>
      <c r="F32" s="2">
        <v>1</v>
      </c>
      <c r="G32" s="2"/>
      <c r="H32" s="15">
        <f t="shared" si="4"/>
        <v>3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30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3.3333333333333333E-2</v>
      </c>
      <c r="E36" s="10">
        <f t="shared" si="5"/>
        <v>0.13333333333333333</v>
      </c>
      <c r="F36" s="10">
        <f t="shared" si="5"/>
        <v>6.6666666666666666E-2</v>
      </c>
      <c r="G36" s="10">
        <f t="shared" si="5"/>
        <v>0.1</v>
      </c>
      <c r="H36" s="18"/>
      <c r="I36" s="46" t="s">
        <v>9</v>
      </c>
      <c r="J36" s="48" t="s">
        <v>100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3.3333333333333333E-2</v>
      </c>
      <c r="D37" s="10">
        <f t="shared" si="5"/>
        <v>0.13333333333333333</v>
      </c>
      <c r="E37" s="10">
        <f t="shared" si="5"/>
        <v>0.13333333333333333</v>
      </c>
      <c r="F37" s="10">
        <f t="shared" si="5"/>
        <v>6.6666666666666666E-2</v>
      </c>
      <c r="G37" s="10">
        <f t="shared" si="5"/>
        <v>3.3333333333333333E-2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6.6666666666666666E-2</v>
      </c>
      <c r="E38" s="10">
        <f t="shared" si="5"/>
        <v>6.6666666666666666E-2</v>
      </c>
      <c r="F38" s="10">
        <f t="shared" si="5"/>
        <v>3.3333333333333333E-2</v>
      </c>
      <c r="G38" s="10">
        <f t="shared" si="5"/>
        <v>0</v>
      </c>
      <c r="H38" s="18"/>
    </row>
    <row r="39" spans="2:16" ht="47.4" customHeight="1" x14ac:dyDescent="0.3">
      <c r="B39" s="13">
        <v>0.3</v>
      </c>
      <c r="C39" s="10">
        <f t="shared" si="5"/>
        <v>0</v>
      </c>
      <c r="D39" s="10">
        <f t="shared" si="5"/>
        <v>3.3333333333333333E-2</v>
      </c>
      <c r="E39" s="10">
        <f t="shared" si="5"/>
        <v>3.3333333333333333E-2</v>
      </c>
      <c r="F39" s="10">
        <f t="shared" si="5"/>
        <v>3.3333333333333333E-2</v>
      </c>
      <c r="G39" s="10">
        <f t="shared" si="5"/>
        <v>0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8">
    <mergeCell ref="W3:X3"/>
    <mergeCell ref="N4:O4"/>
    <mergeCell ref="Q4:R4"/>
    <mergeCell ref="I36:I37"/>
    <mergeCell ref="J36:O37"/>
    <mergeCell ref="D2:F2"/>
    <mergeCell ref="C1:D1"/>
    <mergeCell ref="T3:U3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B7658-E25F-4612-B1E1-72808A2C7195}">
  <dimension ref="A1:X42"/>
  <sheetViews>
    <sheetView topLeftCell="A31" workbookViewId="0">
      <selection activeCell="B19" sqref="B19:E19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73</v>
      </c>
      <c r="C1" s="45" t="s">
        <v>74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9" t="s">
        <v>75</v>
      </c>
      <c r="E2" s="50"/>
      <c r="F2" s="5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3</v>
      </c>
      <c r="C4">
        <v>44</v>
      </c>
      <c r="D4">
        <v>10</v>
      </c>
      <c r="E4" s="14">
        <v>2</v>
      </c>
      <c r="F4" s="2">
        <f>SUM(B4:E4)</f>
        <v>59</v>
      </c>
      <c r="G4" s="8">
        <f t="shared" ref="G4:G18" si="0">(F4/$F$18)*100</f>
        <v>67.81609195402298</v>
      </c>
      <c r="H4" s="3">
        <f t="shared" ref="H4:H18" si="1">((B4*0.1)+(C4*0.35)+(D4*0.9)+(E4*1.5))/$F$20*100</f>
        <v>64.194669756662805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C5">
        <v>4</v>
      </c>
      <c r="D5">
        <v>1</v>
      </c>
      <c r="E5" s="14"/>
      <c r="F5" s="2">
        <f t="shared" ref="F5:F17" si="2">SUM(B5:E5)</f>
        <v>5</v>
      </c>
      <c r="G5" s="8">
        <f t="shared" si="0"/>
        <v>5.7471264367816088</v>
      </c>
      <c r="H5" s="3">
        <f t="shared" si="1"/>
        <v>5.330243337195828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3</v>
      </c>
      <c r="F6" s="2">
        <f t="shared" si="2"/>
        <v>3</v>
      </c>
      <c r="G6" s="8">
        <f t="shared" si="0"/>
        <v>3.4482758620689653</v>
      </c>
      <c r="H6" s="3">
        <f t="shared" si="1"/>
        <v>2.4333719582850519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C7" s="14">
        <v>2</v>
      </c>
      <c r="F7" s="2">
        <f t="shared" si="2"/>
        <v>2</v>
      </c>
      <c r="G7" s="8">
        <f t="shared" si="0"/>
        <v>2.2988505747126435</v>
      </c>
      <c r="H7" s="3">
        <f t="shared" si="1"/>
        <v>1.6222479721900347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 s="14">
        <v>2</v>
      </c>
      <c r="F8" s="2">
        <f t="shared" si="2"/>
        <v>2</v>
      </c>
      <c r="G8" s="8">
        <f t="shared" si="0"/>
        <v>2.2988505747126435</v>
      </c>
      <c r="H8" s="3">
        <f t="shared" si="1"/>
        <v>1.6222479721900347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F9" s="2">
        <f t="shared" si="2"/>
        <v>0</v>
      </c>
      <c r="G9" s="8">
        <f t="shared" si="0"/>
        <v>0</v>
      </c>
      <c r="H9" s="3">
        <f t="shared" si="1"/>
        <v>0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9</v>
      </c>
      <c r="D13">
        <v>1</v>
      </c>
      <c r="F13" s="2">
        <f t="shared" si="2"/>
        <v>10</v>
      </c>
      <c r="G13" s="8">
        <f t="shared" si="0"/>
        <v>11.494252873563218</v>
      </c>
      <c r="H13" s="3">
        <f t="shared" si="1"/>
        <v>9.3858632676709153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D15">
        <v>1</v>
      </c>
      <c r="E15">
        <v>3</v>
      </c>
      <c r="F15" s="2">
        <f t="shared" si="2"/>
        <v>4</v>
      </c>
      <c r="G15" s="8">
        <f t="shared" si="0"/>
        <v>4.5977011494252871</v>
      </c>
      <c r="H15" s="3">
        <f t="shared" si="1"/>
        <v>12.514484356894556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C17">
        <v>1</v>
      </c>
      <c r="D17">
        <v>1</v>
      </c>
      <c r="F17" s="2">
        <f t="shared" si="2"/>
        <v>2</v>
      </c>
      <c r="G17" s="8">
        <f t="shared" si="0"/>
        <v>2.2988505747126435</v>
      </c>
      <c r="H17" s="3">
        <f t="shared" si="1"/>
        <v>2.8968713789107765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3</v>
      </c>
      <c r="C18" s="2">
        <f>SUM(C4:C17)</f>
        <v>65</v>
      </c>
      <c r="D18" s="2">
        <f>SUM(D4:D17)</f>
        <v>14</v>
      </c>
      <c r="E18" s="2">
        <f>SUM(E4:E17)</f>
        <v>5</v>
      </c>
      <c r="F18" s="28">
        <f>SUM(F4:F17)</f>
        <v>87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3.4482758620689653</v>
      </c>
      <c r="C19" s="27">
        <f>(C18/$F$18)*100</f>
        <v>74.712643678160916</v>
      </c>
      <c r="D19" s="27">
        <f>(D18/$F$18)*100</f>
        <v>16.091954022988507</v>
      </c>
      <c r="E19" s="27">
        <f>(E18/$F$18)*100</f>
        <v>5.7471264367816088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0.30000000000000004</v>
      </c>
      <c r="C20" s="16">
        <f>C18*(0.35)</f>
        <v>22.75</v>
      </c>
      <c r="D20" s="16">
        <f>D18*(0.9)</f>
        <v>12.6</v>
      </c>
      <c r="E20" s="16">
        <f>E18*(1.5)</f>
        <v>7.5</v>
      </c>
      <c r="F20" s="8">
        <f>SUM(B20:E20)</f>
        <v>43.15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0.69524913093858653</v>
      </c>
      <c r="C21" s="27">
        <f>(C20/$F$20)*100</f>
        <v>52.723059096176129</v>
      </c>
      <c r="D21" s="27">
        <f>(D20/$F$20)*100</f>
        <v>29.200463499420625</v>
      </c>
      <c r="E21" s="27">
        <f>(E20/$F$20)*100</f>
        <v>17.381228273464657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50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0.7</v>
      </c>
      <c r="C26" s="36">
        <v>0.05</v>
      </c>
      <c r="D26" s="37">
        <v>0.25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1</v>
      </c>
      <c r="D28">
        <f t="shared" si="3"/>
        <v>4</v>
      </c>
      <c r="E28">
        <f t="shared" si="3"/>
        <v>20</v>
      </c>
      <c r="F28">
        <f t="shared" si="3"/>
        <v>16</v>
      </c>
      <c r="G28">
        <f>G29+G30+G32+G31</f>
        <v>12</v>
      </c>
    </row>
    <row r="29" spans="1:24" ht="14.4" customHeight="1" thickTop="1" x14ac:dyDescent="0.3">
      <c r="B29" s="9">
        <v>0.9</v>
      </c>
      <c r="C29" s="2"/>
      <c r="D29" s="2"/>
      <c r="E29" s="2">
        <v>5</v>
      </c>
      <c r="F29" s="2">
        <v>7</v>
      </c>
      <c r="G29" s="2">
        <v>4</v>
      </c>
      <c r="H29" s="15">
        <f>C29+D29+E29+G29+F29</f>
        <v>16</v>
      </c>
      <c r="J29" t="s">
        <v>110</v>
      </c>
      <c r="K29">
        <f>((C28*0.1)+(D28*0.3)+(E28*E33)+(F28*F33)+(G28*G33))/(C28+D28+E28+F28+G28)</f>
        <v>0.6283018867924528</v>
      </c>
    </row>
    <row r="30" spans="1:24" x14ac:dyDescent="0.3">
      <c r="B30" s="9">
        <v>0.7</v>
      </c>
      <c r="C30" s="2"/>
      <c r="D30" s="2">
        <v>2</v>
      </c>
      <c r="E30" s="2">
        <v>8</v>
      </c>
      <c r="F30" s="2">
        <v>5</v>
      </c>
      <c r="G30" s="2">
        <v>3</v>
      </c>
      <c r="H30" s="15">
        <f t="shared" ref="H30:H32" si="4">C30+D30+E30+G30+F30</f>
        <v>18</v>
      </c>
      <c r="J30" t="s">
        <v>109</v>
      </c>
      <c r="K30">
        <f>((H32*0.3)+(H31*0.5)+(H30*0.7)+(H29*0.9))/(H29+H30+H31+H32)</f>
        <v>0.65094339622641506</v>
      </c>
    </row>
    <row r="31" spans="1:24" x14ac:dyDescent="0.3">
      <c r="A31" t="s">
        <v>7</v>
      </c>
      <c r="B31" s="9">
        <v>0.5</v>
      </c>
      <c r="C31" s="2"/>
      <c r="D31" s="2"/>
      <c r="E31" s="2">
        <v>4</v>
      </c>
      <c r="F31" s="2">
        <v>3</v>
      </c>
      <c r="G31" s="2">
        <v>2</v>
      </c>
      <c r="H31" s="15">
        <f t="shared" si="4"/>
        <v>9</v>
      </c>
    </row>
    <row r="32" spans="1:24" x14ac:dyDescent="0.3">
      <c r="B32" s="9">
        <v>0.3</v>
      </c>
      <c r="C32" s="2">
        <v>1</v>
      </c>
      <c r="D32" s="2">
        <v>2</v>
      </c>
      <c r="E32" s="2">
        <v>3</v>
      </c>
      <c r="F32" s="2">
        <v>1</v>
      </c>
      <c r="G32" s="2">
        <v>3</v>
      </c>
      <c r="H32" s="15">
        <f t="shared" si="4"/>
        <v>10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53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0</v>
      </c>
      <c r="E36" s="10">
        <f t="shared" si="5"/>
        <v>9.4339622641509441E-2</v>
      </c>
      <c r="F36" s="10">
        <f t="shared" si="5"/>
        <v>0.13207547169811321</v>
      </c>
      <c r="G36" s="10">
        <f t="shared" si="5"/>
        <v>7.5471698113207544E-2</v>
      </c>
      <c r="H36" s="18"/>
      <c r="I36" s="46" t="s">
        <v>9</v>
      </c>
      <c r="J36" s="48" t="s">
        <v>97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3.7735849056603772E-2</v>
      </c>
      <c r="E37" s="10">
        <f t="shared" si="5"/>
        <v>0.15094339622641509</v>
      </c>
      <c r="F37" s="10">
        <f t="shared" si="5"/>
        <v>9.4339622641509441E-2</v>
      </c>
      <c r="G37" s="10">
        <f t="shared" si="5"/>
        <v>5.6603773584905662E-2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0</v>
      </c>
      <c r="E38" s="10">
        <f t="shared" si="5"/>
        <v>7.5471698113207544E-2</v>
      </c>
      <c r="F38" s="10">
        <f t="shared" si="5"/>
        <v>5.6603773584905662E-2</v>
      </c>
      <c r="G38" s="10">
        <f t="shared" si="5"/>
        <v>3.7735849056603772E-2</v>
      </c>
      <c r="H38" s="18"/>
    </row>
    <row r="39" spans="2:16" ht="47.4" customHeight="1" x14ac:dyDescent="0.3">
      <c r="B39" s="13">
        <v>0.3</v>
      </c>
      <c r="C39" s="10">
        <f t="shared" si="5"/>
        <v>1.8867924528301886E-2</v>
      </c>
      <c r="D39" s="10">
        <f t="shared" si="5"/>
        <v>3.7735849056603772E-2</v>
      </c>
      <c r="E39" s="10">
        <f t="shared" si="5"/>
        <v>5.6603773584905662E-2</v>
      </c>
      <c r="F39" s="10">
        <f t="shared" si="5"/>
        <v>1.8867924528301886E-2</v>
      </c>
      <c r="G39" s="10">
        <f t="shared" si="5"/>
        <v>5.6603773584905662E-2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8">
    <mergeCell ref="W3:X3"/>
    <mergeCell ref="N4:O4"/>
    <mergeCell ref="Q4:R4"/>
    <mergeCell ref="I36:I37"/>
    <mergeCell ref="J36:O37"/>
    <mergeCell ref="D2:F2"/>
    <mergeCell ref="C1:D1"/>
    <mergeCell ref="T3:U3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24AA-FA39-4798-8862-37C154AA908C}">
  <dimension ref="A1:X42"/>
  <sheetViews>
    <sheetView topLeftCell="A28" workbookViewId="0">
      <selection activeCell="B19" sqref="B19:E19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77</v>
      </c>
      <c r="C1" s="45" t="s">
        <v>76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1" t="s">
        <v>101</v>
      </c>
      <c r="E2" s="42"/>
      <c r="F2" s="4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C4">
        <v>8</v>
      </c>
      <c r="D4">
        <v>12</v>
      </c>
      <c r="E4" s="14">
        <v>16</v>
      </c>
      <c r="F4" s="2">
        <f>SUM(B4:E4)</f>
        <v>36</v>
      </c>
      <c r="G4" s="8">
        <f t="shared" ref="G4:G18" si="0">(F4/$F$18)*100</f>
        <v>64.285714285714292</v>
      </c>
      <c r="H4" s="3">
        <f t="shared" ref="H4:H18" si="1">((B4*0.1)+(C4*0.35)+(D4*0.9)+(E4*1.5))/$F$20*100</f>
        <v>62.718932443703089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E5" s="14"/>
      <c r="F5" s="2">
        <f t="shared" ref="F5:F17" si="2">SUM(B5:E5)</f>
        <v>0</v>
      </c>
      <c r="G5" s="8">
        <f t="shared" si="0"/>
        <v>0</v>
      </c>
      <c r="H5" s="3">
        <f t="shared" si="1"/>
        <v>0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D6">
        <v>3</v>
      </c>
      <c r="F6" s="2">
        <f t="shared" si="2"/>
        <v>3</v>
      </c>
      <c r="G6" s="8">
        <f t="shared" si="0"/>
        <v>5.3571428571428568</v>
      </c>
      <c r="H6" s="3">
        <f t="shared" si="1"/>
        <v>4.5037531276063385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D7">
        <v>1</v>
      </c>
      <c r="E7">
        <v>1</v>
      </c>
      <c r="F7" s="2">
        <f t="shared" si="2"/>
        <v>2</v>
      </c>
      <c r="G7" s="8">
        <f t="shared" si="0"/>
        <v>3.5714285714285712</v>
      </c>
      <c r="H7" s="3">
        <f t="shared" si="1"/>
        <v>4.0033361134278564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 s="14">
        <v>1</v>
      </c>
      <c r="F8" s="2">
        <f t="shared" si="2"/>
        <v>1</v>
      </c>
      <c r="G8" s="8">
        <f t="shared" si="0"/>
        <v>1.7857142857142856</v>
      </c>
      <c r="H8" s="3">
        <f t="shared" si="1"/>
        <v>0.58381984987489577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F9" s="2">
        <f t="shared" si="2"/>
        <v>0</v>
      </c>
      <c r="G9" s="8">
        <f t="shared" si="0"/>
        <v>0</v>
      </c>
      <c r="H9" s="3">
        <f t="shared" si="1"/>
        <v>0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C10">
        <v>2</v>
      </c>
      <c r="D10">
        <v>1</v>
      </c>
      <c r="E10">
        <v>1</v>
      </c>
      <c r="F10" s="2">
        <f t="shared" si="2"/>
        <v>4</v>
      </c>
      <c r="G10" s="8">
        <f t="shared" si="0"/>
        <v>7.1428571428571423</v>
      </c>
      <c r="H10" s="3">
        <f t="shared" si="1"/>
        <v>5.1709758131776482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F13" s="2">
        <f t="shared" si="2"/>
        <v>0</v>
      </c>
      <c r="G13" s="8">
        <f t="shared" si="0"/>
        <v>0</v>
      </c>
      <c r="H13" s="3">
        <f t="shared" si="1"/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D15">
        <v>2</v>
      </c>
      <c r="E15">
        <v>8</v>
      </c>
      <c r="F15" s="2">
        <f t="shared" si="2"/>
        <v>10</v>
      </c>
      <c r="G15" s="8">
        <f t="shared" si="0"/>
        <v>17.857142857142858</v>
      </c>
      <c r="H15" s="3">
        <f t="shared" si="1"/>
        <v>23.019182652210173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0</v>
      </c>
      <c r="C18" s="2">
        <f>SUM(C4:C17)</f>
        <v>11</v>
      </c>
      <c r="D18" s="2">
        <f>SUM(D4:D17)</f>
        <v>19</v>
      </c>
      <c r="E18" s="2">
        <f>SUM(E4:E17)</f>
        <v>26</v>
      </c>
      <c r="F18" s="28">
        <f>SUM(F4:F17)</f>
        <v>56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0</v>
      </c>
      <c r="C19" s="27">
        <f>(C18/$F$18)*100</f>
        <v>19.642857142857142</v>
      </c>
      <c r="D19" s="27">
        <f>(D18/$F$18)*100</f>
        <v>33.928571428571431</v>
      </c>
      <c r="E19" s="27">
        <f>(E18/$F$18)*100</f>
        <v>46.428571428571431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0</v>
      </c>
      <c r="C20" s="16">
        <f>C18*(0.35)</f>
        <v>3.8499999999999996</v>
      </c>
      <c r="D20" s="16">
        <f>D18*(0.9)</f>
        <v>17.100000000000001</v>
      </c>
      <c r="E20" s="16">
        <f>E18*(1.5)</f>
        <v>39</v>
      </c>
      <c r="F20" s="8">
        <f>SUM(B20:E20)</f>
        <v>59.95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0</v>
      </c>
      <c r="C21" s="27">
        <f>(C20/$F$20)*100</f>
        <v>6.422018348623852</v>
      </c>
      <c r="D21" s="27">
        <f>(D20/$F$20)*100</f>
        <v>28.523769808173476</v>
      </c>
      <c r="E21" s="27">
        <f>(E20/$F$20)*100</f>
        <v>65.054211843202665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50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0.8</v>
      </c>
      <c r="C26" s="36">
        <v>0.1</v>
      </c>
      <c r="D26" s="37">
        <v>0.1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1</v>
      </c>
      <c r="D28">
        <f t="shared" si="3"/>
        <v>0</v>
      </c>
      <c r="E28">
        <f t="shared" si="3"/>
        <v>9</v>
      </c>
      <c r="F28">
        <f t="shared" si="3"/>
        <v>15</v>
      </c>
      <c r="G28">
        <f>G29+G30+G32+G31</f>
        <v>12</v>
      </c>
    </row>
    <row r="29" spans="1:24" ht="14.4" customHeight="1" thickTop="1" x14ac:dyDescent="0.3">
      <c r="B29" s="9">
        <v>0.9</v>
      </c>
      <c r="C29" s="2"/>
      <c r="D29" s="2"/>
      <c r="E29" s="2">
        <v>2</v>
      </c>
      <c r="F29" s="2">
        <v>7</v>
      </c>
      <c r="G29" s="2">
        <v>7</v>
      </c>
      <c r="H29" s="15">
        <f>C29+D29+E29+G29+F29</f>
        <v>16</v>
      </c>
      <c r="J29" t="s">
        <v>110</v>
      </c>
      <c r="K29">
        <f>((C28*0.1)+(D28*0.3)+(E28*E33)+(F28*F33)+(G28*G33))/(C28+D28+E28+F28+G28)</f>
        <v>0.7</v>
      </c>
    </row>
    <row r="30" spans="1:24" x14ac:dyDescent="0.3">
      <c r="B30" s="9">
        <v>0.7</v>
      </c>
      <c r="C30" s="2"/>
      <c r="D30" s="2"/>
      <c r="E30" s="2">
        <v>5</v>
      </c>
      <c r="F30" s="2">
        <v>6</v>
      </c>
      <c r="G30" s="2">
        <v>5</v>
      </c>
      <c r="H30" s="15">
        <f t="shared" ref="H30:H32" si="4">C30+D30+E30+G30+F30</f>
        <v>16</v>
      </c>
      <c r="J30" t="s">
        <v>109</v>
      </c>
      <c r="K30">
        <f>((H32*0.3)+(H31*0.5)+(H30*0.7)+(H29*0.9))/(H29+H30+H31+H32)</f>
        <v>0.75405405405405401</v>
      </c>
    </row>
    <row r="31" spans="1:24" x14ac:dyDescent="0.3">
      <c r="A31" t="s">
        <v>7</v>
      </c>
      <c r="B31" s="9">
        <v>0.5</v>
      </c>
      <c r="C31" s="2"/>
      <c r="D31" s="2"/>
      <c r="E31" s="2">
        <v>2</v>
      </c>
      <c r="F31" s="2">
        <v>2</v>
      </c>
      <c r="G31" s="2"/>
      <c r="H31" s="15">
        <f t="shared" si="4"/>
        <v>4</v>
      </c>
    </row>
    <row r="32" spans="1:24" x14ac:dyDescent="0.3">
      <c r="B32" s="9">
        <v>0.3</v>
      </c>
      <c r="C32" s="2">
        <v>1</v>
      </c>
      <c r="D32" s="2"/>
      <c r="E32" s="2"/>
      <c r="F32" s="2"/>
      <c r="G32" s="2"/>
      <c r="H32" s="15">
        <f t="shared" si="4"/>
        <v>1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37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0</v>
      </c>
      <c r="E36" s="10">
        <f t="shared" si="5"/>
        <v>5.4054054054054057E-2</v>
      </c>
      <c r="F36" s="10">
        <f t="shared" si="5"/>
        <v>0.1891891891891892</v>
      </c>
      <c r="G36" s="10">
        <f t="shared" si="5"/>
        <v>0.1891891891891892</v>
      </c>
      <c r="H36" s="18"/>
      <c r="I36" s="46" t="s">
        <v>9</v>
      </c>
      <c r="J36" s="48" t="s">
        <v>102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0</v>
      </c>
      <c r="E37" s="10">
        <f t="shared" si="5"/>
        <v>0.13513513513513514</v>
      </c>
      <c r="F37" s="10">
        <f t="shared" si="5"/>
        <v>0.16216216216216217</v>
      </c>
      <c r="G37" s="10">
        <f t="shared" si="5"/>
        <v>0.13513513513513514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0</v>
      </c>
      <c r="E38" s="10">
        <f t="shared" si="5"/>
        <v>5.4054054054054057E-2</v>
      </c>
      <c r="F38" s="10">
        <f t="shared" si="5"/>
        <v>5.4054054054054057E-2</v>
      </c>
      <c r="G38" s="10">
        <f t="shared" si="5"/>
        <v>0</v>
      </c>
      <c r="H38" s="18"/>
    </row>
    <row r="39" spans="2:16" ht="47.4" customHeight="1" x14ac:dyDescent="0.3">
      <c r="B39" s="13">
        <v>0.3</v>
      </c>
      <c r="C39" s="10">
        <f t="shared" si="5"/>
        <v>2.7027027027027029E-2</v>
      </c>
      <c r="D39" s="10">
        <f t="shared" si="5"/>
        <v>0</v>
      </c>
      <c r="E39" s="10">
        <f t="shared" si="5"/>
        <v>0</v>
      </c>
      <c r="F39" s="10">
        <f t="shared" si="5"/>
        <v>0</v>
      </c>
      <c r="G39" s="10">
        <f t="shared" si="5"/>
        <v>0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7">
    <mergeCell ref="I36:I37"/>
    <mergeCell ref="J36:O37"/>
    <mergeCell ref="C1:D1"/>
    <mergeCell ref="T3:U3"/>
    <mergeCell ref="W3:X3"/>
    <mergeCell ref="N4:O4"/>
    <mergeCell ref="Q4:R4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C061A-247B-4ACE-9F5D-2292B9D70A1D}">
  <dimension ref="A1:X42"/>
  <sheetViews>
    <sheetView topLeftCell="A34" workbookViewId="0">
      <selection activeCell="G4" sqref="G4:G17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77</v>
      </c>
      <c r="C1" s="45" t="s">
        <v>76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9" t="s">
        <v>103</v>
      </c>
      <c r="E2" s="50"/>
      <c r="F2" s="5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25</v>
      </c>
      <c r="C4">
        <v>75</v>
      </c>
      <c r="D4">
        <v>30</v>
      </c>
      <c r="E4" s="14">
        <v>8</v>
      </c>
      <c r="F4" s="2">
        <f>SUM(B4:E4)</f>
        <v>138</v>
      </c>
      <c r="G4" s="8">
        <f t="shared" ref="G4:G18" si="0">(F4/$F$18)*100</f>
        <v>82.634730538922156</v>
      </c>
      <c r="H4" s="3">
        <f t="shared" ref="H4:H18" si="1">((B4*0.1)+(C4*0.35)+(D4*0.9)+(E4*1.5))/$F$20*100</f>
        <v>83.333333333333343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C5">
        <v>8</v>
      </c>
      <c r="D5">
        <v>1</v>
      </c>
      <c r="E5" s="14"/>
      <c r="F5" s="2">
        <f t="shared" ref="F5:F17" si="2">SUM(B5:E5)</f>
        <v>9</v>
      </c>
      <c r="G5" s="8">
        <f t="shared" si="0"/>
        <v>5.3892215568862278</v>
      </c>
      <c r="H5" s="3">
        <f t="shared" si="1"/>
        <v>4.5510455104551051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2</v>
      </c>
      <c r="F6" s="2">
        <f t="shared" si="2"/>
        <v>2</v>
      </c>
      <c r="G6" s="8">
        <f t="shared" si="0"/>
        <v>1.1976047904191618</v>
      </c>
      <c r="H6" s="3">
        <f t="shared" si="1"/>
        <v>0.86100861008610086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C7">
        <v>2</v>
      </c>
      <c r="D7">
        <v>1</v>
      </c>
      <c r="F7" s="2">
        <f t="shared" si="2"/>
        <v>3</v>
      </c>
      <c r="G7" s="8">
        <f t="shared" si="0"/>
        <v>1.7964071856287425</v>
      </c>
      <c r="H7" s="3">
        <f t="shared" si="1"/>
        <v>1.968019680196802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 s="14">
        <v>6</v>
      </c>
      <c r="F8" s="2">
        <f t="shared" si="2"/>
        <v>6</v>
      </c>
      <c r="G8" s="8">
        <f t="shared" si="0"/>
        <v>3.5928143712574849</v>
      </c>
      <c r="H8" s="3">
        <f t="shared" si="1"/>
        <v>2.5830258302583022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C9">
        <v>5</v>
      </c>
      <c r="F9" s="2">
        <f t="shared" si="2"/>
        <v>5</v>
      </c>
      <c r="G9" s="8">
        <f t="shared" si="0"/>
        <v>2.9940119760479043</v>
      </c>
      <c r="H9" s="3">
        <f t="shared" si="1"/>
        <v>2.1525215252152523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2</v>
      </c>
      <c r="E13">
        <v>1</v>
      </c>
      <c r="F13" s="2">
        <f t="shared" si="2"/>
        <v>3</v>
      </c>
      <c r="G13" s="8">
        <f t="shared" si="0"/>
        <v>1.7964071856287425</v>
      </c>
      <c r="H13" s="3">
        <f t="shared" si="1"/>
        <v>2.7060270602706034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E15">
        <v>1</v>
      </c>
      <c r="F15" s="2">
        <f t="shared" si="2"/>
        <v>1</v>
      </c>
      <c r="G15" s="8">
        <f t="shared" si="0"/>
        <v>0.5988023952095809</v>
      </c>
      <c r="H15" s="3">
        <f t="shared" si="1"/>
        <v>1.8450184501845017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25</v>
      </c>
      <c r="C18" s="2">
        <f>SUM(C4:C17)</f>
        <v>100</v>
      </c>
      <c r="D18" s="2">
        <f>SUM(D4:D17)</f>
        <v>32</v>
      </c>
      <c r="E18" s="2">
        <f>SUM(E4:E17)</f>
        <v>10</v>
      </c>
      <c r="F18" s="28">
        <f>SUM(F4:F17)</f>
        <v>167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14.97005988023952</v>
      </c>
      <c r="C19" s="27">
        <f>(C18/$F$18)*100</f>
        <v>59.880239520958078</v>
      </c>
      <c r="D19" s="27">
        <f>(D18/$F$18)*100</f>
        <v>19.161676646706589</v>
      </c>
      <c r="E19" s="27">
        <f>(E18/$F$18)*100</f>
        <v>5.9880239520958085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2.5</v>
      </c>
      <c r="C20" s="16">
        <f>C18*(0.35)</f>
        <v>35</v>
      </c>
      <c r="D20" s="16">
        <f>D18*(0.9)</f>
        <v>28.8</v>
      </c>
      <c r="E20" s="16">
        <f>E18*(1.5)</f>
        <v>15</v>
      </c>
      <c r="F20" s="8">
        <f>SUM(B20:E20)</f>
        <v>81.3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3.0750307503075032</v>
      </c>
      <c r="C21" s="27">
        <f>(C20/$F$20)*100</f>
        <v>43.050430504305041</v>
      </c>
      <c r="D21" s="27">
        <f>(D20/$F$20)*100</f>
        <v>35.424354243542439</v>
      </c>
      <c r="E21" s="27">
        <f>(E20/$F$20)*100</f>
        <v>18.450184501845019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50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0.8</v>
      </c>
      <c r="C26" s="36">
        <v>0.1</v>
      </c>
      <c r="D26" s="37">
        <v>0.1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1</v>
      </c>
      <c r="D28">
        <f t="shared" si="3"/>
        <v>0</v>
      </c>
      <c r="E28">
        <f t="shared" si="3"/>
        <v>15</v>
      </c>
      <c r="F28">
        <f t="shared" si="3"/>
        <v>26</v>
      </c>
      <c r="G28">
        <f>G29+G30+G32+G31</f>
        <v>14</v>
      </c>
    </row>
    <row r="29" spans="1:24" ht="14.4" customHeight="1" thickTop="1" x14ac:dyDescent="0.3">
      <c r="B29" s="9">
        <v>0.9</v>
      </c>
      <c r="C29" s="2"/>
      <c r="D29" s="2"/>
      <c r="E29" s="2">
        <v>10</v>
      </c>
      <c r="F29" s="2">
        <v>11</v>
      </c>
      <c r="G29" s="2">
        <v>7</v>
      </c>
      <c r="H29" s="15">
        <f>C29+D29+E29+G29+F29</f>
        <v>28</v>
      </c>
      <c r="J29" t="s">
        <v>110</v>
      </c>
      <c r="K29">
        <f>((C28*0.1)+(D28*0.3)+(E28*E33)+(F28*F33)+(G28*G33))/(C28+D28+E28+F28+G28)</f>
        <v>0.68571428571428572</v>
      </c>
    </row>
    <row r="30" spans="1:24" x14ac:dyDescent="0.3">
      <c r="B30" s="9">
        <v>0.7</v>
      </c>
      <c r="C30" s="2"/>
      <c r="D30" s="2"/>
      <c r="E30" s="2">
        <v>3</v>
      </c>
      <c r="F30" s="2">
        <v>7</v>
      </c>
      <c r="G30" s="2">
        <v>5</v>
      </c>
      <c r="H30" s="15">
        <f t="shared" ref="H30:H32" si="4">C30+D30+E30+G30+F30</f>
        <v>15</v>
      </c>
      <c r="J30" t="s">
        <v>109</v>
      </c>
      <c r="K30">
        <f>((H32*0.3)+(H31*0.5)+(H30*0.7)+(H29*0.9))/(H29+H30+H31+H32)</f>
        <v>0.73928571428571421</v>
      </c>
    </row>
    <row r="31" spans="1:24" x14ac:dyDescent="0.3">
      <c r="A31" t="s">
        <v>7</v>
      </c>
      <c r="B31" s="9">
        <v>0.5</v>
      </c>
      <c r="C31" s="2"/>
      <c r="D31" s="2"/>
      <c r="E31" s="2">
        <v>2</v>
      </c>
      <c r="F31" s="2">
        <v>5</v>
      </c>
      <c r="G31" s="2">
        <v>2</v>
      </c>
      <c r="H31" s="15">
        <f t="shared" si="4"/>
        <v>9</v>
      </c>
    </row>
    <row r="32" spans="1:24" x14ac:dyDescent="0.3">
      <c r="B32" s="9">
        <v>0.3</v>
      </c>
      <c r="C32" s="2">
        <v>1</v>
      </c>
      <c r="D32" s="2"/>
      <c r="E32" s="2"/>
      <c r="F32" s="2">
        <v>3</v>
      </c>
      <c r="G32" s="2"/>
      <c r="H32" s="15">
        <f t="shared" si="4"/>
        <v>4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56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0</v>
      </c>
      <c r="E36" s="10">
        <f t="shared" si="5"/>
        <v>0.17857142857142858</v>
      </c>
      <c r="F36" s="10">
        <f t="shared" si="5"/>
        <v>0.19642857142857142</v>
      </c>
      <c r="G36" s="10">
        <f t="shared" si="5"/>
        <v>0.125</v>
      </c>
      <c r="H36" s="18"/>
      <c r="I36" s="46" t="s">
        <v>9</v>
      </c>
      <c r="J36" s="48" t="s">
        <v>104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0</v>
      </c>
      <c r="E37" s="10">
        <f t="shared" si="5"/>
        <v>5.3571428571428568E-2</v>
      </c>
      <c r="F37" s="10">
        <f t="shared" si="5"/>
        <v>0.125</v>
      </c>
      <c r="G37" s="10">
        <f t="shared" si="5"/>
        <v>8.9285714285714288E-2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0</v>
      </c>
      <c r="E38" s="10">
        <f t="shared" si="5"/>
        <v>3.5714285714285712E-2</v>
      </c>
      <c r="F38" s="10">
        <f t="shared" si="5"/>
        <v>8.9285714285714288E-2</v>
      </c>
      <c r="G38" s="10">
        <f t="shared" si="5"/>
        <v>3.5714285714285712E-2</v>
      </c>
      <c r="H38" s="18"/>
    </row>
    <row r="39" spans="2:16" ht="47.4" customHeight="1" x14ac:dyDescent="0.3">
      <c r="B39" s="13">
        <v>0.3</v>
      </c>
      <c r="C39" s="10">
        <f t="shared" si="5"/>
        <v>1.7857142857142856E-2</v>
      </c>
      <c r="D39" s="10">
        <f t="shared" si="5"/>
        <v>0</v>
      </c>
      <c r="E39" s="10">
        <f t="shared" si="5"/>
        <v>0</v>
      </c>
      <c r="F39" s="10">
        <f t="shared" si="5"/>
        <v>5.3571428571428568E-2</v>
      </c>
      <c r="G39" s="10">
        <f t="shared" si="5"/>
        <v>0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8">
    <mergeCell ref="W3:X3"/>
    <mergeCell ref="N4:O4"/>
    <mergeCell ref="Q4:R4"/>
    <mergeCell ref="I36:I37"/>
    <mergeCell ref="J36:O37"/>
    <mergeCell ref="D2:F2"/>
    <mergeCell ref="C1:D1"/>
    <mergeCell ref="T3:U3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758B2-8536-48A7-A96B-05E0E0748D21}">
  <dimension ref="A1:X42"/>
  <sheetViews>
    <sheetView workbookViewId="0">
      <selection activeCell="B19" sqref="B19:E19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78</v>
      </c>
      <c r="C1" s="45" t="s">
        <v>79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1"/>
      <c r="E2" s="42"/>
      <c r="F2" s="4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15</v>
      </c>
      <c r="C4">
        <v>65</v>
      </c>
      <c r="D4">
        <v>28</v>
      </c>
      <c r="E4" s="14">
        <v>9</v>
      </c>
      <c r="F4" s="2">
        <f>SUM(B4:E4)</f>
        <v>117</v>
      </c>
      <c r="G4" s="8">
        <f t="shared" ref="G4:G18" si="0">(F4/$F$18)*100</f>
        <v>83.571428571428569</v>
      </c>
      <c r="H4" s="3">
        <f t="shared" ref="H4:H18" si="1">((B4*0.1)+(C4*0.35)+(D4*0.9)+(E4*1.5))/$F$20*100</f>
        <v>78.835316217908584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E5" s="14"/>
      <c r="F5" s="2">
        <f t="shared" ref="F5:F17" si="2">SUM(B5:E5)</f>
        <v>0</v>
      </c>
      <c r="G5" s="8">
        <f t="shared" si="0"/>
        <v>0</v>
      </c>
      <c r="H5" s="3">
        <f t="shared" si="1"/>
        <v>0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3</v>
      </c>
      <c r="F6" s="2">
        <f t="shared" si="2"/>
        <v>3</v>
      </c>
      <c r="G6" s="8">
        <f t="shared" si="0"/>
        <v>2.1428571428571428</v>
      </c>
      <c r="H6" s="3">
        <f t="shared" si="1"/>
        <v>1.3149655604257982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C7">
        <v>2</v>
      </c>
      <c r="D7">
        <v>1</v>
      </c>
      <c r="F7" s="2">
        <f t="shared" si="2"/>
        <v>3</v>
      </c>
      <c r="G7" s="8">
        <f t="shared" si="0"/>
        <v>2.1428571428571428</v>
      </c>
      <c r="H7" s="3">
        <f t="shared" si="1"/>
        <v>2.0037570444583599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 s="14">
        <v>1</v>
      </c>
      <c r="F8" s="2">
        <f t="shared" si="2"/>
        <v>1</v>
      </c>
      <c r="G8" s="8">
        <f t="shared" si="0"/>
        <v>0.7142857142857143</v>
      </c>
      <c r="H8" s="3">
        <f t="shared" si="1"/>
        <v>0.43832185347526609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B9">
        <v>1</v>
      </c>
      <c r="C9">
        <v>3</v>
      </c>
      <c r="F9" s="2">
        <f t="shared" si="2"/>
        <v>4</v>
      </c>
      <c r="G9" s="8">
        <f t="shared" si="0"/>
        <v>2.8571428571428572</v>
      </c>
      <c r="H9" s="3">
        <f t="shared" si="1"/>
        <v>1.4402003757044459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3</v>
      </c>
      <c r="D13">
        <v>1</v>
      </c>
      <c r="E13">
        <v>1</v>
      </c>
      <c r="F13" s="2">
        <f t="shared" si="2"/>
        <v>5</v>
      </c>
      <c r="G13" s="8">
        <f t="shared" si="0"/>
        <v>3.5714285714285712</v>
      </c>
      <c r="H13" s="3">
        <f t="shared" si="1"/>
        <v>4.3206011271133375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D15">
        <v>2</v>
      </c>
      <c r="E15">
        <v>5</v>
      </c>
      <c r="F15" s="2">
        <f t="shared" si="2"/>
        <v>7</v>
      </c>
      <c r="G15" s="8">
        <f t="shared" si="0"/>
        <v>5</v>
      </c>
      <c r="H15" s="3">
        <f t="shared" si="1"/>
        <v>11.646837820914216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16</v>
      </c>
      <c r="C18" s="2">
        <f>SUM(C4:C17)</f>
        <v>77</v>
      </c>
      <c r="D18" s="2">
        <f>SUM(D4:D17)</f>
        <v>32</v>
      </c>
      <c r="E18" s="2">
        <f>SUM(E4:E17)</f>
        <v>15</v>
      </c>
      <c r="F18" s="28">
        <f>SUM(F4:F17)</f>
        <v>140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11.428571428571429</v>
      </c>
      <c r="C19" s="27">
        <f>(C18/$F$18)*100</f>
        <v>55.000000000000007</v>
      </c>
      <c r="D19" s="27">
        <f>(D18/$F$18)*100</f>
        <v>22.857142857142858</v>
      </c>
      <c r="E19" s="27">
        <f>(E18/$F$18)*100</f>
        <v>10.714285714285714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1.6</v>
      </c>
      <c r="C20" s="16">
        <f>C18*(0.35)</f>
        <v>26.95</v>
      </c>
      <c r="D20" s="16">
        <f>D18*(0.9)</f>
        <v>28.8</v>
      </c>
      <c r="E20" s="16">
        <f>E18*(1.5)</f>
        <v>22.5</v>
      </c>
      <c r="F20" s="8">
        <f>SUM(B20:E20)</f>
        <v>79.849999999999994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2.0037570444583599</v>
      </c>
      <c r="C21" s="27">
        <f>(C20/$F$20)*100</f>
        <v>33.750782717595499</v>
      </c>
      <c r="D21" s="27">
        <f>(D20/$F$20)*100</f>
        <v>36.067626800250473</v>
      </c>
      <c r="E21" s="27">
        <f>(E20/$F$20)*100</f>
        <v>28.177833437695682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30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0.4</v>
      </c>
      <c r="C26" s="36">
        <v>0.2</v>
      </c>
      <c r="D26" s="37">
        <v>0.4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2</v>
      </c>
      <c r="D28">
        <f t="shared" si="3"/>
        <v>4</v>
      </c>
      <c r="E28">
        <f t="shared" si="3"/>
        <v>21</v>
      </c>
      <c r="F28">
        <f t="shared" si="3"/>
        <v>36</v>
      </c>
      <c r="G28">
        <f>G29+G30+G32+G31</f>
        <v>19</v>
      </c>
    </row>
    <row r="29" spans="1:24" ht="14.4" customHeight="1" thickTop="1" x14ac:dyDescent="0.3">
      <c r="B29" s="9">
        <v>0.9</v>
      </c>
      <c r="C29" s="2"/>
      <c r="D29" s="2">
        <v>2</v>
      </c>
      <c r="E29" s="2">
        <v>7</v>
      </c>
      <c r="F29" s="2">
        <v>18</v>
      </c>
      <c r="G29" s="2">
        <v>5</v>
      </c>
      <c r="H29" s="15">
        <f>C29+D29+E29+G29+F29</f>
        <v>32</v>
      </c>
      <c r="J29" t="s">
        <v>110</v>
      </c>
      <c r="K29">
        <f>((C28*0.1)+(D28*0.3)+(E28*E33)+(F28*F33)+(G28*G33))/(C28+D28+E28+F28+G28)</f>
        <v>0.66097560975609759</v>
      </c>
    </row>
    <row r="30" spans="1:24" x14ac:dyDescent="0.3">
      <c r="B30" s="9">
        <v>0.7</v>
      </c>
      <c r="C30" s="2"/>
      <c r="D30" s="2"/>
      <c r="E30" s="2">
        <v>8</v>
      </c>
      <c r="F30" s="2">
        <v>10</v>
      </c>
      <c r="G30" s="2">
        <v>7</v>
      </c>
      <c r="H30" s="15">
        <f t="shared" ref="H30:H32" si="4">C30+D30+E30+G30+F30</f>
        <v>25</v>
      </c>
      <c r="J30" t="s">
        <v>109</v>
      </c>
      <c r="K30">
        <f>((H32*0.3)+(H31*0.5)+(H30*0.7)+(H29*0.9))/(H29+H30+H31+H32)</f>
        <v>0.69024390243902445</v>
      </c>
    </row>
    <row r="31" spans="1:24" x14ac:dyDescent="0.3">
      <c r="A31" t="s">
        <v>7</v>
      </c>
      <c r="B31" s="9">
        <v>0.5</v>
      </c>
      <c r="C31" s="2"/>
      <c r="D31" s="2">
        <v>2</v>
      </c>
      <c r="E31" s="2">
        <v>3</v>
      </c>
      <c r="F31" s="2">
        <v>5</v>
      </c>
      <c r="G31" s="2">
        <v>4</v>
      </c>
      <c r="H31" s="15">
        <f t="shared" si="4"/>
        <v>14</v>
      </c>
    </row>
    <row r="32" spans="1:24" x14ac:dyDescent="0.3">
      <c r="B32" s="9">
        <v>0.3</v>
      </c>
      <c r="C32" s="2">
        <v>2</v>
      </c>
      <c r="D32" s="2"/>
      <c r="E32" s="2">
        <v>3</v>
      </c>
      <c r="F32" s="2">
        <v>3</v>
      </c>
      <c r="G32" s="2">
        <v>3</v>
      </c>
      <c r="H32" s="15">
        <f t="shared" si="4"/>
        <v>11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82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2.4390243902439025E-2</v>
      </c>
      <c r="E36" s="10">
        <f t="shared" si="5"/>
        <v>8.5365853658536592E-2</v>
      </c>
      <c r="F36" s="10">
        <f t="shared" si="5"/>
        <v>0.21951219512195122</v>
      </c>
      <c r="G36" s="10">
        <f t="shared" si="5"/>
        <v>6.097560975609756E-2</v>
      </c>
      <c r="H36" s="18"/>
      <c r="I36" s="46" t="s">
        <v>9</v>
      </c>
      <c r="J36" s="48" t="s">
        <v>105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0</v>
      </c>
      <c r="E37" s="10">
        <f t="shared" si="5"/>
        <v>9.7560975609756101E-2</v>
      </c>
      <c r="F37" s="10">
        <f t="shared" si="5"/>
        <v>0.12195121951219512</v>
      </c>
      <c r="G37" s="10">
        <f t="shared" si="5"/>
        <v>8.5365853658536592E-2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2.4390243902439025E-2</v>
      </c>
      <c r="E38" s="10">
        <f t="shared" si="5"/>
        <v>3.6585365853658534E-2</v>
      </c>
      <c r="F38" s="10">
        <f t="shared" si="5"/>
        <v>6.097560975609756E-2</v>
      </c>
      <c r="G38" s="10">
        <f t="shared" si="5"/>
        <v>4.878048780487805E-2</v>
      </c>
      <c r="H38" s="18"/>
    </row>
    <row r="39" spans="2:16" ht="47.4" customHeight="1" x14ac:dyDescent="0.3">
      <c r="B39" s="13">
        <v>0.3</v>
      </c>
      <c r="C39" s="10">
        <f t="shared" si="5"/>
        <v>2.4390243902439025E-2</v>
      </c>
      <c r="D39" s="10">
        <f t="shared" si="5"/>
        <v>0</v>
      </c>
      <c r="E39" s="10">
        <f t="shared" si="5"/>
        <v>3.6585365853658534E-2</v>
      </c>
      <c r="F39" s="10">
        <f t="shared" si="5"/>
        <v>3.6585365853658534E-2</v>
      </c>
      <c r="G39" s="10">
        <f t="shared" si="5"/>
        <v>3.6585365853658534E-2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7">
    <mergeCell ref="I36:I37"/>
    <mergeCell ref="J36:O37"/>
    <mergeCell ref="C1:D1"/>
    <mergeCell ref="T3:U3"/>
    <mergeCell ref="W3:X3"/>
    <mergeCell ref="N4:O4"/>
    <mergeCell ref="Q4:R4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F0FB-D113-423F-9223-6E66E79607EC}">
  <dimension ref="A1:X42"/>
  <sheetViews>
    <sheetView workbookViewId="0">
      <selection activeCell="B19" sqref="B19:E19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80</v>
      </c>
      <c r="C1" s="45" t="s">
        <v>79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1"/>
      <c r="E2" s="42"/>
      <c r="F2" s="4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14</v>
      </c>
      <c r="C4">
        <v>73</v>
      </c>
      <c r="D4">
        <v>27</v>
      </c>
      <c r="E4" s="14">
        <v>10</v>
      </c>
      <c r="F4" s="2">
        <f>SUM(B4:E4)</f>
        <v>124</v>
      </c>
      <c r="G4" s="8">
        <f t="shared" ref="G4:G18" si="0">(F4/$F$18)*100</f>
        <v>83.78378378378379</v>
      </c>
      <c r="H4" s="3">
        <f t="shared" ref="H4:H18" si="1">((B4*0.1)+(C4*0.35)+(D4*0.9)+(E4*1.5))/$F$20*100</f>
        <v>78.171091445427734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E5" s="14"/>
      <c r="F5" s="2">
        <f t="shared" ref="F5:F17" si="2">SUM(B5:E5)</f>
        <v>0</v>
      </c>
      <c r="G5" s="8">
        <f t="shared" si="0"/>
        <v>0</v>
      </c>
      <c r="H5" s="3">
        <f t="shared" si="1"/>
        <v>0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2</v>
      </c>
      <c r="D6">
        <v>2</v>
      </c>
      <c r="F6" s="2">
        <f t="shared" si="2"/>
        <v>4</v>
      </c>
      <c r="G6" s="8">
        <f t="shared" si="0"/>
        <v>2.7027027027027026</v>
      </c>
      <c r="H6" s="3">
        <f t="shared" si="1"/>
        <v>2.9498525073746311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D7">
        <v>3</v>
      </c>
      <c r="F7" s="2">
        <f t="shared" si="2"/>
        <v>3</v>
      </c>
      <c r="G7" s="8">
        <f t="shared" si="0"/>
        <v>2.0270270270270272</v>
      </c>
      <c r="H7" s="3">
        <f t="shared" si="1"/>
        <v>3.1858407079646018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 s="14">
        <v>1</v>
      </c>
      <c r="F8" s="2">
        <f t="shared" si="2"/>
        <v>1</v>
      </c>
      <c r="G8" s="8">
        <f t="shared" si="0"/>
        <v>0.67567567567567566</v>
      </c>
      <c r="H8" s="3">
        <f t="shared" si="1"/>
        <v>0.41297935103244837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C9">
        <v>3</v>
      </c>
      <c r="F9" s="2">
        <f t="shared" si="2"/>
        <v>3</v>
      </c>
      <c r="G9" s="8">
        <f t="shared" si="0"/>
        <v>2.0270270270270272</v>
      </c>
      <c r="H9" s="3">
        <f t="shared" si="1"/>
        <v>1.2389380530973448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3</v>
      </c>
      <c r="D13">
        <v>1</v>
      </c>
      <c r="F13" s="2">
        <f t="shared" si="2"/>
        <v>4</v>
      </c>
      <c r="G13" s="8">
        <f t="shared" si="0"/>
        <v>2.7027027027027026</v>
      </c>
      <c r="H13" s="3">
        <f t="shared" si="1"/>
        <v>2.300884955752212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1</v>
      </c>
      <c r="D15">
        <v>4</v>
      </c>
      <c r="E15">
        <v>4</v>
      </c>
      <c r="F15" s="2">
        <f t="shared" si="2"/>
        <v>9</v>
      </c>
      <c r="G15" s="8">
        <f t="shared" si="0"/>
        <v>6.0810810810810816</v>
      </c>
      <c r="H15" s="3">
        <f t="shared" si="1"/>
        <v>11.740412979351031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14</v>
      </c>
      <c r="C18" s="2">
        <f>SUM(C4:C17)</f>
        <v>83</v>
      </c>
      <c r="D18" s="2">
        <f>SUM(D4:D17)</f>
        <v>37</v>
      </c>
      <c r="E18" s="2">
        <f>SUM(E4:E17)</f>
        <v>14</v>
      </c>
      <c r="F18" s="28">
        <f>SUM(F4:F17)</f>
        <v>148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9.4594594594594597</v>
      </c>
      <c r="C19" s="27">
        <f>(C18/$F$18)*100</f>
        <v>56.081081081081088</v>
      </c>
      <c r="D19" s="27">
        <f>(D18/$F$18)*100</f>
        <v>25</v>
      </c>
      <c r="E19" s="27">
        <f>(E18/$F$18)*100</f>
        <v>9.4594594594594597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1.4000000000000001</v>
      </c>
      <c r="C20" s="16">
        <f>C18*(0.35)</f>
        <v>29.049999999999997</v>
      </c>
      <c r="D20" s="16">
        <f>D18*(0.9)</f>
        <v>33.300000000000004</v>
      </c>
      <c r="E20" s="16">
        <f>E18*(1.5)</f>
        <v>21</v>
      </c>
      <c r="F20" s="8">
        <f>SUM(B20:E20)</f>
        <v>84.75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1.6519174041297939</v>
      </c>
      <c r="C21" s="27">
        <f>(C20/$F$20)*100</f>
        <v>34.277286135693217</v>
      </c>
      <c r="D21" s="27">
        <f>(D20/$F$20)*100</f>
        <v>39.292035398230098</v>
      </c>
      <c r="E21" s="27">
        <f>(E20/$F$20)*100</f>
        <v>24.778761061946902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35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0.5</v>
      </c>
      <c r="C26" s="36">
        <v>0.1</v>
      </c>
      <c r="D26" s="37">
        <v>0.4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1</v>
      </c>
      <c r="D28">
        <f t="shared" si="3"/>
        <v>0</v>
      </c>
      <c r="E28">
        <f t="shared" si="3"/>
        <v>12</v>
      </c>
      <c r="F28">
        <f t="shared" si="3"/>
        <v>17</v>
      </c>
      <c r="G28">
        <f>G29+G30+G32+G31</f>
        <v>12</v>
      </c>
    </row>
    <row r="29" spans="1:24" ht="14.4" customHeight="1" thickTop="1" x14ac:dyDescent="0.3">
      <c r="B29" s="9">
        <v>0.9</v>
      </c>
      <c r="C29" s="2"/>
      <c r="D29" s="2"/>
      <c r="E29" s="2">
        <v>3</v>
      </c>
      <c r="F29" s="2">
        <v>6</v>
      </c>
      <c r="G29" s="2">
        <v>4</v>
      </c>
      <c r="H29" s="15">
        <f>C29+D29+E29+G29+F29</f>
        <v>13</v>
      </c>
      <c r="J29" t="s">
        <v>110</v>
      </c>
      <c r="K29">
        <f>((C28*0.1)+(D28*0.3)+(E28*E33)+(F28*F33)+(G28*G33))/(C28+D28+E28+F28+G28)</f>
        <v>0.68571428571428572</v>
      </c>
    </row>
    <row r="30" spans="1:24" x14ac:dyDescent="0.3">
      <c r="B30" s="9">
        <v>0.7</v>
      </c>
      <c r="C30" s="2"/>
      <c r="D30" s="2"/>
      <c r="E30" s="2">
        <v>5</v>
      </c>
      <c r="F30" s="2">
        <v>6</v>
      </c>
      <c r="G30" s="2">
        <v>4</v>
      </c>
      <c r="H30" s="15">
        <f t="shared" ref="H30:H32" si="4">C30+D30+E30+G30+F30</f>
        <v>15</v>
      </c>
      <c r="J30" t="s">
        <v>109</v>
      </c>
      <c r="K30">
        <f>((H32*0.3)+(H31*0.5)+(H30*0.7)+(H29*0.9))/(H29+H30+H31+H32)</f>
        <v>0.65714285714285714</v>
      </c>
    </row>
    <row r="31" spans="1:24" x14ac:dyDescent="0.3">
      <c r="A31" t="s">
        <v>7</v>
      </c>
      <c r="B31" s="9">
        <v>0.5</v>
      </c>
      <c r="C31" s="2"/>
      <c r="D31" s="2"/>
      <c r="E31" s="2">
        <v>2</v>
      </c>
      <c r="F31" s="2">
        <v>2</v>
      </c>
      <c r="G31" s="2">
        <v>2</v>
      </c>
      <c r="H31" s="15">
        <f t="shared" si="4"/>
        <v>6</v>
      </c>
    </row>
    <row r="32" spans="1:24" x14ac:dyDescent="0.3">
      <c r="B32" s="9">
        <v>0.3</v>
      </c>
      <c r="C32" s="2">
        <v>1</v>
      </c>
      <c r="D32" s="2"/>
      <c r="E32" s="2">
        <v>2</v>
      </c>
      <c r="F32" s="2">
        <v>3</v>
      </c>
      <c r="G32" s="2">
        <v>2</v>
      </c>
      <c r="H32" s="15">
        <f t="shared" si="4"/>
        <v>8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42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0</v>
      </c>
      <c r="E36" s="10">
        <f t="shared" si="5"/>
        <v>7.1428571428571425E-2</v>
      </c>
      <c r="F36" s="10">
        <f t="shared" si="5"/>
        <v>0.14285714285714285</v>
      </c>
      <c r="G36" s="10">
        <f t="shared" si="5"/>
        <v>9.5238095238095233E-2</v>
      </c>
      <c r="H36" s="18"/>
      <c r="I36" s="46" t="s">
        <v>9</v>
      </c>
      <c r="J36" s="48" t="s">
        <v>106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0</v>
      </c>
      <c r="E37" s="10">
        <f t="shared" si="5"/>
        <v>0.11904761904761904</v>
      </c>
      <c r="F37" s="10">
        <f t="shared" si="5"/>
        <v>0.14285714285714285</v>
      </c>
      <c r="G37" s="10">
        <f t="shared" si="5"/>
        <v>9.5238095238095233E-2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0</v>
      </c>
      <c r="E38" s="10">
        <f t="shared" si="5"/>
        <v>4.7619047619047616E-2</v>
      </c>
      <c r="F38" s="10">
        <f t="shared" si="5"/>
        <v>4.7619047619047616E-2</v>
      </c>
      <c r="G38" s="10">
        <f t="shared" si="5"/>
        <v>4.7619047619047616E-2</v>
      </c>
      <c r="H38" s="18"/>
    </row>
    <row r="39" spans="2:16" ht="47.4" customHeight="1" x14ac:dyDescent="0.3">
      <c r="B39" s="13">
        <v>0.3</v>
      </c>
      <c r="C39" s="10">
        <f t="shared" si="5"/>
        <v>2.3809523809523808E-2</v>
      </c>
      <c r="D39" s="10">
        <f t="shared" si="5"/>
        <v>0</v>
      </c>
      <c r="E39" s="10">
        <f t="shared" si="5"/>
        <v>4.7619047619047616E-2</v>
      </c>
      <c r="F39" s="10">
        <f t="shared" si="5"/>
        <v>7.1428571428571425E-2</v>
      </c>
      <c r="G39" s="10">
        <f t="shared" si="5"/>
        <v>4.7619047619047616E-2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7">
    <mergeCell ref="I36:I37"/>
    <mergeCell ref="J36:O37"/>
    <mergeCell ref="C1:D1"/>
    <mergeCell ref="T3:U3"/>
    <mergeCell ref="W3:X3"/>
    <mergeCell ref="N4:O4"/>
    <mergeCell ref="Q4:R4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E664D-82A2-4D06-872E-399B04460C52}">
  <dimension ref="A1:X42"/>
  <sheetViews>
    <sheetView topLeftCell="A28" workbookViewId="0">
      <selection activeCell="F24" sqref="F24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81</v>
      </c>
      <c r="C1" s="45" t="s">
        <v>82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1"/>
      <c r="E2" s="42"/>
      <c r="F2" s="4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5</v>
      </c>
      <c r="C4">
        <v>45</v>
      </c>
      <c r="D4">
        <v>2</v>
      </c>
      <c r="E4" s="14"/>
      <c r="F4" s="2">
        <f>SUM(B4:E4)</f>
        <v>52</v>
      </c>
      <c r="G4" s="8">
        <f t="shared" ref="G4:G18" si="0">(F4/$F$18)*100</f>
        <v>73.239436619718319</v>
      </c>
      <c r="H4" s="3">
        <f t="shared" ref="H4:H18" si="1">((B4*0.1)+(C4*0.35)+(D4*0.9)+(E4*1.5))/$F$20*100</f>
        <v>64.120781527531094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C5">
        <v>5</v>
      </c>
      <c r="E5" s="14"/>
      <c r="F5" s="2">
        <f t="shared" ref="F5:F17" si="2">SUM(B5:E5)</f>
        <v>5</v>
      </c>
      <c r="G5" s="8">
        <f t="shared" si="0"/>
        <v>7.042253521126761</v>
      </c>
      <c r="H5" s="3">
        <f t="shared" si="1"/>
        <v>6.2166962699822381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3</v>
      </c>
      <c r="F6" s="2">
        <f t="shared" si="2"/>
        <v>3</v>
      </c>
      <c r="G6" s="8">
        <f t="shared" si="0"/>
        <v>4.225352112676056</v>
      </c>
      <c r="H6" s="3">
        <f t="shared" si="1"/>
        <v>3.7300177619893424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F7" s="2">
        <f t="shared" si="2"/>
        <v>0</v>
      </c>
      <c r="G7" s="8">
        <f t="shared" si="0"/>
        <v>0</v>
      </c>
      <c r="H7" s="3">
        <f t="shared" si="1"/>
        <v>0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 s="14">
        <v>2</v>
      </c>
      <c r="F8" s="2">
        <f t="shared" si="2"/>
        <v>2</v>
      </c>
      <c r="G8" s="8">
        <f t="shared" si="0"/>
        <v>2.8169014084507045</v>
      </c>
      <c r="H8" s="3">
        <f t="shared" si="1"/>
        <v>2.4866785079928952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C9">
        <v>1</v>
      </c>
      <c r="F9" s="2">
        <f t="shared" si="2"/>
        <v>1</v>
      </c>
      <c r="G9" s="8">
        <f t="shared" si="0"/>
        <v>1.4084507042253522</v>
      </c>
      <c r="H9" s="3">
        <f t="shared" si="1"/>
        <v>1.2433392539964476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5</v>
      </c>
      <c r="F13" s="2">
        <f t="shared" si="2"/>
        <v>5</v>
      </c>
      <c r="G13" s="8">
        <f t="shared" si="0"/>
        <v>7.042253521126761</v>
      </c>
      <c r="H13" s="3">
        <f t="shared" si="1"/>
        <v>6.2166962699822381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E15">
        <v>3</v>
      </c>
      <c r="F15" s="2">
        <f t="shared" si="2"/>
        <v>3</v>
      </c>
      <c r="G15" s="8">
        <f t="shared" si="0"/>
        <v>4.225352112676056</v>
      </c>
      <c r="H15" s="3">
        <f t="shared" si="1"/>
        <v>15.985790408525755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5</v>
      </c>
      <c r="C18" s="2">
        <f>SUM(C4:C17)</f>
        <v>61</v>
      </c>
      <c r="D18" s="2">
        <f>SUM(D4:D17)</f>
        <v>2</v>
      </c>
      <c r="E18" s="2">
        <f>SUM(E4:E17)</f>
        <v>3</v>
      </c>
      <c r="F18" s="28">
        <f>SUM(F4:F17)</f>
        <v>71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7.042253521126761</v>
      </c>
      <c r="C19" s="27">
        <f>(C18/$F$18)*100</f>
        <v>85.91549295774648</v>
      </c>
      <c r="D19" s="27">
        <f>(D18/$F$18)*100</f>
        <v>2.8169014084507045</v>
      </c>
      <c r="E19" s="27">
        <f>(E18/$F$18)*100</f>
        <v>4.225352112676056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0.5</v>
      </c>
      <c r="C20" s="16">
        <f>C18*(0.35)</f>
        <v>21.349999999999998</v>
      </c>
      <c r="D20" s="16">
        <f>D18*(0.9)</f>
        <v>1.8</v>
      </c>
      <c r="E20" s="16">
        <f>E18*(1.5)</f>
        <v>4.5</v>
      </c>
      <c r="F20" s="8">
        <f>SUM(B20:E20)</f>
        <v>28.15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1.7761989342806397</v>
      </c>
      <c r="C21" s="27">
        <f>(C20/$F$20)*100</f>
        <v>75.843694493783303</v>
      </c>
      <c r="D21" s="27">
        <f>(D20/$F$20)*100</f>
        <v>6.3943161634103021</v>
      </c>
      <c r="E21" s="27">
        <f>(E20/$F$20)*100</f>
        <v>15.985790408525755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30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0.6</v>
      </c>
      <c r="C26" s="36">
        <v>0.1</v>
      </c>
      <c r="D26" s="37">
        <v>0.3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0</v>
      </c>
      <c r="D28">
        <f t="shared" si="3"/>
        <v>0</v>
      </c>
      <c r="E28">
        <f t="shared" si="3"/>
        <v>20</v>
      </c>
      <c r="F28">
        <f t="shared" si="3"/>
        <v>12</v>
      </c>
      <c r="G28">
        <f>G29+G30+G32+G31</f>
        <v>6</v>
      </c>
    </row>
    <row r="29" spans="1:24" ht="14.4" customHeight="1" thickTop="1" x14ac:dyDescent="0.3">
      <c r="B29" s="9">
        <v>0.9</v>
      </c>
      <c r="C29" s="2"/>
      <c r="D29" s="2"/>
      <c r="E29" s="2"/>
      <c r="F29" s="2">
        <v>2</v>
      </c>
      <c r="G29" s="2"/>
      <c r="H29" s="15">
        <f>C29+D29+E29+G29+F29</f>
        <v>2</v>
      </c>
      <c r="J29" t="s">
        <v>110</v>
      </c>
      <c r="K29">
        <f>((C28*0.1)+(D28*0.3)+(E28*E33)+(F28*F33)+(G28*G33))/(C28+D28+E28+F28+G28)</f>
        <v>0.62631578947368416</v>
      </c>
    </row>
    <row r="30" spans="1:24" x14ac:dyDescent="0.3">
      <c r="B30" s="9">
        <v>0.7</v>
      </c>
      <c r="C30" s="2"/>
      <c r="D30" s="2"/>
      <c r="E30" s="2">
        <v>10</v>
      </c>
      <c r="F30" s="2">
        <v>5</v>
      </c>
      <c r="G30" s="2">
        <v>4</v>
      </c>
      <c r="H30" s="15">
        <f t="shared" ref="H30:H32" si="4">C30+D30+E30+G30+F30</f>
        <v>19</v>
      </c>
      <c r="J30" t="s">
        <v>109</v>
      </c>
      <c r="K30">
        <f>((H32*0.3)+(H31*0.5)+(H30*0.7)+(H29*0.9))/(H29+H30+H31+H32)</f>
        <v>0.6210526315789473</v>
      </c>
    </row>
    <row r="31" spans="1:24" x14ac:dyDescent="0.3">
      <c r="A31" t="s">
        <v>7</v>
      </c>
      <c r="B31" s="9">
        <v>0.5</v>
      </c>
      <c r="C31" s="2"/>
      <c r="D31" s="2"/>
      <c r="E31" s="2">
        <v>10</v>
      </c>
      <c r="F31" s="2">
        <v>5</v>
      </c>
      <c r="G31" s="2">
        <v>2</v>
      </c>
      <c r="H31" s="15">
        <f t="shared" si="4"/>
        <v>17</v>
      </c>
    </row>
    <row r="32" spans="1:24" x14ac:dyDescent="0.3">
      <c r="B32" s="9">
        <v>0.3</v>
      </c>
      <c r="C32" s="2"/>
      <c r="D32" s="2"/>
      <c r="E32" s="2"/>
      <c r="F32" s="2"/>
      <c r="G32" s="2"/>
      <c r="H32" s="15">
        <f t="shared" si="4"/>
        <v>0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38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0</v>
      </c>
      <c r="E36" s="10">
        <f t="shared" si="5"/>
        <v>0</v>
      </c>
      <c r="F36" s="10">
        <f t="shared" si="5"/>
        <v>5.2631578947368418E-2</v>
      </c>
      <c r="G36" s="10">
        <f t="shared" si="5"/>
        <v>0</v>
      </c>
      <c r="H36" s="18"/>
      <c r="I36" s="46" t="s">
        <v>9</v>
      </c>
      <c r="J36" s="48" t="s">
        <v>107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0</v>
      </c>
      <c r="E37" s="10">
        <f t="shared" si="5"/>
        <v>0.26315789473684209</v>
      </c>
      <c r="F37" s="10">
        <f t="shared" si="5"/>
        <v>0.13157894736842105</v>
      </c>
      <c r="G37" s="10">
        <f t="shared" si="5"/>
        <v>0.10526315789473684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0</v>
      </c>
      <c r="E38" s="10">
        <f t="shared" si="5"/>
        <v>0.26315789473684209</v>
      </c>
      <c r="F38" s="10">
        <f t="shared" si="5"/>
        <v>0.13157894736842105</v>
      </c>
      <c r="G38" s="10">
        <f t="shared" si="5"/>
        <v>5.2631578947368418E-2</v>
      </c>
      <c r="H38" s="18"/>
    </row>
    <row r="39" spans="2:16" ht="47.4" customHeight="1" x14ac:dyDescent="0.3">
      <c r="B39" s="13">
        <v>0.3</v>
      </c>
      <c r="C39" s="10">
        <f t="shared" si="5"/>
        <v>0</v>
      </c>
      <c r="D39" s="10">
        <f t="shared" si="5"/>
        <v>0</v>
      </c>
      <c r="E39" s="10">
        <f t="shared" si="5"/>
        <v>0</v>
      </c>
      <c r="F39" s="10">
        <f t="shared" si="5"/>
        <v>0</v>
      </c>
      <c r="G39" s="10">
        <f t="shared" si="5"/>
        <v>0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7">
    <mergeCell ref="I36:I37"/>
    <mergeCell ref="J36:O37"/>
    <mergeCell ref="C1:D1"/>
    <mergeCell ref="T3:U3"/>
    <mergeCell ref="W3:X3"/>
    <mergeCell ref="N4:O4"/>
    <mergeCell ref="Q4:R4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0CF75-2F35-4AF9-8029-2B278FC12236}">
  <dimension ref="A1:X42"/>
  <sheetViews>
    <sheetView topLeftCell="A34" workbookViewId="0">
      <selection activeCell="B19" sqref="B19:E19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42</v>
      </c>
      <c r="C1" s="45" t="s">
        <v>29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70</v>
      </c>
      <c r="C4">
        <v>85</v>
      </c>
      <c r="D4">
        <v>36</v>
      </c>
      <c r="E4" s="14">
        <v>9</v>
      </c>
      <c r="F4" s="2">
        <f>SUM(B4:E4)</f>
        <v>200</v>
      </c>
      <c r="G4" s="8">
        <f>(F4/$F$18)*100</f>
        <v>85.470085470085465</v>
      </c>
      <c r="H4" s="3">
        <f t="shared" ref="H4:H18" si="0">((B4*0.1)+(C4*0.35)+(D4*0.9)+(E4*1.5))/$F$20*100</f>
        <v>81.268436578171105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B5">
        <v>4</v>
      </c>
      <c r="C5">
        <v>10</v>
      </c>
      <c r="E5" s="14"/>
      <c r="F5" s="2">
        <f t="shared" ref="F5:F17" si="1">SUM(B5:E5)</f>
        <v>14</v>
      </c>
      <c r="G5" s="8">
        <f t="shared" ref="G5:G18" si="2">(F5/$F$18)*100</f>
        <v>5.982905982905983</v>
      </c>
      <c r="H5" s="3">
        <f t="shared" si="0"/>
        <v>3.8348082595870214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B6">
        <v>1</v>
      </c>
      <c r="C6">
        <v>1</v>
      </c>
      <c r="F6" s="2">
        <f t="shared" si="1"/>
        <v>2</v>
      </c>
      <c r="G6" s="8">
        <f t="shared" si="2"/>
        <v>0.85470085470085477</v>
      </c>
      <c r="H6" s="3">
        <f t="shared" si="0"/>
        <v>0.44247787610619471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D7">
        <v>1</v>
      </c>
      <c r="F7" s="2">
        <f t="shared" si="1"/>
        <v>1</v>
      </c>
      <c r="G7" s="8">
        <f t="shared" si="2"/>
        <v>0.42735042735042739</v>
      </c>
      <c r="H7" s="3">
        <f t="shared" si="0"/>
        <v>0.88495575221238953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>
        <v>5</v>
      </c>
      <c r="D8">
        <v>3</v>
      </c>
      <c r="E8">
        <v>1</v>
      </c>
      <c r="F8" s="2">
        <f t="shared" si="1"/>
        <v>9</v>
      </c>
      <c r="G8" s="8">
        <f t="shared" si="2"/>
        <v>3.8461538461538463</v>
      </c>
      <c r="H8" s="3">
        <f t="shared" si="0"/>
        <v>5.8505408062930195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C9">
        <v>1</v>
      </c>
      <c r="F9" s="2">
        <f t="shared" si="1"/>
        <v>1</v>
      </c>
      <c r="G9" s="8">
        <f t="shared" si="2"/>
        <v>0.42735042735042739</v>
      </c>
      <c r="H9" s="3">
        <f t="shared" si="0"/>
        <v>0.34414945919370699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1"/>
        <v>0</v>
      </c>
      <c r="G10" s="8">
        <f t="shared" si="2"/>
        <v>0</v>
      </c>
      <c r="H10" s="3">
        <f t="shared" si="0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1"/>
        <v>0</v>
      </c>
      <c r="G11" s="8">
        <f t="shared" si="2"/>
        <v>0</v>
      </c>
      <c r="H11" s="3">
        <f t="shared" si="0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1"/>
        <v>0</v>
      </c>
      <c r="G12" s="8">
        <f t="shared" si="2"/>
        <v>0</v>
      </c>
      <c r="H12" s="3">
        <f t="shared" si="0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D13">
        <v>4</v>
      </c>
      <c r="E13">
        <v>1</v>
      </c>
      <c r="F13" s="2">
        <f t="shared" si="1"/>
        <v>5</v>
      </c>
      <c r="G13" s="8">
        <f t="shared" si="2"/>
        <v>2.1367521367521367</v>
      </c>
      <c r="H13" s="3">
        <f t="shared" si="0"/>
        <v>5.0147492625368733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1"/>
        <v>0</v>
      </c>
      <c r="G14" s="8">
        <f t="shared" si="2"/>
        <v>0</v>
      </c>
      <c r="H14" s="3">
        <f t="shared" si="0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E15">
        <v>1</v>
      </c>
      <c r="F15" s="2">
        <f t="shared" si="1"/>
        <v>1</v>
      </c>
      <c r="G15" s="8">
        <f t="shared" si="2"/>
        <v>0.42735042735042739</v>
      </c>
      <c r="H15" s="3">
        <f t="shared" si="0"/>
        <v>1.4749262536873158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D16">
        <v>1</v>
      </c>
      <c r="F16" s="2">
        <f t="shared" si="1"/>
        <v>1</v>
      </c>
      <c r="G16" s="8">
        <f>(F16/$F$18)*100</f>
        <v>0.42735042735042739</v>
      </c>
      <c r="H16" s="3">
        <f t="shared" si="0"/>
        <v>0.88495575221238953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1"/>
        <v>0</v>
      </c>
      <c r="G17" s="8">
        <f t="shared" si="2"/>
        <v>0</v>
      </c>
      <c r="H17" s="3">
        <f t="shared" si="0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75</v>
      </c>
      <c r="C18" s="2">
        <f>SUM(C4:C17)</f>
        <v>102</v>
      </c>
      <c r="D18" s="2">
        <f>SUM(D4:D17)</f>
        <v>45</v>
      </c>
      <c r="E18" s="2">
        <f>SUM(E4:E17)</f>
        <v>12</v>
      </c>
      <c r="F18" s="28">
        <f>SUM(F4:F17)</f>
        <v>234</v>
      </c>
      <c r="G18" s="33">
        <f t="shared" si="2"/>
        <v>100</v>
      </c>
      <c r="H18" s="2">
        <f t="shared" si="0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32.051282051282051</v>
      </c>
      <c r="C19" s="27">
        <f>(C18/$F$18)*100</f>
        <v>43.589743589743591</v>
      </c>
      <c r="D19" s="27">
        <f>(D18/$F$18)*100</f>
        <v>19.230769230769234</v>
      </c>
      <c r="E19" s="27">
        <f>(E18/$F$18)*100</f>
        <v>5.1282051282051277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7.5</v>
      </c>
      <c r="C20" s="16">
        <f>C18*(0.35)</f>
        <v>35.699999999999996</v>
      </c>
      <c r="D20" s="16">
        <f>D18*(0.9)</f>
        <v>40.5</v>
      </c>
      <c r="E20" s="16">
        <f>E18*(1.5)</f>
        <v>18</v>
      </c>
      <c r="F20" s="8">
        <f>SUM(B20:E20)</f>
        <v>101.69999999999999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7.3746312684365796</v>
      </c>
      <c r="C21" s="27">
        <f>(C20/$F$20)*100</f>
        <v>35.103244837758112</v>
      </c>
      <c r="D21" s="27">
        <f>(D20/$F$20)*100</f>
        <v>39.823008849557532</v>
      </c>
      <c r="E21" s="27">
        <f>(E20/$F$20)*100</f>
        <v>17.69911504424779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26">
        <v>12.5</v>
      </c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0.7</v>
      </c>
      <c r="C26" s="36">
        <v>0.1</v>
      </c>
      <c r="D26" s="37">
        <v>0.2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12</v>
      </c>
      <c r="D28">
        <f t="shared" si="3"/>
        <v>17</v>
      </c>
      <c r="E28">
        <f t="shared" si="3"/>
        <v>78</v>
      </c>
      <c r="F28">
        <f t="shared" si="3"/>
        <v>70</v>
      </c>
      <c r="G28">
        <f>G29+G30+G32+G31</f>
        <v>55</v>
      </c>
    </row>
    <row r="29" spans="1:24" ht="14.4" customHeight="1" thickTop="1" x14ac:dyDescent="0.3">
      <c r="B29" s="9">
        <v>0.9</v>
      </c>
      <c r="C29" s="2"/>
      <c r="D29" s="2"/>
      <c r="E29" s="2">
        <v>22</v>
      </c>
      <c r="F29" s="2">
        <v>36</v>
      </c>
      <c r="G29" s="2">
        <v>26</v>
      </c>
      <c r="H29" s="15">
        <f>C29+D29+E29+G29+F29</f>
        <v>84</v>
      </c>
      <c r="J29" t="s">
        <v>110</v>
      </c>
      <c r="K29">
        <f>((C28*0.1)+(D28*0.3)+(E28*E33)+(F28*F33)+(G28*G33))/(C28+D28+E28+F28+G28)</f>
        <v>0.6198275862068966</v>
      </c>
    </row>
    <row r="30" spans="1:24" x14ac:dyDescent="0.3">
      <c r="B30" s="9">
        <v>0.7</v>
      </c>
      <c r="C30" s="2"/>
      <c r="D30" s="2">
        <v>12</v>
      </c>
      <c r="E30" s="2">
        <v>35</v>
      </c>
      <c r="F30" s="2">
        <v>20</v>
      </c>
      <c r="G30" s="2">
        <v>25</v>
      </c>
      <c r="H30" s="15">
        <f t="shared" ref="H30:H32" si="4">C30+D30+E30+G30+F30</f>
        <v>92</v>
      </c>
      <c r="J30" t="s">
        <v>109</v>
      </c>
      <c r="K30">
        <f>((H32*0.3)+(H31*0.5)+(H30*0.7)+(H29*0.9))/(H29+H30+H31+H32)</f>
        <v>0.70431034482758614</v>
      </c>
    </row>
    <row r="31" spans="1:24" x14ac:dyDescent="0.3">
      <c r="A31" t="s">
        <v>7</v>
      </c>
      <c r="B31" s="9">
        <v>0.5</v>
      </c>
      <c r="C31" s="2">
        <v>3</v>
      </c>
      <c r="D31" s="2">
        <v>1</v>
      </c>
      <c r="E31" s="2">
        <v>20</v>
      </c>
      <c r="F31" s="2">
        <v>7</v>
      </c>
      <c r="G31" s="2">
        <v>2</v>
      </c>
      <c r="H31" s="15">
        <f t="shared" si="4"/>
        <v>33</v>
      </c>
    </row>
    <row r="32" spans="1:24" x14ac:dyDescent="0.3">
      <c r="B32" s="9">
        <v>0.3</v>
      </c>
      <c r="C32" s="2">
        <v>9</v>
      </c>
      <c r="D32" s="2">
        <v>4</v>
      </c>
      <c r="E32" s="2">
        <v>1</v>
      </c>
      <c r="F32" s="2">
        <v>7</v>
      </c>
      <c r="G32" s="2">
        <v>2</v>
      </c>
      <c r="H32" s="15">
        <f t="shared" si="4"/>
        <v>23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232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0</v>
      </c>
      <c r="E36" s="10">
        <f t="shared" si="5"/>
        <v>9.4827586206896547E-2</v>
      </c>
      <c r="F36" s="10">
        <f t="shared" si="5"/>
        <v>0.15517241379310345</v>
      </c>
      <c r="G36" s="10">
        <f t="shared" si="5"/>
        <v>0.11206896551724138</v>
      </c>
      <c r="H36" s="18"/>
      <c r="I36" s="46" t="s">
        <v>9</v>
      </c>
      <c r="J36" s="48" t="s">
        <v>43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5.1724137931034482E-2</v>
      </c>
      <c r="E37" s="10">
        <f t="shared" si="5"/>
        <v>0.15086206896551724</v>
      </c>
      <c r="F37" s="10">
        <f t="shared" si="5"/>
        <v>8.6206896551724144E-2</v>
      </c>
      <c r="G37" s="10">
        <f t="shared" si="5"/>
        <v>0.10775862068965517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1.2931034482758621E-2</v>
      </c>
      <c r="D38" s="10">
        <f t="shared" si="5"/>
        <v>4.3103448275862068E-3</v>
      </c>
      <c r="E38" s="10">
        <f t="shared" si="5"/>
        <v>8.6206896551724144E-2</v>
      </c>
      <c r="F38" s="10">
        <f t="shared" si="5"/>
        <v>3.017241379310345E-2</v>
      </c>
      <c r="G38" s="10">
        <f t="shared" si="5"/>
        <v>8.6206896551724137E-3</v>
      </c>
      <c r="H38" s="18"/>
    </row>
    <row r="39" spans="2:16" ht="47.4" customHeight="1" x14ac:dyDescent="0.3">
      <c r="B39" s="13">
        <v>0.3</v>
      </c>
      <c r="C39" s="10">
        <f t="shared" si="5"/>
        <v>3.8793103448275863E-2</v>
      </c>
      <c r="D39" s="10">
        <f t="shared" si="5"/>
        <v>1.7241379310344827E-2</v>
      </c>
      <c r="E39" s="10">
        <f t="shared" si="5"/>
        <v>4.3103448275862068E-3</v>
      </c>
      <c r="F39" s="10">
        <f t="shared" si="5"/>
        <v>3.017241379310345E-2</v>
      </c>
      <c r="G39" s="10">
        <f t="shared" si="5"/>
        <v>8.6206896551724137E-3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7">
    <mergeCell ref="I36:I37"/>
    <mergeCell ref="J36:O37"/>
    <mergeCell ref="C1:D1"/>
    <mergeCell ref="T3:U3"/>
    <mergeCell ref="W3:X3"/>
    <mergeCell ref="N4:O4"/>
    <mergeCell ref="Q4:R4"/>
  </mergeCells>
  <conditionalFormatting sqref="C29:F32 G29">
    <cfRule type="colorScale" priority="19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7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5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6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14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12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23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24">
      <colorScale>
        <cfvo type="min"/>
        <cfvo type="max"/>
        <color rgb="FFFCFCFF"/>
        <color rgb="FF63BE7B"/>
      </colorScale>
    </cfRule>
  </conditionalFormatting>
  <conditionalFormatting sqref="V17">
    <cfRule type="colorScale" priority="25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98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99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101">
      <colorScale>
        <cfvo type="min"/>
        <cfvo type="max"/>
        <color rgb="FFFCFCFF"/>
        <color rgb="FF63BE7B"/>
      </colorScale>
    </cfRule>
  </conditionalFormatting>
  <conditionalFormatting sqref="U13">
    <cfRule type="colorScale" priority="10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10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107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0A5B7-15E3-40DA-ACCF-6B8E22F3068A}">
  <dimension ref="A1:X42"/>
  <sheetViews>
    <sheetView topLeftCell="A28" workbookViewId="0">
      <selection activeCell="H22" sqref="H22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83</v>
      </c>
      <c r="C1" s="45" t="s">
        <v>82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1"/>
      <c r="E2" s="42"/>
      <c r="F2" s="4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8</v>
      </c>
      <c r="C4">
        <v>38</v>
      </c>
      <c r="D4">
        <v>21</v>
      </c>
      <c r="E4" s="14">
        <v>18</v>
      </c>
      <c r="F4" s="2">
        <f>SUM(B4:E4)</f>
        <v>85</v>
      </c>
      <c r="G4" s="8">
        <f t="shared" ref="G4:G18" si="0">(F4/$F$18)*100</f>
        <v>70.247933884297524</v>
      </c>
      <c r="H4" s="3">
        <f t="shared" ref="H4:H18" si="1">((B4*0.1)+(C4*0.35)+(D4*0.9)+(E4*1.5))/$F$20*100</f>
        <v>64.935064935064929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C5">
        <v>2</v>
      </c>
      <c r="E5" s="14"/>
      <c r="F5" s="2">
        <f t="shared" ref="F5:F17" si="2">SUM(B5:E5)</f>
        <v>2</v>
      </c>
      <c r="G5" s="8">
        <f t="shared" si="0"/>
        <v>1.6528925619834711</v>
      </c>
      <c r="H5" s="3">
        <f t="shared" si="1"/>
        <v>0.75757575757575746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1</v>
      </c>
      <c r="D6">
        <v>3</v>
      </c>
      <c r="F6" s="2">
        <f t="shared" si="2"/>
        <v>4</v>
      </c>
      <c r="G6" s="8">
        <f t="shared" si="0"/>
        <v>3.3057851239669422</v>
      </c>
      <c r="H6" s="3">
        <f t="shared" si="1"/>
        <v>3.3008658008658007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C7">
        <v>3</v>
      </c>
      <c r="D7">
        <v>1</v>
      </c>
      <c r="F7" s="2">
        <f t="shared" si="2"/>
        <v>4</v>
      </c>
      <c r="G7" s="8">
        <f t="shared" si="0"/>
        <v>3.3057851239669422</v>
      </c>
      <c r="H7" s="3">
        <f t="shared" si="1"/>
        <v>2.11038961038961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 s="14">
        <v>2</v>
      </c>
      <c r="F8" s="2">
        <f t="shared" si="2"/>
        <v>2</v>
      </c>
      <c r="G8" s="8">
        <f t="shared" si="0"/>
        <v>1.6528925619834711</v>
      </c>
      <c r="H8" s="3">
        <f t="shared" si="1"/>
        <v>0.75757575757575746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C9">
        <v>2</v>
      </c>
      <c r="F9" s="2">
        <f t="shared" si="2"/>
        <v>2</v>
      </c>
      <c r="G9" s="8">
        <f t="shared" si="0"/>
        <v>1.6528925619834711</v>
      </c>
      <c r="H9" s="3">
        <f t="shared" si="1"/>
        <v>0.75757575757575746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1</v>
      </c>
      <c r="D13">
        <v>2</v>
      </c>
      <c r="E13">
        <v>2</v>
      </c>
      <c r="F13" s="2">
        <f t="shared" si="2"/>
        <v>5</v>
      </c>
      <c r="G13" s="8">
        <f t="shared" si="0"/>
        <v>4.1322314049586781</v>
      </c>
      <c r="H13" s="3">
        <f t="shared" si="1"/>
        <v>5.5735930735930737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1</v>
      </c>
      <c r="D15">
        <v>7</v>
      </c>
      <c r="E15">
        <v>9</v>
      </c>
      <c r="F15" s="2">
        <f t="shared" si="2"/>
        <v>17</v>
      </c>
      <c r="G15" s="8">
        <f t="shared" si="0"/>
        <v>14.049586776859504</v>
      </c>
      <c r="H15" s="3">
        <f t="shared" si="1"/>
        <v>21.807359307359306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8</v>
      </c>
      <c r="C18" s="2">
        <f>SUM(C4:C17)</f>
        <v>50</v>
      </c>
      <c r="D18" s="2">
        <f>SUM(D4:D17)</f>
        <v>34</v>
      </c>
      <c r="E18" s="2">
        <f>SUM(E4:E17)</f>
        <v>29</v>
      </c>
      <c r="F18" s="28">
        <f>SUM(F4:F17)</f>
        <v>121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6.6115702479338845</v>
      </c>
      <c r="C19" s="27">
        <f>(C18/$F$18)*100</f>
        <v>41.32231404958678</v>
      </c>
      <c r="D19" s="27">
        <f>(D18/$F$18)*100</f>
        <v>28.099173553719009</v>
      </c>
      <c r="E19" s="27">
        <f>(E18/$F$18)*100</f>
        <v>23.966942148760332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0.8</v>
      </c>
      <c r="C20" s="16">
        <f>C18*(0.35)</f>
        <v>17.5</v>
      </c>
      <c r="D20" s="16">
        <f>D18*(0.9)</f>
        <v>30.6</v>
      </c>
      <c r="E20" s="16">
        <f>E18*(1.5)</f>
        <v>43.5</v>
      </c>
      <c r="F20" s="8">
        <f>SUM(B20:E20)</f>
        <v>92.4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0.86580086580086579</v>
      </c>
      <c r="C21" s="27">
        <f>(C20/$F$20)*100</f>
        <v>18.939393939393938</v>
      </c>
      <c r="D21" s="27">
        <f>(D20/$F$20)*100</f>
        <v>33.116883116883116</v>
      </c>
      <c r="E21" s="27">
        <f>(E20/$F$20)*100</f>
        <v>47.077922077922075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30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0.4</v>
      </c>
      <c r="C26" s="36">
        <v>0.2</v>
      </c>
      <c r="D26" s="37">
        <v>0.4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2</v>
      </c>
      <c r="D28">
        <f t="shared" si="3"/>
        <v>0</v>
      </c>
      <c r="E28">
        <f t="shared" si="3"/>
        <v>10</v>
      </c>
      <c r="F28">
        <f t="shared" si="3"/>
        <v>25</v>
      </c>
      <c r="G28">
        <f>G29+G30+G32+G31</f>
        <v>22</v>
      </c>
    </row>
    <row r="29" spans="1:24" ht="14.4" customHeight="1" thickTop="1" x14ac:dyDescent="0.3">
      <c r="B29" s="9">
        <v>0.9</v>
      </c>
      <c r="C29" s="2"/>
      <c r="D29" s="2"/>
      <c r="E29" s="2">
        <v>5</v>
      </c>
      <c r="F29" s="2">
        <v>10</v>
      </c>
      <c r="G29" s="2">
        <v>5</v>
      </c>
      <c r="H29" s="15">
        <f>C29+D29+E29+G29+F29</f>
        <v>20</v>
      </c>
      <c r="J29" t="s">
        <v>110</v>
      </c>
      <c r="K29">
        <f>((C28*0.1)+(D28*0.3)+(E28*E33)+(F28*F33)+(G28*G33))/(C28+D28+E28+F28+G28)</f>
        <v>0.72033898305084743</v>
      </c>
    </row>
    <row r="30" spans="1:24" x14ac:dyDescent="0.3">
      <c r="B30" s="9">
        <v>0.7</v>
      </c>
      <c r="C30" s="2"/>
      <c r="D30" s="2"/>
      <c r="E30" s="2">
        <v>2</v>
      </c>
      <c r="F30" s="2">
        <v>5</v>
      </c>
      <c r="G30" s="2">
        <v>15</v>
      </c>
      <c r="H30" s="15">
        <f t="shared" ref="H30:H32" si="4">C30+D30+E30+G30+F30</f>
        <v>22</v>
      </c>
      <c r="J30" t="s">
        <v>109</v>
      </c>
      <c r="K30">
        <f>((H32*0.3)+(H31*0.5)+(H30*0.7)+(H29*0.9))/(H29+H30+H31+H32)</f>
        <v>0.68644067796610164</v>
      </c>
    </row>
    <row r="31" spans="1:24" x14ac:dyDescent="0.3">
      <c r="A31" t="s">
        <v>7</v>
      </c>
      <c r="B31" s="9">
        <v>0.5</v>
      </c>
      <c r="C31" s="2"/>
      <c r="D31" s="2"/>
      <c r="E31" s="2">
        <v>3</v>
      </c>
      <c r="F31" s="2">
        <v>7</v>
      </c>
      <c r="G31" s="2"/>
      <c r="H31" s="15">
        <f t="shared" si="4"/>
        <v>10</v>
      </c>
    </row>
    <row r="32" spans="1:24" x14ac:dyDescent="0.3">
      <c r="B32" s="9">
        <v>0.3</v>
      </c>
      <c r="C32" s="2">
        <v>2</v>
      </c>
      <c r="D32" s="2"/>
      <c r="E32" s="2"/>
      <c r="F32" s="2">
        <v>3</v>
      </c>
      <c r="G32" s="2">
        <v>2</v>
      </c>
      <c r="H32" s="15">
        <f t="shared" si="4"/>
        <v>7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59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0</v>
      </c>
      <c r="E36" s="10">
        <f t="shared" si="5"/>
        <v>8.4745762711864403E-2</v>
      </c>
      <c r="F36" s="10">
        <f t="shared" si="5"/>
        <v>0.16949152542372881</v>
      </c>
      <c r="G36" s="10">
        <f t="shared" si="5"/>
        <v>8.4745762711864403E-2</v>
      </c>
      <c r="H36" s="18"/>
      <c r="I36" s="46" t="s">
        <v>9</v>
      </c>
      <c r="J36" s="48" t="s">
        <v>108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0</v>
      </c>
      <c r="E37" s="10">
        <f t="shared" si="5"/>
        <v>3.3898305084745763E-2</v>
      </c>
      <c r="F37" s="10">
        <f t="shared" si="5"/>
        <v>8.4745762711864403E-2</v>
      </c>
      <c r="G37" s="10">
        <f t="shared" si="5"/>
        <v>0.25423728813559321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0</v>
      </c>
      <c r="E38" s="10">
        <f t="shared" si="5"/>
        <v>5.0847457627118647E-2</v>
      </c>
      <c r="F38" s="10">
        <f t="shared" si="5"/>
        <v>0.11864406779661017</v>
      </c>
      <c r="G38" s="10">
        <f t="shared" si="5"/>
        <v>0</v>
      </c>
      <c r="H38" s="18"/>
    </row>
    <row r="39" spans="2:16" ht="47.4" customHeight="1" x14ac:dyDescent="0.3">
      <c r="B39" s="13">
        <v>0.3</v>
      </c>
      <c r="C39" s="10">
        <f t="shared" si="5"/>
        <v>3.3898305084745763E-2</v>
      </c>
      <c r="D39" s="10">
        <f t="shared" si="5"/>
        <v>0</v>
      </c>
      <c r="E39" s="10">
        <f t="shared" si="5"/>
        <v>0</v>
      </c>
      <c r="F39" s="10">
        <f t="shared" si="5"/>
        <v>5.0847457627118647E-2</v>
      </c>
      <c r="G39" s="10">
        <f t="shared" si="5"/>
        <v>3.3898305084745763E-2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7">
    <mergeCell ref="I36:I37"/>
    <mergeCell ref="J36:O37"/>
    <mergeCell ref="C1:D1"/>
    <mergeCell ref="T3:U3"/>
    <mergeCell ref="W3:X3"/>
    <mergeCell ref="N4:O4"/>
    <mergeCell ref="Q4:R4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B5481-0872-4F4E-A4E1-C07EC3A287E6}">
  <dimension ref="A1:X42"/>
  <sheetViews>
    <sheetView topLeftCell="A28" workbookViewId="0">
      <selection activeCell="F30" sqref="F30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84</v>
      </c>
      <c r="C1" s="45" t="s">
        <v>85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9" t="s">
        <v>86</v>
      </c>
      <c r="E2" s="50"/>
      <c r="F2" s="5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13</v>
      </c>
      <c r="C4">
        <v>30</v>
      </c>
      <c r="D4">
        <v>10</v>
      </c>
      <c r="E4" s="14">
        <v>2</v>
      </c>
      <c r="F4" s="2">
        <f>SUM(B4:E4)</f>
        <v>55</v>
      </c>
      <c r="G4" s="8">
        <f t="shared" ref="G4:G18" si="0">(F4/$F$18)*100</f>
        <v>57.291666666666664</v>
      </c>
      <c r="H4" s="3">
        <f t="shared" ref="H4:H18" si="1">((B4*0.1)+(C4*0.35)+(D4*0.9)+(E4*1.5))/$F$20*100</f>
        <v>46.303501945525291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C5">
        <v>5</v>
      </c>
      <c r="D5">
        <v>14</v>
      </c>
      <c r="E5" s="14"/>
      <c r="F5" s="2">
        <f t="shared" ref="F5:F17" si="2">SUM(B5:E5)</f>
        <v>19</v>
      </c>
      <c r="G5" s="8">
        <f t="shared" si="0"/>
        <v>19.791666666666664</v>
      </c>
      <c r="H5" s="3">
        <f t="shared" si="1"/>
        <v>27.918287937743191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2</v>
      </c>
      <c r="D6">
        <v>1</v>
      </c>
      <c r="F6" s="2">
        <f t="shared" si="2"/>
        <v>3</v>
      </c>
      <c r="G6" s="8">
        <f t="shared" si="0"/>
        <v>3.125</v>
      </c>
      <c r="H6" s="3">
        <f t="shared" si="1"/>
        <v>3.1128404669260705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C7">
        <v>2</v>
      </c>
      <c r="D7">
        <v>2</v>
      </c>
      <c r="F7" s="2">
        <f t="shared" si="2"/>
        <v>4</v>
      </c>
      <c r="G7" s="8">
        <f t="shared" si="0"/>
        <v>4.1666666666666661</v>
      </c>
      <c r="H7" s="3">
        <f t="shared" si="1"/>
        <v>4.8638132295719849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 s="14">
        <v>2</v>
      </c>
      <c r="F8" s="2">
        <f t="shared" si="2"/>
        <v>2</v>
      </c>
      <c r="G8" s="8">
        <f t="shared" si="0"/>
        <v>2.083333333333333</v>
      </c>
      <c r="H8" s="3">
        <f t="shared" si="1"/>
        <v>1.3618677042801557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F9" s="2">
        <f t="shared" si="2"/>
        <v>0</v>
      </c>
      <c r="G9" s="8">
        <f t="shared" si="0"/>
        <v>0</v>
      </c>
      <c r="H9" s="3">
        <f t="shared" si="1"/>
        <v>0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5</v>
      </c>
      <c r="D13">
        <v>5</v>
      </c>
      <c r="F13" s="2">
        <f t="shared" si="2"/>
        <v>10</v>
      </c>
      <c r="G13" s="8">
        <f t="shared" si="0"/>
        <v>10.416666666666668</v>
      </c>
      <c r="H13" s="3">
        <f t="shared" si="1"/>
        <v>12.159533073929961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2</v>
      </c>
      <c r="E15">
        <v>1</v>
      </c>
      <c r="F15" s="2">
        <f t="shared" si="2"/>
        <v>3</v>
      </c>
      <c r="G15" s="8">
        <f t="shared" si="0"/>
        <v>3.125</v>
      </c>
      <c r="H15" s="3">
        <f t="shared" si="1"/>
        <v>4.2801556420233471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13</v>
      </c>
      <c r="C18" s="2">
        <f>SUM(C4:C17)</f>
        <v>48</v>
      </c>
      <c r="D18" s="2">
        <f>SUM(D4:D17)</f>
        <v>32</v>
      </c>
      <c r="E18" s="2">
        <f>SUM(E4:E17)</f>
        <v>3</v>
      </c>
      <c r="F18" s="28">
        <f>SUM(F4:F17)</f>
        <v>96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13.541666666666666</v>
      </c>
      <c r="C19" s="27">
        <f>(C18/$F$18)*100</f>
        <v>50</v>
      </c>
      <c r="D19" s="27">
        <f>(D18/$F$18)*100</f>
        <v>33.333333333333329</v>
      </c>
      <c r="E19" s="27">
        <f>(E18/$F$18)*100</f>
        <v>3.125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1.3</v>
      </c>
      <c r="C20" s="16">
        <f>C18*(0.35)</f>
        <v>16.799999999999997</v>
      </c>
      <c r="D20" s="16">
        <f>D18*(0.9)</f>
        <v>28.8</v>
      </c>
      <c r="E20" s="16">
        <f>E18*(1.5)</f>
        <v>4.5</v>
      </c>
      <c r="F20" s="8">
        <f>SUM(B20:E20)</f>
        <v>51.4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2.5291828793774318</v>
      </c>
      <c r="C21" s="27">
        <f>(C20/$F$20)*100</f>
        <v>32.684824902723733</v>
      </c>
      <c r="D21" s="27">
        <f>(D20/$F$20)*100</f>
        <v>56.031128404669261</v>
      </c>
      <c r="E21" s="27">
        <f>(E20/$F$20)*100</f>
        <v>8.7548638132295729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30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0.4</v>
      </c>
      <c r="C26" s="36">
        <v>0.2</v>
      </c>
      <c r="D26" s="37">
        <v>0.4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2</v>
      </c>
      <c r="D28">
        <f t="shared" si="3"/>
        <v>2</v>
      </c>
      <c r="E28">
        <f t="shared" si="3"/>
        <v>13</v>
      </c>
      <c r="F28">
        <f t="shared" si="3"/>
        <v>20</v>
      </c>
      <c r="G28">
        <f>G29+G30+G32+G31</f>
        <v>14</v>
      </c>
    </row>
    <row r="29" spans="1:24" ht="14.4" customHeight="1" thickTop="1" x14ac:dyDescent="0.3">
      <c r="B29" s="9">
        <v>0.9</v>
      </c>
      <c r="C29" s="2"/>
      <c r="D29" s="2"/>
      <c r="E29" s="2">
        <v>3</v>
      </c>
      <c r="F29" s="2">
        <v>8</v>
      </c>
      <c r="G29" s="2">
        <v>5</v>
      </c>
      <c r="H29" s="15">
        <f>C29+D29+E29+G29+F29</f>
        <v>16</v>
      </c>
      <c r="J29" t="s">
        <v>110</v>
      </c>
      <c r="K29">
        <f>((C28*0.1)+(D28*0.3)+(E28*E33)+(F28*F33)+(G28*G33))/(C28+D28+E28+F28+G28)</f>
        <v>0.66470588235294115</v>
      </c>
    </row>
    <row r="30" spans="1:24" x14ac:dyDescent="0.3">
      <c r="B30" s="9">
        <v>0.7</v>
      </c>
      <c r="C30" s="2"/>
      <c r="D30" s="2">
        <v>2</v>
      </c>
      <c r="E30" s="2">
        <v>5</v>
      </c>
      <c r="F30" s="2">
        <v>7</v>
      </c>
      <c r="G30" s="2">
        <v>3</v>
      </c>
      <c r="H30" s="15">
        <f t="shared" ref="H30:H32" si="4">C30+D30+E30+G30+F30</f>
        <v>17</v>
      </c>
      <c r="J30" t="s">
        <v>109</v>
      </c>
      <c r="K30">
        <f>((H32*0.3)+(H31*0.5)+(H30*0.7)+(H29*0.9))/(H29+H30+H31+H32)</f>
        <v>0.66078431372549007</v>
      </c>
    </row>
    <row r="31" spans="1:24" x14ac:dyDescent="0.3">
      <c r="A31" t="s">
        <v>7</v>
      </c>
      <c r="B31" s="9">
        <v>0.5</v>
      </c>
      <c r="C31" s="2"/>
      <c r="D31" s="2"/>
      <c r="E31" s="2">
        <v>3</v>
      </c>
      <c r="F31" s="2">
        <v>3</v>
      </c>
      <c r="G31" s="2">
        <v>4</v>
      </c>
      <c r="H31" s="15">
        <f t="shared" si="4"/>
        <v>10</v>
      </c>
    </row>
    <row r="32" spans="1:24" x14ac:dyDescent="0.3">
      <c r="B32" s="9">
        <v>0.3</v>
      </c>
      <c r="C32" s="2">
        <v>2</v>
      </c>
      <c r="D32" s="2"/>
      <c r="E32" s="2">
        <v>2</v>
      </c>
      <c r="F32" s="2">
        <v>2</v>
      </c>
      <c r="G32" s="2">
        <v>2</v>
      </c>
      <c r="H32" s="15">
        <f t="shared" si="4"/>
        <v>8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51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0</v>
      </c>
      <c r="E36" s="10">
        <f t="shared" si="5"/>
        <v>5.8823529411764705E-2</v>
      </c>
      <c r="F36" s="10">
        <f t="shared" si="5"/>
        <v>0.15686274509803921</v>
      </c>
      <c r="G36" s="10">
        <f t="shared" si="5"/>
        <v>9.8039215686274508E-2</v>
      </c>
      <c r="H36" s="18"/>
      <c r="I36" s="46" t="s">
        <v>9</v>
      </c>
      <c r="J36" s="48" t="s">
        <v>94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3.9215686274509803E-2</v>
      </c>
      <c r="E37" s="10">
        <f t="shared" si="5"/>
        <v>9.8039215686274508E-2</v>
      </c>
      <c r="F37" s="10">
        <f t="shared" si="5"/>
        <v>0.13725490196078433</v>
      </c>
      <c r="G37" s="10">
        <f t="shared" si="5"/>
        <v>5.8823529411764705E-2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0</v>
      </c>
      <c r="E38" s="10">
        <f t="shared" si="5"/>
        <v>5.8823529411764705E-2</v>
      </c>
      <c r="F38" s="10">
        <f t="shared" si="5"/>
        <v>5.8823529411764705E-2</v>
      </c>
      <c r="G38" s="10">
        <f t="shared" si="5"/>
        <v>7.8431372549019607E-2</v>
      </c>
      <c r="H38" s="18"/>
    </row>
    <row r="39" spans="2:16" ht="47.4" customHeight="1" x14ac:dyDescent="0.3">
      <c r="B39" s="13">
        <v>0.3</v>
      </c>
      <c r="C39" s="10">
        <f t="shared" si="5"/>
        <v>3.9215686274509803E-2</v>
      </c>
      <c r="D39" s="10">
        <f t="shared" si="5"/>
        <v>0</v>
      </c>
      <c r="E39" s="10">
        <f t="shared" si="5"/>
        <v>3.9215686274509803E-2</v>
      </c>
      <c r="F39" s="10">
        <f t="shared" si="5"/>
        <v>3.9215686274509803E-2</v>
      </c>
      <c r="G39" s="10">
        <f t="shared" si="5"/>
        <v>3.9215686274509803E-2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8">
    <mergeCell ref="W3:X3"/>
    <mergeCell ref="N4:O4"/>
    <mergeCell ref="Q4:R4"/>
    <mergeCell ref="I36:I37"/>
    <mergeCell ref="J36:O37"/>
    <mergeCell ref="D2:F2"/>
    <mergeCell ref="C1:D1"/>
    <mergeCell ref="T3:U3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6C321-EF22-4792-A4CF-AEFD01BF530C}">
  <dimension ref="A1:X42"/>
  <sheetViews>
    <sheetView topLeftCell="A25" workbookViewId="0">
      <selection activeCell="F23" sqref="F23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87</v>
      </c>
      <c r="C1" s="45" t="s">
        <v>85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9" t="s">
        <v>88</v>
      </c>
      <c r="E2" s="50"/>
      <c r="F2" s="5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23</v>
      </c>
      <c r="C4">
        <v>45</v>
      </c>
      <c r="D4">
        <v>33</v>
      </c>
      <c r="E4" s="14">
        <v>13</v>
      </c>
      <c r="F4" s="2">
        <f>SUM(B4:E4)</f>
        <v>114</v>
      </c>
      <c r="G4" s="8">
        <f t="shared" ref="G4:G18" si="0">(F4/$F$18)*100</f>
        <v>78.620689655172413</v>
      </c>
      <c r="H4" s="3">
        <f t="shared" ref="H4:H18" si="1">((B4*0.1)+(C4*0.35)+(D4*0.9)+(E4*1.5))/$F$20*100</f>
        <v>71.963616907437128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C5">
        <v>3</v>
      </c>
      <c r="D5">
        <v>2</v>
      </c>
      <c r="E5" s="14"/>
      <c r="F5" s="2">
        <f t="shared" ref="F5:F17" si="2">SUM(B5:E5)</f>
        <v>5</v>
      </c>
      <c r="G5" s="8">
        <f t="shared" si="0"/>
        <v>3.4482758620689653</v>
      </c>
      <c r="H5" s="3">
        <f t="shared" si="1"/>
        <v>3.04975922953451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1</v>
      </c>
      <c r="D6">
        <v>1</v>
      </c>
      <c r="E6">
        <v>1</v>
      </c>
      <c r="F6" s="2">
        <f t="shared" si="2"/>
        <v>3</v>
      </c>
      <c r="G6" s="8">
        <f t="shared" si="0"/>
        <v>2.0689655172413794</v>
      </c>
      <c r="H6" s="3">
        <f t="shared" si="1"/>
        <v>2.9427501337613697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D7">
        <v>1</v>
      </c>
      <c r="F7" s="2">
        <f t="shared" si="2"/>
        <v>1</v>
      </c>
      <c r="G7" s="8">
        <f t="shared" si="0"/>
        <v>0.68965517241379315</v>
      </c>
      <c r="H7" s="3">
        <f t="shared" si="1"/>
        <v>0.96308186195826639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 s="14">
        <v>1</v>
      </c>
      <c r="F8" s="2">
        <f t="shared" si="2"/>
        <v>1</v>
      </c>
      <c r="G8" s="8">
        <f t="shared" si="0"/>
        <v>0.68965517241379315</v>
      </c>
      <c r="H8" s="3">
        <f t="shared" si="1"/>
        <v>0.37453183520599248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C9">
        <v>4</v>
      </c>
      <c r="F9" s="2">
        <f t="shared" si="2"/>
        <v>4</v>
      </c>
      <c r="G9" s="8">
        <f t="shared" si="0"/>
        <v>2.7586206896551726</v>
      </c>
      <c r="H9" s="3">
        <f t="shared" si="1"/>
        <v>1.4981273408239699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5</v>
      </c>
      <c r="D13">
        <v>1</v>
      </c>
      <c r="F13" s="2">
        <f t="shared" si="2"/>
        <v>6</v>
      </c>
      <c r="G13" s="8">
        <f t="shared" si="0"/>
        <v>4.1379310344827589</v>
      </c>
      <c r="H13" s="3">
        <f t="shared" si="1"/>
        <v>2.8357410379882286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D15">
        <v>2</v>
      </c>
      <c r="E15">
        <v>9</v>
      </c>
      <c r="F15" s="2">
        <f t="shared" si="2"/>
        <v>11</v>
      </c>
      <c r="G15" s="8">
        <f t="shared" si="0"/>
        <v>7.5862068965517242</v>
      </c>
      <c r="H15" s="3">
        <f t="shared" si="1"/>
        <v>16.372391653290531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23</v>
      </c>
      <c r="C18" s="2">
        <f>SUM(C4:C17)</f>
        <v>59</v>
      </c>
      <c r="D18" s="2">
        <f>SUM(D4:D17)</f>
        <v>40</v>
      </c>
      <c r="E18" s="2">
        <f>SUM(E4:E17)</f>
        <v>23</v>
      </c>
      <c r="F18" s="28">
        <f>SUM(F4:F17)</f>
        <v>145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15.862068965517242</v>
      </c>
      <c r="C19" s="27">
        <f>(C18/$F$18)*100</f>
        <v>40.689655172413794</v>
      </c>
      <c r="D19" s="27">
        <f>(D18/$F$18)*100</f>
        <v>27.586206896551722</v>
      </c>
      <c r="E19" s="27">
        <f>(E18/$F$18)*100</f>
        <v>15.862068965517242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2.3000000000000003</v>
      </c>
      <c r="C20" s="16">
        <f>C18*(0.35)</f>
        <v>20.65</v>
      </c>
      <c r="D20" s="16">
        <f>D18*(0.9)</f>
        <v>36</v>
      </c>
      <c r="E20" s="16">
        <f>E18*(1.5)</f>
        <v>34.5</v>
      </c>
      <c r="F20" s="8">
        <f>SUM(B20:E20)</f>
        <v>93.45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2.461209202782237</v>
      </c>
      <c r="C21" s="27">
        <f>(C20/$F$20)*100</f>
        <v>22.097378277153556</v>
      </c>
      <c r="D21" s="27">
        <f>(D20/$F$20)*100</f>
        <v>38.523274478330656</v>
      </c>
      <c r="E21" s="27">
        <f>(E20/$F$20)*100</f>
        <v>36.918138041733542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30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0.8</v>
      </c>
      <c r="C26" s="36">
        <v>0.1</v>
      </c>
      <c r="D26" s="37">
        <v>0.1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2</v>
      </c>
      <c r="D28">
        <f t="shared" si="3"/>
        <v>0</v>
      </c>
      <c r="E28">
        <f t="shared" si="3"/>
        <v>15</v>
      </c>
      <c r="F28">
        <f t="shared" si="3"/>
        <v>19</v>
      </c>
      <c r="G28">
        <f>G29+G30+G32+G31</f>
        <v>2</v>
      </c>
    </row>
    <row r="29" spans="1:24" ht="14.4" customHeight="1" thickTop="1" x14ac:dyDescent="0.3">
      <c r="B29" s="9">
        <v>0.9</v>
      </c>
      <c r="C29" s="2"/>
      <c r="D29" s="2"/>
      <c r="E29" s="2">
        <v>3</v>
      </c>
      <c r="F29" s="2">
        <v>7</v>
      </c>
      <c r="G29" s="2">
        <v>2</v>
      </c>
      <c r="H29" s="15">
        <f>C29+D29+E29+G29+F29</f>
        <v>12</v>
      </c>
      <c r="J29" t="s">
        <v>110</v>
      </c>
      <c r="K29">
        <f>((C28*0.1)+(D28*0.3)+(E28*E33)+(F28*F33)+(G28*G33))/(C28+D28+E28+F28+G28)</f>
        <v>0.6</v>
      </c>
    </row>
    <row r="30" spans="1:24" x14ac:dyDescent="0.3">
      <c r="B30" s="9">
        <v>0.7</v>
      </c>
      <c r="C30" s="2"/>
      <c r="D30" s="2"/>
      <c r="E30" s="2">
        <v>5</v>
      </c>
      <c r="F30" s="2">
        <v>7</v>
      </c>
      <c r="G30" s="2"/>
      <c r="H30" s="15">
        <f t="shared" ref="H30:H32" si="4">C30+D30+E30+G30+F30</f>
        <v>12</v>
      </c>
      <c r="J30" t="s">
        <v>109</v>
      </c>
      <c r="K30">
        <f>((H32*0.3)+(H31*0.5)+(H30*0.7)+(H29*0.9))/(H29+H30+H31+H32)</f>
        <v>0.67894736842105252</v>
      </c>
    </row>
    <row r="31" spans="1:24" x14ac:dyDescent="0.3">
      <c r="A31" t="s">
        <v>7</v>
      </c>
      <c r="B31" s="9">
        <v>0.5</v>
      </c>
      <c r="C31" s="2"/>
      <c r="D31" s="2"/>
      <c r="E31" s="2">
        <v>7</v>
      </c>
      <c r="F31" s="2">
        <v>5</v>
      </c>
      <c r="G31" s="2"/>
      <c r="H31" s="15">
        <f t="shared" si="4"/>
        <v>12</v>
      </c>
    </row>
    <row r="32" spans="1:24" x14ac:dyDescent="0.3">
      <c r="B32" s="9">
        <v>0.3</v>
      </c>
      <c r="C32" s="2">
        <v>2</v>
      </c>
      <c r="D32" s="2"/>
      <c r="E32" s="2"/>
      <c r="F32" s="2"/>
      <c r="G32" s="2"/>
      <c r="H32" s="15">
        <f t="shared" si="4"/>
        <v>2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38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0</v>
      </c>
      <c r="E36" s="10">
        <f t="shared" si="5"/>
        <v>7.8947368421052627E-2</v>
      </c>
      <c r="F36" s="10">
        <f t="shared" si="5"/>
        <v>0.18421052631578946</v>
      </c>
      <c r="G36" s="10">
        <f t="shared" si="5"/>
        <v>5.2631578947368418E-2</v>
      </c>
      <c r="H36" s="18"/>
      <c r="I36" s="46" t="s">
        <v>9</v>
      </c>
      <c r="J36" s="48" t="s">
        <v>93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0</v>
      </c>
      <c r="E37" s="10">
        <f t="shared" si="5"/>
        <v>0.13157894736842105</v>
      </c>
      <c r="F37" s="10">
        <f t="shared" si="5"/>
        <v>0.18421052631578946</v>
      </c>
      <c r="G37" s="10">
        <f t="shared" si="5"/>
        <v>0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0</v>
      </c>
      <c r="E38" s="10">
        <f t="shared" si="5"/>
        <v>0.18421052631578946</v>
      </c>
      <c r="F38" s="10">
        <f t="shared" si="5"/>
        <v>0.13157894736842105</v>
      </c>
      <c r="G38" s="10">
        <f t="shared" si="5"/>
        <v>0</v>
      </c>
      <c r="H38" s="18"/>
    </row>
    <row r="39" spans="2:16" ht="47.4" customHeight="1" x14ac:dyDescent="0.3">
      <c r="B39" s="13">
        <v>0.3</v>
      </c>
      <c r="C39" s="10">
        <f t="shared" si="5"/>
        <v>5.2631578947368418E-2</v>
      </c>
      <c r="D39" s="10">
        <f t="shared" si="5"/>
        <v>0</v>
      </c>
      <c r="E39" s="10">
        <f t="shared" si="5"/>
        <v>0</v>
      </c>
      <c r="F39" s="10">
        <f t="shared" si="5"/>
        <v>0</v>
      </c>
      <c r="G39" s="10">
        <f t="shared" si="5"/>
        <v>0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8">
    <mergeCell ref="C1:D1"/>
    <mergeCell ref="D2:F2"/>
    <mergeCell ref="T3:U3"/>
    <mergeCell ref="W3:X3"/>
    <mergeCell ref="N4:O4"/>
    <mergeCell ref="Q4:R4"/>
    <mergeCell ref="I36:I37"/>
    <mergeCell ref="J36:O37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9E10D-B53A-45E4-976C-D6D61C2CA755}">
  <dimension ref="A1:X42"/>
  <sheetViews>
    <sheetView topLeftCell="A31" workbookViewId="0">
      <selection activeCell="K13" sqref="J13:K20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89</v>
      </c>
      <c r="C1" s="45"/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9" t="s">
        <v>90</v>
      </c>
      <c r="E2" s="50"/>
      <c r="F2" s="5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6</v>
      </c>
      <c r="C4">
        <v>28</v>
      </c>
      <c r="E4" s="14"/>
      <c r="F4" s="2">
        <f>SUM(B4:E4)</f>
        <v>34</v>
      </c>
      <c r="G4" s="8">
        <f t="shared" ref="G4:G18" si="0">(F4/$F$18)*100</f>
        <v>47.887323943661968</v>
      </c>
      <c r="H4" s="3">
        <f t="shared" ref="H4:H18" si="1">((B4*0.1)+(C4*0.35)+(D4*0.9)+(E4*1.5))/$F$20*100</f>
        <v>44.539614561027832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C5">
        <v>8</v>
      </c>
      <c r="E5" s="14"/>
      <c r="F5" s="2">
        <f t="shared" ref="F5:F17" si="2">SUM(B5:E5)</f>
        <v>8</v>
      </c>
      <c r="G5" s="8">
        <f t="shared" si="0"/>
        <v>11.267605633802818</v>
      </c>
      <c r="H5" s="3">
        <f t="shared" si="1"/>
        <v>11.991434689507493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7</v>
      </c>
      <c r="F6" s="2">
        <f t="shared" si="2"/>
        <v>7</v>
      </c>
      <c r="G6" s="8">
        <f t="shared" si="0"/>
        <v>9.8591549295774641</v>
      </c>
      <c r="H6" s="3">
        <f t="shared" si="1"/>
        <v>10.492505353319057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C7" s="14">
        <v>1</v>
      </c>
      <c r="F7" s="2">
        <f t="shared" si="2"/>
        <v>1</v>
      </c>
      <c r="G7" s="8">
        <f t="shared" si="0"/>
        <v>1.4084507042253522</v>
      </c>
      <c r="H7" s="3">
        <f t="shared" si="1"/>
        <v>1.4989293361884366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 s="14">
        <v>6</v>
      </c>
      <c r="F8" s="2">
        <f t="shared" si="2"/>
        <v>6</v>
      </c>
      <c r="G8" s="8">
        <f t="shared" si="0"/>
        <v>8.4507042253521121</v>
      </c>
      <c r="H8" s="3">
        <f t="shared" si="1"/>
        <v>8.9935760171306196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F9" s="2">
        <f t="shared" si="2"/>
        <v>0</v>
      </c>
      <c r="G9" s="8">
        <f t="shared" si="0"/>
        <v>0</v>
      </c>
      <c r="H9" s="3">
        <f t="shared" si="1"/>
        <v>0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C12">
        <v>3</v>
      </c>
      <c r="F12" s="2">
        <f t="shared" si="2"/>
        <v>3</v>
      </c>
      <c r="G12" s="8">
        <f t="shared" si="0"/>
        <v>4.225352112676056</v>
      </c>
      <c r="H12" s="3">
        <f t="shared" si="1"/>
        <v>4.4967880085653098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8</v>
      </c>
      <c r="F13" s="2">
        <f t="shared" si="2"/>
        <v>8</v>
      </c>
      <c r="G13" s="8">
        <f t="shared" si="0"/>
        <v>11.267605633802818</v>
      </c>
      <c r="H13" s="3">
        <f t="shared" si="1"/>
        <v>11.991434689507493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3</v>
      </c>
      <c r="F15" s="2">
        <f t="shared" si="2"/>
        <v>3</v>
      </c>
      <c r="G15" s="8">
        <f t="shared" si="0"/>
        <v>4.225352112676056</v>
      </c>
      <c r="H15" s="3">
        <f t="shared" si="1"/>
        <v>4.4967880085653098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C16">
        <v>1</v>
      </c>
      <c r="F16" s="2">
        <f t="shared" si="2"/>
        <v>1</v>
      </c>
      <c r="G16" s="8">
        <f>(F16/$F$18)*100</f>
        <v>1.4084507042253522</v>
      </c>
      <c r="H16" s="3">
        <f t="shared" si="1"/>
        <v>1.4989293361884366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6</v>
      </c>
      <c r="C18" s="2">
        <f>SUM(C4:C17)</f>
        <v>65</v>
      </c>
      <c r="D18" s="2">
        <f>SUM(D4:D17)</f>
        <v>0</v>
      </c>
      <c r="E18" s="2">
        <f>SUM(E4:E17)</f>
        <v>0</v>
      </c>
      <c r="F18" s="28">
        <f>SUM(F4:F17)</f>
        <v>71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8.4507042253521121</v>
      </c>
      <c r="C19" s="27">
        <f>(C18/$F$18)*100</f>
        <v>91.549295774647888</v>
      </c>
      <c r="D19" s="27">
        <f>(D18/$F$18)*100</f>
        <v>0</v>
      </c>
      <c r="E19" s="27">
        <f>(E18/$F$18)*100</f>
        <v>0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0.60000000000000009</v>
      </c>
      <c r="C20" s="16">
        <f>C18*(0.35)</f>
        <v>22.75</v>
      </c>
      <c r="D20" s="16">
        <f>D18*(0.9)</f>
        <v>0</v>
      </c>
      <c r="E20" s="16">
        <f>E18*(1.5)</f>
        <v>0</v>
      </c>
      <c r="F20" s="8">
        <f>SUM(B20:E20)</f>
        <v>23.35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2.5695931477516063</v>
      </c>
      <c r="C21" s="27">
        <f>(C20/$F$20)*100</f>
        <v>97.430406852248382</v>
      </c>
      <c r="D21" s="27">
        <f>(D20/$F$20)*100</f>
        <v>0</v>
      </c>
      <c r="E21" s="27">
        <f>(E20/$F$20)*100</f>
        <v>0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30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0.3</v>
      </c>
      <c r="C26" s="36">
        <f ca="1">-C26</f>
        <v>0</v>
      </c>
      <c r="D26" s="37">
        <v>0.7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30</v>
      </c>
      <c r="D28">
        <f t="shared" si="3"/>
        <v>26</v>
      </c>
      <c r="E28">
        <f t="shared" si="3"/>
        <v>9</v>
      </c>
      <c r="F28">
        <f t="shared" si="3"/>
        <v>2</v>
      </c>
      <c r="G28">
        <f>G29+G30+G32+G31</f>
        <v>2</v>
      </c>
    </row>
    <row r="29" spans="1:24" ht="14.4" customHeight="1" thickTop="1" x14ac:dyDescent="0.3">
      <c r="B29" s="9">
        <v>0.9</v>
      </c>
      <c r="C29" s="2">
        <v>5</v>
      </c>
      <c r="D29" s="2">
        <v>5</v>
      </c>
      <c r="E29" s="2">
        <v>3</v>
      </c>
      <c r="F29" s="2">
        <v>2</v>
      </c>
      <c r="G29" s="2"/>
      <c r="H29" s="15">
        <f>C29+D29+E29+G29+F29</f>
        <v>15</v>
      </c>
      <c r="J29" t="s">
        <v>110</v>
      </c>
      <c r="K29">
        <f>((C28*0.1)+(D28*0.3)+(E28*E33)+(F28*F33)+(G28*G33))/(C28+D28+E28+F28+G28)</f>
        <v>0.26811594202898553</v>
      </c>
    </row>
    <row r="30" spans="1:24" x14ac:dyDescent="0.3">
      <c r="B30" s="9">
        <v>0.7</v>
      </c>
      <c r="C30" s="2">
        <v>13</v>
      </c>
      <c r="D30" s="2">
        <v>3</v>
      </c>
      <c r="E30" s="2">
        <v>3</v>
      </c>
      <c r="F30" s="2"/>
      <c r="G30" s="2"/>
      <c r="H30" s="15">
        <f t="shared" ref="H30:H32" si="4">C30+D30+E30+G30+F30</f>
        <v>19</v>
      </c>
      <c r="J30" t="s">
        <v>109</v>
      </c>
      <c r="K30">
        <f>((H32*0.3)+(H31*0.5)+(H30*0.7)+(H29*0.9))/(H29+H30+H31+H32)</f>
        <v>0.61884057971014494</v>
      </c>
    </row>
    <row r="31" spans="1:24" x14ac:dyDescent="0.3">
      <c r="A31" t="s">
        <v>7</v>
      </c>
      <c r="B31" s="9">
        <v>0.5</v>
      </c>
      <c r="C31" s="2">
        <v>9</v>
      </c>
      <c r="D31" s="2">
        <v>13</v>
      </c>
      <c r="E31" s="2">
        <v>3</v>
      </c>
      <c r="F31" s="2"/>
      <c r="G31" s="2">
        <v>2</v>
      </c>
      <c r="H31" s="15">
        <f t="shared" si="4"/>
        <v>27</v>
      </c>
    </row>
    <row r="32" spans="1:24" x14ac:dyDescent="0.3">
      <c r="B32" s="9">
        <v>0.3</v>
      </c>
      <c r="C32" s="2">
        <v>3</v>
      </c>
      <c r="D32" s="2">
        <v>5</v>
      </c>
      <c r="E32" s="2"/>
      <c r="F32" s="2"/>
      <c r="G32" s="2"/>
      <c r="H32" s="15">
        <f t="shared" si="4"/>
        <v>8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69</v>
      </c>
    </row>
    <row r="36" spans="2:16" ht="48" customHeight="1" x14ac:dyDescent="0.3">
      <c r="B36" s="13">
        <v>0.9</v>
      </c>
      <c r="C36" s="10">
        <f t="shared" ref="C36:G39" si="5">(C29/$C$35)</f>
        <v>7.2463768115942032E-2</v>
      </c>
      <c r="D36" s="10">
        <f t="shared" si="5"/>
        <v>7.2463768115942032E-2</v>
      </c>
      <c r="E36" s="10">
        <f t="shared" si="5"/>
        <v>4.3478260869565216E-2</v>
      </c>
      <c r="F36" s="10">
        <f t="shared" si="5"/>
        <v>2.8985507246376812E-2</v>
      </c>
      <c r="G36" s="10">
        <f t="shared" si="5"/>
        <v>0</v>
      </c>
      <c r="H36" s="18"/>
      <c r="I36" s="46" t="s">
        <v>9</v>
      </c>
      <c r="J36" s="48" t="s">
        <v>95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0.18840579710144928</v>
      </c>
      <c r="D37" s="10">
        <f t="shared" si="5"/>
        <v>4.3478260869565216E-2</v>
      </c>
      <c r="E37" s="10">
        <f t="shared" si="5"/>
        <v>4.3478260869565216E-2</v>
      </c>
      <c r="F37" s="10">
        <f t="shared" si="5"/>
        <v>0</v>
      </c>
      <c r="G37" s="10">
        <f t="shared" si="5"/>
        <v>0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0.13043478260869565</v>
      </c>
      <c r="D38" s="10">
        <f t="shared" si="5"/>
        <v>0.18840579710144928</v>
      </c>
      <c r="E38" s="10">
        <f t="shared" si="5"/>
        <v>4.3478260869565216E-2</v>
      </c>
      <c r="F38" s="10">
        <f t="shared" si="5"/>
        <v>0</v>
      </c>
      <c r="G38" s="10">
        <f t="shared" si="5"/>
        <v>2.8985507246376812E-2</v>
      </c>
      <c r="H38" s="18"/>
    </row>
    <row r="39" spans="2:16" ht="47.4" customHeight="1" x14ac:dyDescent="0.3">
      <c r="B39" s="13">
        <v>0.3</v>
      </c>
      <c r="C39" s="10">
        <f t="shared" si="5"/>
        <v>4.3478260869565216E-2</v>
      </c>
      <c r="D39" s="10">
        <f t="shared" si="5"/>
        <v>7.2463768115942032E-2</v>
      </c>
      <c r="E39" s="10">
        <f t="shared" si="5"/>
        <v>0</v>
      </c>
      <c r="F39" s="10">
        <f t="shared" si="5"/>
        <v>0</v>
      </c>
      <c r="G39" s="10">
        <f t="shared" si="5"/>
        <v>0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8">
    <mergeCell ref="C1:D1"/>
    <mergeCell ref="D2:F2"/>
    <mergeCell ref="T3:U3"/>
    <mergeCell ref="W3:X3"/>
    <mergeCell ref="N4:O4"/>
    <mergeCell ref="Q4:R4"/>
    <mergeCell ref="I36:I37"/>
    <mergeCell ref="J36:O37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3937-9823-47BB-BE6B-8881B4B66423}">
  <dimension ref="A1:X42"/>
  <sheetViews>
    <sheetView tabSelected="1" workbookViewId="0">
      <selection activeCell="C24" sqref="C24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44" t="s">
        <v>91</v>
      </c>
      <c r="C1" s="45"/>
      <c r="D1" s="45"/>
      <c r="E1" s="25" t="s">
        <v>11</v>
      </c>
      <c r="F1" s="25"/>
      <c r="G1" s="25" t="s">
        <v>12</v>
      </c>
      <c r="H1" s="25"/>
      <c r="I1" s="45"/>
      <c r="J1" s="45"/>
      <c r="K1" s="45"/>
    </row>
    <row r="2" spans="1:24" x14ac:dyDescent="0.3">
      <c r="B2" s="3" t="s">
        <v>2</v>
      </c>
      <c r="C2" s="2"/>
      <c r="D2" s="49" t="s">
        <v>92</v>
      </c>
      <c r="E2" s="50"/>
      <c r="F2" s="5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26</v>
      </c>
      <c r="C4">
        <v>53</v>
      </c>
      <c r="D4">
        <v>18</v>
      </c>
      <c r="E4" s="14">
        <v>2</v>
      </c>
      <c r="F4" s="2">
        <f>SUM(B4:E4)</f>
        <v>99</v>
      </c>
      <c r="G4" s="8">
        <f t="shared" ref="G4:G18" si="0">(F4/$F$18)*100</f>
        <v>77.34375</v>
      </c>
      <c r="H4" s="3">
        <f t="shared" ref="H4:H13" si="1">((B4*0.1)+(J4*0.35)+(D4*0.9)+(E4*1.5))/$F$20*100</f>
        <v>42.125603864734302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B5">
        <v>4</v>
      </c>
      <c r="E5" s="14"/>
      <c r="F5" s="2">
        <f t="shared" ref="F5:F17" si="2">SUM(B5:E5)</f>
        <v>4</v>
      </c>
      <c r="G5" s="8">
        <f t="shared" si="0"/>
        <v>3.125</v>
      </c>
      <c r="H5" s="3">
        <f t="shared" si="1"/>
        <v>0.77294685990338174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1</v>
      </c>
      <c r="F6" s="2">
        <f t="shared" si="2"/>
        <v>1</v>
      </c>
      <c r="G6" s="8">
        <f t="shared" si="0"/>
        <v>0.78125</v>
      </c>
      <c r="H6" s="3">
        <f t="shared" si="1"/>
        <v>0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C7">
        <v>1</v>
      </c>
      <c r="F7" s="2">
        <f t="shared" si="2"/>
        <v>1</v>
      </c>
      <c r="G7" s="8">
        <f t="shared" si="0"/>
        <v>0.78125</v>
      </c>
      <c r="H7" s="3">
        <f t="shared" si="1"/>
        <v>0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B8">
        <v>2</v>
      </c>
      <c r="F8" s="2">
        <f t="shared" si="2"/>
        <v>2</v>
      </c>
      <c r="G8" s="8">
        <f t="shared" si="0"/>
        <v>1.5625</v>
      </c>
      <c r="H8" s="3">
        <f t="shared" si="1"/>
        <v>0.38647342995169087</v>
      </c>
      <c r="I8" t="s">
        <v>112</v>
      </c>
      <c r="J8" s="14"/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B9">
        <v>2</v>
      </c>
      <c r="F9" s="2">
        <f t="shared" si="2"/>
        <v>2</v>
      </c>
      <c r="G9" s="8">
        <f t="shared" si="0"/>
        <v>1.5625</v>
      </c>
      <c r="H9" s="3">
        <f t="shared" si="1"/>
        <v>0.38647342995169087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B12">
        <v>1</v>
      </c>
      <c r="C12">
        <v>1</v>
      </c>
      <c r="D12">
        <v>1</v>
      </c>
      <c r="F12" s="2">
        <f t="shared" si="2"/>
        <v>3</v>
      </c>
      <c r="G12" s="8">
        <f t="shared" si="0"/>
        <v>2.34375</v>
      </c>
      <c r="H12" s="3">
        <f t="shared" si="1"/>
        <v>1.932367149758454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B13">
        <v>2</v>
      </c>
      <c r="C13">
        <v>9</v>
      </c>
      <c r="E13">
        <v>3</v>
      </c>
      <c r="F13" s="2">
        <f t="shared" si="2"/>
        <v>14</v>
      </c>
      <c r="G13" s="8">
        <f t="shared" si="0"/>
        <v>10.9375</v>
      </c>
      <c r="H13" s="3">
        <f t="shared" si="1"/>
        <v>9.0821256038647356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ref="H14:H18" si="3">((B14*0.1)+(C14*0.35)+(D14*0.9)+(E14*1.5))/$F$20*100</f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1</v>
      </c>
      <c r="F15" s="2">
        <f t="shared" si="2"/>
        <v>1</v>
      </c>
      <c r="G15" s="8">
        <f t="shared" si="0"/>
        <v>0.78125</v>
      </c>
      <c r="H15" s="3">
        <f t="shared" si="3"/>
        <v>0.67632850241545883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3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111</v>
      </c>
      <c r="C17">
        <v>1</v>
      </c>
      <c r="F17" s="2">
        <f t="shared" si="2"/>
        <v>1</v>
      </c>
      <c r="G17" s="8">
        <f t="shared" si="0"/>
        <v>0.78125</v>
      </c>
      <c r="H17" s="3">
        <f t="shared" si="3"/>
        <v>0.67632850241545883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37</v>
      </c>
      <c r="C18" s="2">
        <f>SUM(C4:C17)</f>
        <v>67</v>
      </c>
      <c r="D18" s="2">
        <f>SUM(D4:D17)</f>
        <v>19</v>
      </c>
      <c r="E18" s="2">
        <f>SUM(E4:E17)</f>
        <v>5</v>
      </c>
      <c r="F18" s="28">
        <f>SUM(F4:F17)</f>
        <v>128</v>
      </c>
      <c r="G18" s="33">
        <f t="shared" si="0"/>
        <v>100</v>
      </c>
      <c r="H18" s="2">
        <f t="shared" si="3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28.90625</v>
      </c>
      <c r="C19" s="27">
        <f>(C18/$F$18)*100</f>
        <v>52.34375</v>
      </c>
      <c r="D19" s="27">
        <f>(D18/$F$18)*100</f>
        <v>14.84375</v>
      </c>
      <c r="E19" s="27">
        <f>(E18/$F$18)*100</f>
        <v>3.90625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3.7</v>
      </c>
      <c r="C20" s="16">
        <f>C18*(0.35)</f>
        <v>23.45</v>
      </c>
      <c r="D20" s="16">
        <f>D18*(0.9)</f>
        <v>17.100000000000001</v>
      </c>
      <c r="E20" s="16">
        <f>E18*(1.5)</f>
        <v>7.5</v>
      </c>
      <c r="F20" s="8">
        <f>SUM(B20:E20)</f>
        <v>51.75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7.1497584541062809</v>
      </c>
      <c r="C21" s="27">
        <f>(C20/$F$20)*100</f>
        <v>45.314009661835748</v>
      </c>
      <c r="D21" s="27">
        <f>(D20/$F$20)*100</f>
        <v>33.04347826086957</v>
      </c>
      <c r="E21" s="27">
        <f>(E20/$F$20)*100</f>
        <v>14.492753623188406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30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0.45</v>
      </c>
      <c r="C26" s="36">
        <v>0.05</v>
      </c>
      <c r="D26" s="37">
        <v>0.5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4">C29+C30+C32+C31</f>
        <v>0</v>
      </c>
      <c r="D28">
        <f t="shared" si="4"/>
        <v>23</v>
      </c>
      <c r="E28">
        <f t="shared" si="4"/>
        <v>44</v>
      </c>
      <c r="F28">
        <f t="shared" si="4"/>
        <v>41</v>
      </c>
      <c r="G28">
        <f>G29+G30+G32+G31</f>
        <v>18</v>
      </c>
    </row>
    <row r="29" spans="1:24" ht="14.4" customHeight="1" thickTop="1" x14ac:dyDescent="0.3">
      <c r="B29" s="9">
        <v>0.9</v>
      </c>
      <c r="C29" s="2"/>
      <c r="D29" s="2">
        <v>8</v>
      </c>
      <c r="E29" s="2">
        <v>14</v>
      </c>
      <c r="F29" s="2">
        <v>16</v>
      </c>
      <c r="G29" s="2">
        <v>8</v>
      </c>
      <c r="H29" s="15">
        <f>C29+D29+E29+G29+F29</f>
        <v>46</v>
      </c>
      <c r="J29" t="s">
        <v>110</v>
      </c>
      <c r="K29">
        <f>((C28*0.1)+(D28*0.3)+(E28*E33)+(F28*F33)+(G28*G33))/(C28+D28+E28+F28+G28)</f>
        <v>0.58571428571428574</v>
      </c>
    </row>
    <row r="30" spans="1:24" x14ac:dyDescent="0.3">
      <c r="B30" s="9">
        <v>0.7</v>
      </c>
      <c r="C30" s="2"/>
      <c r="D30" s="2">
        <v>6</v>
      </c>
      <c r="E30" s="2">
        <v>18</v>
      </c>
      <c r="F30" s="2">
        <v>14</v>
      </c>
      <c r="G30" s="2">
        <v>8</v>
      </c>
      <c r="H30" s="15">
        <f t="shared" ref="H30:H32" si="5">C30+D30+E30+G30+F30</f>
        <v>46</v>
      </c>
      <c r="J30" t="s">
        <v>109</v>
      </c>
      <c r="K30">
        <f>((H32*0.3)+(H31*0.5)+(H30*0.7)+(H29*0.9))/(H29+H30+H31+H32)</f>
        <v>0.70158730158730165</v>
      </c>
    </row>
    <row r="31" spans="1:24" x14ac:dyDescent="0.3">
      <c r="A31" t="s">
        <v>7</v>
      </c>
      <c r="B31" s="9">
        <v>0.5</v>
      </c>
      <c r="C31" s="2"/>
      <c r="D31" s="2">
        <v>6</v>
      </c>
      <c r="E31" s="2">
        <v>4</v>
      </c>
      <c r="F31" s="2">
        <v>11</v>
      </c>
      <c r="G31" s="2">
        <v>2</v>
      </c>
      <c r="H31" s="15">
        <f t="shared" si="5"/>
        <v>23</v>
      </c>
    </row>
    <row r="32" spans="1:24" x14ac:dyDescent="0.3">
      <c r="B32" s="9">
        <v>0.3</v>
      </c>
      <c r="C32" s="2"/>
      <c r="D32" s="2">
        <v>3</v>
      </c>
      <c r="E32" s="2">
        <v>8</v>
      </c>
      <c r="F32" s="2"/>
      <c r="G32" s="2"/>
      <c r="H32" s="15">
        <f t="shared" si="5"/>
        <v>11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126</v>
      </c>
    </row>
    <row r="36" spans="2:16" ht="48" customHeight="1" x14ac:dyDescent="0.3">
      <c r="B36" s="13">
        <v>0.9</v>
      </c>
      <c r="C36" s="10">
        <f t="shared" ref="C36:G39" si="6">(C29/$C$35)</f>
        <v>0</v>
      </c>
      <c r="D36" s="10">
        <f t="shared" si="6"/>
        <v>6.3492063492063489E-2</v>
      </c>
      <c r="E36" s="10">
        <f t="shared" si="6"/>
        <v>0.1111111111111111</v>
      </c>
      <c r="F36" s="10">
        <f t="shared" si="6"/>
        <v>0.12698412698412698</v>
      </c>
      <c r="G36" s="10">
        <f t="shared" si="6"/>
        <v>6.3492063492063489E-2</v>
      </c>
      <c r="H36" s="18"/>
      <c r="I36" s="46" t="s">
        <v>9</v>
      </c>
      <c r="J36" s="48" t="s">
        <v>96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6"/>
        <v>0</v>
      </c>
      <c r="D37" s="10">
        <f t="shared" si="6"/>
        <v>4.7619047619047616E-2</v>
      </c>
      <c r="E37" s="10">
        <f t="shared" si="6"/>
        <v>0.14285714285714285</v>
      </c>
      <c r="F37" s="10">
        <f t="shared" si="6"/>
        <v>0.1111111111111111</v>
      </c>
      <c r="G37" s="10">
        <f t="shared" si="6"/>
        <v>6.3492063492063489E-2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6"/>
        <v>0</v>
      </c>
      <c r="D38" s="10">
        <f t="shared" si="6"/>
        <v>4.7619047619047616E-2</v>
      </c>
      <c r="E38" s="10">
        <f t="shared" si="6"/>
        <v>3.1746031746031744E-2</v>
      </c>
      <c r="F38" s="10">
        <f t="shared" si="6"/>
        <v>8.7301587301587297E-2</v>
      </c>
      <c r="G38" s="10">
        <f t="shared" si="6"/>
        <v>1.5873015873015872E-2</v>
      </c>
      <c r="H38" s="18"/>
    </row>
    <row r="39" spans="2:16" ht="47.4" customHeight="1" x14ac:dyDescent="0.3">
      <c r="B39" s="13">
        <v>0.3</v>
      </c>
      <c r="C39" s="10">
        <f t="shared" si="6"/>
        <v>0</v>
      </c>
      <c r="D39" s="10">
        <f t="shared" si="6"/>
        <v>2.3809523809523808E-2</v>
      </c>
      <c r="E39" s="10">
        <f t="shared" si="6"/>
        <v>6.3492063492063489E-2</v>
      </c>
      <c r="F39" s="10">
        <f t="shared" si="6"/>
        <v>0</v>
      </c>
      <c r="G39" s="10">
        <f t="shared" si="6"/>
        <v>0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9">
    <mergeCell ref="C1:D1"/>
    <mergeCell ref="D2:F2"/>
    <mergeCell ref="T3:U3"/>
    <mergeCell ref="I1:K1"/>
    <mergeCell ref="W3:X3"/>
    <mergeCell ref="N4:O4"/>
    <mergeCell ref="Q4:R4"/>
    <mergeCell ref="I36:I37"/>
    <mergeCell ref="J36:O37"/>
  </mergeCells>
  <conditionalFormatting sqref="C29:F32 G29">
    <cfRule type="colorScale" priority="25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24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21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22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20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15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16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14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28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29">
      <colorScale>
        <cfvo type="min"/>
        <cfvo type="max"/>
        <color rgb="FFFCFCFF"/>
        <color rgb="FF63BE7B"/>
      </colorScale>
    </cfRule>
  </conditionalFormatting>
  <conditionalFormatting sqref="V17">
    <cfRule type="colorScale" priority="30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33">
      <colorScale>
        <cfvo type="min"/>
        <cfvo type="max"/>
        <color rgb="FFFCFCFF"/>
        <color rgb="FF63BE7B"/>
      </colorScale>
    </cfRule>
  </conditionalFormatting>
  <conditionalFormatting sqref="U13">
    <cfRule type="colorScale" priority="34">
      <colorScale>
        <cfvo type="min"/>
        <cfvo type="max"/>
        <color rgb="FFFCFCFF"/>
        <color rgb="FF63BE7B"/>
      </colorScale>
    </cfRule>
  </conditionalFormatting>
  <conditionalFormatting sqref="V13">
    <cfRule type="colorScale" priority="3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2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6">
      <colorScale>
        <cfvo type="min"/>
        <cfvo type="max"/>
        <color rgb="FFFCFCFF"/>
        <color rgb="FF63BE7B"/>
      </colorScale>
    </cfRule>
  </conditionalFormatting>
  <conditionalFormatting sqref="B14:E14 B9 D9:E9 J9">
    <cfRule type="colorScale" priority="5">
      <colorScale>
        <cfvo type="min"/>
        <cfvo type="max"/>
        <color rgb="FFFCFCFF"/>
        <color rgb="FF63BE7B"/>
      </colorScale>
    </cfRule>
  </conditionalFormatting>
  <conditionalFormatting sqref="B7:B8 D7:E8 J7:J8">
    <cfRule type="colorScale" priority="4">
      <colorScale>
        <cfvo type="min"/>
        <cfvo type="max"/>
        <color rgb="FFFCFCFF"/>
        <color rgb="FF63BE7B"/>
      </colorScale>
    </cfRule>
  </conditionalFormatting>
  <conditionalFormatting sqref="B11:B12 D11:E12 J11:J12">
    <cfRule type="colorScale" priority="3">
      <colorScale>
        <cfvo type="min"/>
        <cfvo type="max"/>
        <color rgb="FFFCFCFF"/>
        <color rgb="FF63BE7B"/>
      </colorScale>
    </cfRule>
  </conditionalFormatting>
  <conditionalFormatting sqref="D10:E10 B10 J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B6 D4:E6 J4:J6">
    <cfRule type="colorScale" priority="7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8">
      <colorScale>
        <cfvo type="min"/>
        <cfvo type="max"/>
        <color rgb="FFFCFCFF"/>
        <color rgb="FF63BE7B"/>
      </colorScale>
    </cfRule>
  </conditionalFormatting>
  <conditionalFormatting sqref="D13:E13 B13 J13">
    <cfRule type="colorScale" priority="9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10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11">
      <colorScale>
        <cfvo type="min"/>
        <cfvo type="max"/>
        <color rgb="FFFCFCFF"/>
        <color rgb="FF63BE7B"/>
      </colorScale>
    </cfRule>
  </conditionalFormatting>
  <conditionalFormatting sqref="B4:E1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97E2B-1165-4AA4-A65A-DE8551DE886B}">
  <dimension ref="A1:X42"/>
  <sheetViews>
    <sheetView topLeftCell="A34" workbookViewId="0">
      <selection activeCell="B19" sqref="B19:E19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45</v>
      </c>
      <c r="C1" s="45" t="s">
        <v>29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80</v>
      </c>
      <c r="C4">
        <v>95</v>
      </c>
      <c r="D4">
        <v>43</v>
      </c>
      <c r="E4" s="14">
        <v>9</v>
      </c>
      <c r="F4" s="2">
        <f>SUM(B4:E4)</f>
        <v>227</v>
      </c>
      <c r="G4" s="8">
        <f t="shared" ref="G4:G18" si="0">(F4/$F$18)*100</f>
        <v>83.150183150183153</v>
      </c>
      <c r="H4" s="3">
        <f t="shared" ref="H4:H18" si="1">((B4*0.1)+(C4*0.35)+(D4*0.9)+(E4*1.5))/$F$20*100</f>
        <v>77.71309771309771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C5">
        <v>6</v>
      </c>
      <c r="D5">
        <v>3</v>
      </c>
      <c r="E5" s="14"/>
      <c r="F5" s="2">
        <f t="shared" ref="F5:F17" si="2">SUM(B5:E5)</f>
        <v>9</v>
      </c>
      <c r="G5" s="8">
        <f t="shared" si="0"/>
        <v>3.296703296703297</v>
      </c>
      <c r="H5" s="3">
        <f t="shared" si="1"/>
        <v>3.991683991683991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B6">
        <v>1</v>
      </c>
      <c r="C6">
        <v>2</v>
      </c>
      <c r="D6">
        <v>1</v>
      </c>
      <c r="F6" s="2">
        <f t="shared" si="2"/>
        <v>4</v>
      </c>
      <c r="G6" s="8">
        <f t="shared" si="0"/>
        <v>1.4652014652014651</v>
      </c>
      <c r="H6" s="3">
        <f t="shared" si="1"/>
        <v>1.4137214137214136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B7">
        <v>1</v>
      </c>
      <c r="C7" s="14">
        <v>2</v>
      </c>
      <c r="D7" s="14">
        <v>2</v>
      </c>
      <c r="E7" s="14">
        <v>1</v>
      </c>
      <c r="F7" s="2">
        <f t="shared" si="2"/>
        <v>6</v>
      </c>
      <c r="G7" s="8">
        <f t="shared" si="0"/>
        <v>2.197802197802198</v>
      </c>
      <c r="H7" s="3">
        <f t="shared" si="1"/>
        <v>3.4095634095634089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 s="14">
        <v>4</v>
      </c>
      <c r="D8" s="14">
        <v>5</v>
      </c>
      <c r="E8">
        <v>1</v>
      </c>
      <c r="F8" s="2">
        <f t="shared" si="2"/>
        <v>10</v>
      </c>
      <c r="G8" s="8">
        <f t="shared" si="0"/>
        <v>3.6630036630036633</v>
      </c>
      <c r="H8" s="3">
        <f t="shared" si="1"/>
        <v>6.1538461538461542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B9">
        <v>2</v>
      </c>
      <c r="F9" s="2">
        <f t="shared" si="2"/>
        <v>2</v>
      </c>
      <c r="G9" s="8">
        <f t="shared" si="0"/>
        <v>0.73260073260073255</v>
      </c>
      <c r="H9" s="3">
        <f t="shared" si="1"/>
        <v>0.16632016632016633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8</v>
      </c>
      <c r="D13">
        <v>3</v>
      </c>
      <c r="E13">
        <v>1</v>
      </c>
      <c r="F13" s="2">
        <f t="shared" si="2"/>
        <v>12</v>
      </c>
      <c r="G13" s="8">
        <f t="shared" si="0"/>
        <v>4.395604395604396</v>
      </c>
      <c r="H13" s="3">
        <f t="shared" si="1"/>
        <v>5.8212058212058215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2</v>
      </c>
      <c r="D15">
        <v>1</v>
      </c>
      <c r="F15" s="2">
        <f t="shared" si="2"/>
        <v>3</v>
      </c>
      <c r="G15" s="8">
        <f t="shared" si="0"/>
        <v>1.098901098901099</v>
      </c>
      <c r="H15" s="3">
        <f t="shared" si="1"/>
        <v>1.3305613305613306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84</v>
      </c>
      <c r="C18" s="2">
        <f>SUM(C4:C17)</f>
        <v>119</v>
      </c>
      <c r="D18" s="2">
        <f>SUM(D4:D17)</f>
        <v>58</v>
      </c>
      <c r="E18" s="2">
        <f>SUM(E4:E17)</f>
        <v>12</v>
      </c>
      <c r="F18" s="28">
        <f>SUM(F4:F17)</f>
        <v>273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30.76923076923077</v>
      </c>
      <c r="C19" s="27">
        <f>(C18/$F$18)*100</f>
        <v>43.589743589743591</v>
      </c>
      <c r="D19" s="27">
        <f>(D18/$F$18)*100</f>
        <v>21.245421245421245</v>
      </c>
      <c r="E19" s="27">
        <f>(E18/$F$18)*100</f>
        <v>4.395604395604396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8.4</v>
      </c>
      <c r="C20" s="16">
        <f>C18*(0.35)</f>
        <v>41.65</v>
      </c>
      <c r="D20" s="16">
        <f>D18*(0.9)</f>
        <v>52.2</v>
      </c>
      <c r="E20" s="16">
        <f>E18*(1.5)</f>
        <v>18</v>
      </c>
      <c r="F20" s="8">
        <f>SUM(B20:E20)</f>
        <v>120.25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6.9854469854469858</v>
      </c>
      <c r="C21" s="27">
        <f>(C20/$F$20)*100</f>
        <v>34.63617463617463</v>
      </c>
      <c r="D21" s="27">
        <f>(D20/$F$20)*100</f>
        <v>43.409563409563411</v>
      </c>
      <c r="E21" s="27">
        <f>(E20/$F$20)*100</f>
        <v>14.96881496881497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10</v>
      </c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 t="s">
        <v>46</v>
      </c>
      <c r="C26" s="36">
        <v>0.1</v>
      </c>
      <c r="D26" s="37">
        <v>0.4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17</v>
      </c>
      <c r="D28">
        <f t="shared" si="3"/>
        <v>20</v>
      </c>
      <c r="E28">
        <f t="shared" si="3"/>
        <v>49</v>
      </c>
      <c r="F28">
        <f t="shared" si="3"/>
        <v>61</v>
      </c>
      <c r="G28">
        <f>G29+G30+G32+G31</f>
        <v>36</v>
      </c>
    </row>
    <row r="29" spans="1:24" ht="14.4" customHeight="1" thickTop="1" x14ac:dyDescent="0.3">
      <c r="B29" s="9">
        <v>0.9</v>
      </c>
      <c r="C29" s="2">
        <v>1</v>
      </c>
      <c r="D29" s="2">
        <v>2</v>
      </c>
      <c r="E29" s="2">
        <v>10</v>
      </c>
      <c r="F29" s="2">
        <v>31</v>
      </c>
      <c r="G29" s="2">
        <v>11</v>
      </c>
      <c r="H29" s="15">
        <f>C29+D29+E29+G29+F29</f>
        <v>55</v>
      </c>
      <c r="J29" t="s">
        <v>110</v>
      </c>
      <c r="K29">
        <f>((C28*0.1)+(D28*0.3)+(E28*E33)+(F28*F33)+(G28*G33))/(C28+D28+E28+F28+G28)</f>
        <v>0.58633879781420772</v>
      </c>
    </row>
    <row r="30" spans="1:24" x14ac:dyDescent="0.3">
      <c r="B30" s="9">
        <v>0.7</v>
      </c>
      <c r="C30" s="2">
        <v>2</v>
      </c>
      <c r="D30" s="2">
        <v>6</v>
      </c>
      <c r="E30" s="2">
        <v>20</v>
      </c>
      <c r="F30" s="2">
        <v>18</v>
      </c>
      <c r="G30" s="2">
        <v>13</v>
      </c>
      <c r="H30" s="15">
        <f t="shared" ref="H30:H32" si="4">C30+D30+E30+G30+F30</f>
        <v>59</v>
      </c>
      <c r="J30" t="s">
        <v>109</v>
      </c>
      <c r="K30">
        <f>((H32*0.3)+(H31*0.5)+(H30*0.7)+(H29*0.9))/(H29+H30+H31+H32)</f>
        <v>0.6573770491803278</v>
      </c>
    </row>
    <row r="31" spans="1:24" x14ac:dyDescent="0.3">
      <c r="A31" t="s">
        <v>7</v>
      </c>
      <c r="B31" s="9">
        <v>0.5</v>
      </c>
      <c r="C31" s="2">
        <v>3</v>
      </c>
      <c r="D31" s="2">
        <v>6</v>
      </c>
      <c r="E31" s="2">
        <v>11</v>
      </c>
      <c r="F31" s="2">
        <v>12</v>
      </c>
      <c r="G31" s="2">
        <v>12</v>
      </c>
      <c r="H31" s="15">
        <f t="shared" si="4"/>
        <v>44</v>
      </c>
    </row>
    <row r="32" spans="1:24" x14ac:dyDescent="0.3">
      <c r="B32" s="9">
        <v>0.3</v>
      </c>
      <c r="C32" s="2">
        <v>11</v>
      </c>
      <c r="D32" s="2">
        <v>6</v>
      </c>
      <c r="E32" s="2">
        <v>8</v>
      </c>
      <c r="F32" s="2"/>
      <c r="G32" s="2"/>
      <c r="H32" s="15">
        <f t="shared" si="4"/>
        <v>25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183</v>
      </c>
    </row>
    <row r="36" spans="2:16" ht="48" customHeight="1" x14ac:dyDescent="0.3">
      <c r="B36" s="13">
        <v>0.9</v>
      </c>
      <c r="C36" s="10">
        <f t="shared" ref="C36:G39" si="5">(C29/$C$35)</f>
        <v>5.4644808743169399E-3</v>
      </c>
      <c r="D36" s="10">
        <f t="shared" si="5"/>
        <v>1.092896174863388E-2</v>
      </c>
      <c r="E36" s="10">
        <f t="shared" si="5"/>
        <v>5.4644808743169397E-2</v>
      </c>
      <c r="F36" s="10">
        <f t="shared" si="5"/>
        <v>0.16939890710382513</v>
      </c>
      <c r="G36" s="10">
        <f t="shared" si="5"/>
        <v>6.0109289617486336E-2</v>
      </c>
      <c r="H36" s="18"/>
      <c r="I36" s="46" t="s">
        <v>9</v>
      </c>
      <c r="J36" s="48" t="s">
        <v>47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1.092896174863388E-2</v>
      </c>
      <c r="D37" s="10">
        <f t="shared" si="5"/>
        <v>3.2786885245901641E-2</v>
      </c>
      <c r="E37" s="10">
        <f t="shared" si="5"/>
        <v>0.10928961748633879</v>
      </c>
      <c r="F37" s="10">
        <f t="shared" si="5"/>
        <v>9.8360655737704916E-2</v>
      </c>
      <c r="G37" s="10">
        <f t="shared" si="5"/>
        <v>7.1038251366120214E-2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1.6393442622950821E-2</v>
      </c>
      <c r="D38" s="10">
        <f t="shared" si="5"/>
        <v>3.2786885245901641E-2</v>
      </c>
      <c r="E38" s="10">
        <f t="shared" si="5"/>
        <v>6.0109289617486336E-2</v>
      </c>
      <c r="F38" s="10">
        <f t="shared" si="5"/>
        <v>6.5573770491803282E-2</v>
      </c>
      <c r="G38" s="10">
        <f t="shared" si="5"/>
        <v>6.5573770491803282E-2</v>
      </c>
      <c r="H38" s="18"/>
    </row>
    <row r="39" spans="2:16" ht="47.4" customHeight="1" x14ac:dyDescent="0.3">
      <c r="B39" s="13">
        <v>0.3</v>
      </c>
      <c r="C39" s="10">
        <f t="shared" si="5"/>
        <v>6.0109289617486336E-2</v>
      </c>
      <c r="D39" s="10">
        <f t="shared" si="5"/>
        <v>3.2786885245901641E-2</v>
      </c>
      <c r="E39" s="10">
        <f t="shared" si="5"/>
        <v>4.3715846994535519E-2</v>
      </c>
      <c r="F39" s="10">
        <f t="shared" si="5"/>
        <v>0</v>
      </c>
      <c r="G39" s="10">
        <f t="shared" si="5"/>
        <v>0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7">
    <mergeCell ref="I36:I37"/>
    <mergeCell ref="J36:O37"/>
    <mergeCell ref="C1:D1"/>
    <mergeCell ref="T3:U3"/>
    <mergeCell ref="W3:X3"/>
    <mergeCell ref="N4:O4"/>
    <mergeCell ref="Q4:R4"/>
  </mergeCells>
  <conditionalFormatting sqref="C29:F32 G29">
    <cfRule type="colorScale" priority="19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7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5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6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14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12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23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24">
      <colorScale>
        <cfvo type="min"/>
        <cfvo type="max"/>
        <color rgb="FFFCFCFF"/>
        <color rgb="FF63BE7B"/>
      </colorScale>
    </cfRule>
  </conditionalFormatting>
  <conditionalFormatting sqref="V17">
    <cfRule type="colorScale" priority="25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85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86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88">
      <colorScale>
        <cfvo type="min"/>
        <cfvo type="max"/>
        <color rgb="FFFCFCFF"/>
        <color rgb="FF63BE7B"/>
      </colorScale>
    </cfRule>
  </conditionalFormatting>
  <conditionalFormatting sqref="U13">
    <cfRule type="colorScale" priority="90">
      <colorScale>
        <cfvo type="min"/>
        <cfvo type="max"/>
        <color rgb="FFFCFCFF"/>
        <color rgb="FF63BE7B"/>
      </colorScale>
    </cfRule>
  </conditionalFormatting>
  <conditionalFormatting sqref="V13">
    <cfRule type="colorScale" priority="91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94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769E-9103-4207-B848-E29745E3F5C9}">
  <dimension ref="A1:X42"/>
  <sheetViews>
    <sheetView topLeftCell="A31" workbookViewId="0">
      <selection activeCell="B19" sqref="B19:E19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8" max="8" width="8.886718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48</v>
      </c>
      <c r="C1" s="45" t="s">
        <v>29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9" t="s">
        <v>49</v>
      </c>
      <c r="E2" s="50"/>
      <c r="F2" s="5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15</v>
      </c>
      <c r="C4">
        <v>102</v>
      </c>
      <c r="D4">
        <v>20</v>
      </c>
      <c r="E4" s="14">
        <v>5</v>
      </c>
      <c r="F4" s="2">
        <f>SUM(B4:E4)</f>
        <v>142</v>
      </c>
      <c r="G4" s="8">
        <f t="shared" ref="G4:G18" si="0">(F4/$F$18)*100</f>
        <v>78.888888888888886</v>
      </c>
      <c r="H4" s="3">
        <f t="shared" ref="H4:H18" si="1">((B4*0.1)+(C4*0.35)+(D4*0.9)+(E4*1.5))/$F$20*100</f>
        <v>74.776386404293376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B5">
        <v>1</v>
      </c>
      <c r="C5">
        <v>4</v>
      </c>
      <c r="D5">
        <v>2</v>
      </c>
      <c r="E5" s="14">
        <v>1</v>
      </c>
      <c r="F5" s="2">
        <f t="shared" ref="F5:F17" si="2">SUM(B5:E5)</f>
        <v>8</v>
      </c>
      <c r="G5" s="8">
        <f t="shared" si="0"/>
        <v>4.4444444444444446</v>
      </c>
      <c r="H5" s="3">
        <f t="shared" si="1"/>
        <v>5.7245080500894456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2</v>
      </c>
      <c r="D6">
        <v>1</v>
      </c>
      <c r="F6" s="2">
        <f t="shared" si="2"/>
        <v>3</v>
      </c>
      <c r="G6" s="8">
        <f t="shared" si="0"/>
        <v>1.6666666666666667</v>
      </c>
      <c r="H6" s="3">
        <f t="shared" si="1"/>
        <v>1.9081693500298154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C7">
        <v>1</v>
      </c>
      <c r="F7" s="2">
        <f t="shared" si="2"/>
        <v>1</v>
      </c>
      <c r="G7" s="8">
        <f t="shared" si="0"/>
        <v>0.55555555555555558</v>
      </c>
      <c r="H7" s="3">
        <f t="shared" si="1"/>
        <v>0.41741204531902204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B8">
        <v>3</v>
      </c>
      <c r="C8">
        <v>8</v>
      </c>
      <c r="D8">
        <v>3</v>
      </c>
      <c r="F8" s="2">
        <f t="shared" si="2"/>
        <v>14</v>
      </c>
      <c r="G8" s="8">
        <f t="shared" si="0"/>
        <v>7.7777777777777777</v>
      </c>
      <c r="H8" s="3">
        <f t="shared" si="1"/>
        <v>6.9171138938580805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B9">
        <v>2</v>
      </c>
      <c r="F9" s="2">
        <f t="shared" si="2"/>
        <v>2</v>
      </c>
      <c r="G9" s="8">
        <f t="shared" si="0"/>
        <v>1.1111111111111112</v>
      </c>
      <c r="H9" s="3">
        <f t="shared" si="1"/>
        <v>0.23852116875372692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B10">
        <v>1</v>
      </c>
      <c r="F10" s="2">
        <f t="shared" si="2"/>
        <v>1</v>
      </c>
      <c r="G10" s="8">
        <f t="shared" si="0"/>
        <v>0.55555555555555558</v>
      </c>
      <c r="H10" s="3">
        <f t="shared" si="1"/>
        <v>0.11926058437686346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2</v>
      </c>
      <c r="D13">
        <v>1</v>
      </c>
      <c r="F13" s="2">
        <f t="shared" si="2"/>
        <v>3</v>
      </c>
      <c r="G13" s="8">
        <f t="shared" si="0"/>
        <v>1.6666666666666667</v>
      </c>
      <c r="H13" s="3">
        <f t="shared" si="1"/>
        <v>1.9081693500298154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2</v>
      </c>
      <c r="E15">
        <v>4</v>
      </c>
      <c r="F15" s="2">
        <f t="shared" si="2"/>
        <v>6</v>
      </c>
      <c r="G15" s="8">
        <f t="shared" si="0"/>
        <v>3.3333333333333335</v>
      </c>
      <c r="H15" s="3">
        <f t="shared" si="1"/>
        <v>7.9904591532498515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22</v>
      </c>
      <c r="C18" s="2">
        <f>SUM(C4:C17)</f>
        <v>121</v>
      </c>
      <c r="D18" s="2">
        <f>SUM(D4:D17)</f>
        <v>27</v>
      </c>
      <c r="E18" s="2">
        <f>SUM(E4:E17)</f>
        <v>10</v>
      </c>
      <c r="F18" s="28">
        <f>SUM(F4:F17)</f>
        <v>180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12.222222222222221</v>
      </c>
      <c r="C19" s="27">
        <f>(C18/$F$18)*100</f>
        <v>67.222222222222229</v>
      </c>
      <c r="D19" s="27">
        <f>(D18/$F$18)*100</f>
        <v>15</v>
      </c>
      <c r="E19" s="27">
        <f>(E18/$F$18)*100</f>
        <v>5.5555555555555554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2.2000000000000002</v>
      </c>
      <c r="C20" s="16">
        <f>C18*(0.35)</f>
        <v>42.349999999999994</v>
      </c>
      <c r="D20" s="16">
        <f>D18*(0.9)</f>
        <v>24.3</v>
      </c>
      <c r="E20" s="16">
        <f>E18*(1.5)</f>
        <v>15</v>
      </c>
      <c r="F20" s="8">
        <f>SUM(B20:E20)</f>
        <v>83.85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2.6237328562909963</v>
      </c>
      <c r="C21" s="27">
        <f>(C20/$F$20)*100</f>
        <v>50.506857483601664</v>
      </c>
      <c r="D21" s="27">
        <f>(D20/$F$20)*100</f>
        <v>28.980322003577818</v>
      </c>
      <c r="E21" s="27">
        <f>(E20/$F$20)*100</f>
        <v>17.889087656529519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t="s">
        <v>50</v>
      </c>
      <c r="C26" s="36">
        <v>0.05</v>
      </c>
      <c r="D26" s="37">
        <v>0.25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14</v>
      </c>
      <c r="D28">
        <f t="shared" si="3"/>
        <v>9</v>
      </c>
      <c r="E28">
        <f t="shared" si="3"/>
        <v>54</v>
      </c>
      <c r="F28">
        <f t="shared" si="3"/>
        <v>62</v>
      </c>
      <c r="G28">
        <f>G29+G30+G32+G31</f>
        <v>33</v>
      </c>
    </row>
    <row r="29" spans="1:24" ht="14.4" customHeight="1" thickTop="1" x14ac:dyDescent="0.3">
      <c r="B29" s="9">
        <v>0.9</v>
      </c>
      <c r="C29" s="2"/>
      <c r="D29" s="2"/>
      <c r="E29" s="2">
        <v>17</v>
      </c>
      <c r="F29" s="2">
        <v>32</v>
      </c>
      <c r="G29" s="2">
        <v>14</v>
      </c>
      <c r="H29" s="15">
        <f>C29+D29+E29+G29+F29</f>
        <v>63</v>
      </c>
      <c r="J29" t="s">
        <v>110</v>
      </c>
      <c r="K29">
        <f>((C28*0.1)+(D28*0.3)+(E28*E33)+(F28*F33)+(G28*G33))/(C28+D28+E28+F28+G28)</f>
        <v>0.60581395348837208</v>
      </c>
    </row>
    <row r="30" spans="1:24" x14ac:dyDescent="0.3">
      <c r="B30" s="9">
        <v>0.7</v>
      </c>
      <c r="C30" s="2"/>
      <c r="D30" s="2">
        <v>6</v>
      </c>
      <c r="E30" s="2">
        <v>15</v>
      </c>
      <c r="F30" s="2">
        <v>18</v>
      </c>
      <c r="G30" s="2">
        <v>9</v>
      </c>
      <c r="H30" s="15">
        <f t="shared" ref="H30:H32" si="4">C30+D30+E30+G30+F30</f>
        <v>48</v>
      </c>
      <c r="J30" t="s">
        <v>109</v>
      </c>
      <c r="K30">
        <f>((H32*0.3)+(H31*0.5)+(H30*0.7)+(H29*0.9))/(H29+H30+H31+H32)</f>
        <v>0.67674418604651165</v>
      </c>
    </row>
    <row r="31" spans="1:24" x14ac:dyDescent="0.3">
      <c r="A31" t="s">
        <v>7</v>
      </c>
      <c r="B31" s="9">
        <v>0.5</v>
      </c>
      <c r="C31" s="2"/>
      <c r="D31" s="2">
        <v>3</v>
      </c>
      <c r="E31" s="2">
        <v>15</v>
      </c>
      <c r="F31" s="2">
        <v>11</v>
      </c>
      <c r="G31" s="2">
        <v>10</v>
      </c>
      <c r="H31" s="15">
        <f t="shared" si="4"/>
        <v>39</v>
      </c>
    </row>
    <row r="32" spans="1:24" x14ac:dyDescent="0.3">
      <c r="B32" s="9">
        <v>0.3</v>
      </c>
      <c r="C32" s="2">
        <v>14</v>
      </c>
      <c r="D32" s="2"/>
      <c r="E32" s="2">
        <v>7</v>
      </c>
      <c r="F32" s="2">
        <v>1</v>
      </c>
      <c r="G32" s="2"/>
      <c r="H32" s="15">
        <f t="shared" si="4"/>
        <v>22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172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0</v>
      </c>
      <c r="E36" s="10">
        <f t="shared" si="5"/>
        <v>9.8837209302325577E-2</v>
      </c>
      <c r="F36" s="10">
        <f t="shared" si="5"/>
        <v>0.18604651162790697</v>
      </c>
      <c r="G36" s="10">
        <f t="shared" si="5"/>
        <v>8.1395348837209308E-2</v>
      </c>
      <c r="H36" s="18"/>
      <c r="I36" s="46" t="s">
        <v>9</v>
      </c>
      <c r="J36" s="48" t="s">
        <v>51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3.4883720930232558E-2</v>
      </c>
      <c r="E37" s="10">
        <f t="shared" si="5"/>
        <v>8.7209302325581398E-2</v>
      </c>
      <c r="F37" s="10">
        <f t="shared" si="5"/>
        <v>0.10465116279069768</v>
      </c>
      <c r="G37" s="10">
        <f t="shared" si="5"/>
        <v>5.232558139534884E-2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1.7441860465116279E-2</v>
      </c>
      <c r="E38" s="10">
        <f t="shared" si="5"/>
        <v>8.7209302325581398E-2</v>
      </c>
      <c r="F38" s="10">
        <f t="shared" si="5"/>
        <v>6.3953488372093026E-2</v>
      </c>
      <c r="G38" s="10">
        <f t="shared" si="5"/>
        <v>5.8139534883720929E-2</v>
      </c>
      <c r="H38" s="18"/>
    </row>
    <row r="39" spans="2:16" ht="47.4" customHeight="1" x14ac:dyDescent="0.3">
      <c r="B39" s="13">
        <v>0.3</v>
      </c>
      <c r="C39" s="10">
        <f t="shared" si="5"/>
        <v>8.1395348837209308E-2</v>
      </c>
      <c r="D39" s="10">
        <f t="shared" si="5"/>
        <v>0</v>
      </c>
      <c r="E39" s="10">
        <f t="shared" si="5"/>
        <v>4.0697674418604654E-2</v>
      </c>
      <c r="F39" s="10">
        <f t="shared" si="5"/>
        <v>5.8139534883720929E-3</v>
      </c>
      <c r="G39" s="10">
        <f t="shared" si="5"/>
        <v>0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8">
    <mergeCell ref="W3:X3"/>
    <mergeCell ref="N4:O4"/>
    <mergeCell ref="Q4:R4"/>
    <mergeCell ref="I36:I37"/>
    <mergeCell ref="J36:O37"/>
    <mergeCell ref="D2:F2"/>
    <mergeCell ref="C1:D1"/>
    <mergeCell ref="T3:U3"/>
  </mergeCells>
  <conditionalFormatting sqref="C29:F32 G29">
    <cfRule type="colorScale" priority="19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7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5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6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14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12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23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24">
      <colorScale>
        <cfvo type="min"/>
        <cfvo type="max"/>
        <color rgb="FFFCFCFF"/>
        <color rgb="FF63BE7B"/>
      </colorScale>
    </cfRule>
  </conditionalFormatting>
  <conditionalFormatting sqref="V17">
    <cfRule type="colorScale" priority="25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72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73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75">
      <colorScale>
        <cfvo type="min"/>
        <cfvo type="max"/>
        <color rgb="FFFCFCFF"/>
        <color rgb="FF63BE7B"/>
      </colorScale>
    </cfRule>
  </conditionalFormatting>
  <conditionalFormatting sqref="U13">
    <cfRule type="colorScale" priority="77">
      <colorScale>
        <cfvo type="min"/>
        <cfvo type="max"/>
        <color rgb="FFFCFCFF"/>
        <color rgb="FF63BE7B"/>
      </colorScale>
    </cfRule>
  </conditionalFormatting>
  <conditionalFormatting sqref="V13">
    <cfRule type="colorScale" priority="78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81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C0A96-C6E7-4264-8AAD-1E14BB8D6135}">
  <dimension ref="A1:X42"/>
  <sheetViews>
    <sheetView topLeftCell="A31" workbookViewId="0">
      <selection activeCell="B19" sqref="B19:E19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52</v>
      </c>
      <c r="C1" s="45" t="s">
        <v>29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1"/>
      <c r="E2" s="42"/>
      <c r="F2" s="4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37</v>
      </c>
      <c r="C4">
        <v>98</v>
      </c>
      <c r="D4">
        <v>41</v>
      </c>
      <c r="E4" s="14">
        <v>7</v>
      </c>
      <c r="F4" s="2">
        <f>SUM(B4:E4)</f>
        <v>183</v>
      </c>
      <c r="G4" s="8">
        <f t="shared" ref="G4:G18" si="0">(F4/$F$18)*100</f>
        <v>79.565217391304344</v>
      </c>
      <c r="H4" s="3">
        <f t="shared" ref="H4:H18" si="1">((B4*0.1)+(C4*0.35)+(D4*0.9)+(E4*1.5))/$F$20*100</f>
        <v>77.006311992786294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B5">
        <v>2</v>
      </c>
      <c r="C5">
        <v>3</v>
      </c>
      <c r="D5">
        <v>4</v>
      </c>
      <c r="E5" s="14">
        <v>1</v>
      </c>
      <c r="F5" s="2">
        <f t="shared" ref="F5:F17" si="2">SUM(B5:E5)</f>
        <v>10</v>
      </c>
      <c r="G5" s="8">
        <f t="shared" si="0"/>
        <v>4.3478260869565215</v>
      </c>
      <c r="H5" s="3">
        <f t="shared" si="1"/>
        <v>5.7258791704238048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5</v>
      </c>
      <c r="F6" s="2">
        <f t="shared" si="2"/>
        <v>5</v>
      </c>
      <c r="G6" s="8">
        <f t="shared" si="0"/>
        <v>2.1739130434782608</v>
      </c>
      <c r="H6" s="3">
        <f t="shared" si="1"/>
        <v>1.5779981965734897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C7" s="14">
        <v>2</v>
      </c>
      <c r="F7" s="2">
        <f t="shared" si="2"/>
        <v>2</v>
      </c>
      <c r="G7" s="8">
        <f t="shared" si="0"/>
        <v>0.86956521739130432</v>
      </c>
      <c r="H7" s="3">
        <f t="shared" si="1"/>
        <v>0.63119927862939573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B8">
        <v>2</v>
      </c>
      <c r="C8">
        <v>8</v>
      </c>
      <c r="D8">
        <v>1</v>
      </c>
      <c r="F8" s="2">
        <f t="shared" si="2"/>
        <v>11</v>
      </c>
      <c r="G8" s="8">
        <f t="shared" si="0"/>
        <v>4.7826086956521738</v>
      </c>
      <c r="H8" s="3">
        <f t="shared" si="1"/>
        <v>3.5166816952209197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C9">
        <v>1</v>
      </c>
      <c r="F9" s="2">
        <f t="shared" si="2"/>
        <v>1</v>
      </c>
      <c r="G9" s="8">
        <f t="shared" si="0"/>
        <v>0.43478260869565216</v>
      </c>
      <c r="H9" s="3">
        <f t="shared" si="1"/>
        <v>0.31559963931469787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C12">
        <v>1</v>
      </c>
      <c r="F12" s="2">
        <f t="shared" si="2"/>
        <v>1</v>
      </c>
      <c r="G12" s="8">
        <f t="shared" si="0"/>
        <v>0.43478260869565216</v>
      </c>
      <c r="H12" s="3">
        <f t="shared" si="1"/>
        <v>0.31559963931469787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4</v>
      </c>
      <c r="D13">
        <v>4</v>
      </c>
      <c r="F13" s="2">
        <f t="shared" si="2"/>
        <v>8</v>
      </c>
      <c r="G13" s="8">
        <f t="shared" si="0"/>
        <v>3.4782608695652173</v>
      </c>
      <c r="H13" s="3">
        <f t="shared" si="1"/>
        <v>4.508566275924256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4</v>
      </c>
      <c r="D15">
        <v>3</v>
      </c>
      <c r="E15">
        <v>2</v>
      </c>
      <c r="F15" s="2">
        <f t="shared" si="2"/>
        <v>9</v>
      </c>
      <c r="G15" s="8">
        <f t="shared" si="0"/>
        <v>3.9130434782608701</v>
      </c>
      <c r="H15" s="3">
        <f t="shared" si="1"/>
        <v>6.4021641118124428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41</v>
      </c>
      <c r="C18" s="2">
        <f>SUM(C4:C17)</f>
        <v>126</v>
      </c>
      <c r="D18" s="2">
        <f>SUM(D4:D17)</f>
        <v>53</v>
      </c>
      <c r="E18" s="2">
        <f>SUM(E4:E17)</f>
        <v>10</v>
      </c>
      <c r="F18" s="28">
        <f>SUM(F4:F17)</f>
        <v>230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17.826086956521738</v>
      </c>
      <c r="C19" s="27">
        <f>(C18/$F$18)*100</f>
        <v>54.782608695652172</v>
      </c>
      <c r="D19" s="27">
        <f>(D18/$F$18)*100</f>
        <v>23.043478260869566</v>
      </c>
      <c r="E19" s="27">
        <f>(E18/$F$18)*100</f>
        <v>4.3478260869565215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4.1000000000000005</v>
      </c>
      <c r="C20" s="16">
        <f>C18*(0.35)</f>
        <v>44.099999999999994</v>
      </c>
      <c r="D20" s="16">
        <f>D18*(0.9)</f>
        <v>47.7</v>
      </c>
      <c r="E20" s="16">
        <f>E18*(1.5)</f>
        <v>15</v>
      </c>
      <c r="F20" s="8">
        <f>SUM(B20:E20)</f>
        <v>110.9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3.6970243462578907</v>
      </c>
      <c r="C21" s="27">
        <f>(C20/$F$20)*100</f>
        <v>39.765554553651931</v>
      </c>
      <c r="D21" s="27">
        <f>(D20/$F$20)*100</f>
        <v>43.011722272317407</v>
      </c>
      <c r="E21" s="27">
        <f>(E20/$F$20)*100</f>
        <v>13.525698827772766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10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0.5</v>
      </c>
      <c r="C26" s="36">
        <v>0.15</v>
      </c>
      <c r="D26" s="37">
        <v>0.05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11</v>
      </c>
      <c r="D28">
        <f t="shared" si="3"/>
        <v>9</v>
      </c>
      <c r="E28">
        <f t="shared" si="3"/>
        <v>83</v>
      </c>
      <c r="F28">
        <f t="shared" si="3"/>
        <v>49</v>
      </c>
      <c r="G28">
        <f>G29+G30+G32+G31</f>
        <v>19</v>
      </c>
    </row>
    <row r="29" spans="1:24" ht="14.4" customHeight="1" thickTop="1" x14ac:dyDescent="0.3">
      <c r="B29" s="9">
        <v>0.9</v>
      </c>
      <c r="C29" s="2"/>
      <c r="D29" s="2">
        <v>2</v>
      </c>
      <c r="E29" s="2">
        <v>22</v>
      </c>
      <c r="F29" s="2">
        <v>26</v>
      </c>
      <c r="G29" s="2">
        <v>9</v>
      </c>
      <c r="H29" s="15">
        <f>C29+D29+E29+G29+F29</f>
        <v>59</v>
      </c>
      <c r="J29" t="s">
        <v>110</v>
      </c>
      <c r="K29">
        <f>((C28*0.1)+(D28*0.3)+(E28*E33)+(F28*F33)+(G28*G33))/(C28+D28+E28+F28+G28)</f>
        <v>0.56549707602339172</v>
      </c>
    </row>
    <row r="30" spans="1:24" x14ac:dyDescent="0.3">
      <c r="B30" s="9">
        <v>0.7</v>
      </c>
      <c r="C30" s="2"/>
      <c r="D30" s="2">
        <v>5</v>
      </c>
      <c r="E30" s="2">
        <v>27</v>
      </c>
      <c r="F30" s="2">
        <v>18</v>
      </c>
      <c r="G30" s="2">
        <v>7</v>
      </c>
      <c r="H30" s="15">
        <f t="shared" ref="H30:H32" si="4">C30+D30+E30+G30+F30</f>
        <v>57</v>
      </c>
      <c r="J30" t="s">
        <v>109</v>
      </c>
      <c r="K30">
        <f>((H32*0.3)+(H31*0.5)+(H30*0.7)+(H29*0.9))/(H29+H30+H31+H32)</f>
        <v>0.67777777777777781</v>
      </c>
    </row>
    <row r="31" spans="1:24" x14ac:dyDescent="0.3">
      <c r="A31" t="s">
        <v>7</v>
      </c>
      <c r="B31" s="9">
        <v>0.5</v>
      </c>
      <c r="C31" s="2"/>
      <c r="D31" s="2">
        <v>2</v>
      </c>
      <c r="E31" s="2">
        <v>24</v>
      </c>
      <c r="F31" s="2">
        <v>3</v>
      </c>
      <c r="G31" s="2">
        <v>3</v>
      </c>
      <c r="H31" s="15">
        <f t="shared" si="4"/>
        <v>32</v>
      </c>
    </row>
    <row r="32" spans="1:24" x14ac:dyDescent="0.3">
      <c r="B32" s="9">
        <v>0.3</v>
      </c>
      <c r="C32" s="2">
        <v>11</v>
      </c>
      <c r="D32" s="2"/>
      <c r="E32" s="2">
        <v>10</v>
      </c>
      <c r="F32" s="2">
        <v>2</v>
      </c>
      <c r="G32" s="2"/>
      <c r="H32" s="15">
        <f t="shared" si="4"/>
        <v>23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171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1.1695906432748537E-2</v>
      </c>
      <c r="E36" s="10">
        <f t="shared" si="5"/>
        <v>0.12865497076023391</v>
      </c>
      <c r="F36" s="10">
        <f t="shared" si="5"/>
        <v>0.15204678362573099</v>
      </c>
      <c r="G36" s="10">
        <f t="shared" si="5"/>
        <v>5.2631578947368418E-2</v>
      </c>
      <c r="H36" s="18"/>
      <c r="I36" s="46" t="s">
        <v>9</v>
      </c>
      <c r="J36" s="48" t="s">
        <v>55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2.9239766081871343E-2</v>
      </c>
      <c r="E37" s="10">
        <f t="shared" si="5"/>
        <v>0.15789473684210525</v>
      </c>
      <c r="F37" s="10">
        <f t="shared" si="5"/>
        <v>0.10526315789473684</v>
      </c>
      <c r="G37" s="10">
        <f t="shared" si="5"/>
        <v>4.0935672514619881E-2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1.1695906432748537E-2</v>
      </c>
      <c r="E38" s="10">
        <f t="shared" si="5"/>
        <v>0.14035087719298245</v>
      </c>
      <c r="F38" s="10">
        <f t="shared" si="5"/>
        <v>1.7543859649122806E-2</v>
      </c>
      <c r="G38" s="10">
        <f t="shared" si="5"/>
        <v>1.7543859649122806E-2</v>
      </c>
      <c r="H38" s="18"/>
    </row>
    <row r="39" spans="2:16" ht="47.4" customHeight="1" x14ac:dyDescent="0.3">
      <c r="B39" s="13">
        <v>0.3</v>
      </c>
      <c r="C39" s="10">
        <f t="shared" si="5"/>
        <v>6.4327485380116955E-2</v>
      </c>
      <c r="D39" s="10">
        <f t="shared" si="5"/>
        <v>0</v>
      </c>
      <c r="E39" s="10">
        <f t="shared" si="5"/>
        <v>5.8479532163742687E-2</v>
      </c>
      <c r="F39" s="10">
        <f t="shared" si="5"/>
        <v>1.1695906432748537E-2</v>
      </c>
      <c r="G39" s="10">
        <f t="shared" si="5"/>
        <v>0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7">
    <mergeCell ref="I36:I37"/>
    <mergeCell ref="J36:O37"/>
    <mergeCell ref="C1:D1"/>
    <mergeCell ref="T3:U3"/>
    <mergeCell ref="W3:X3"/>
    <mergeCell ref="N4:O4"/>
    <mergeCell ref="Q4:R4"/>
  </mergeCells>
  <conditionalFormatting sqref="C29:F32 G29">
    <cfRule type="colorScale" priority="19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7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5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6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14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12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23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24">
      <colorScale>
        <cfvo type="min"/>
        <cfvo type="max"/>
        <color rgb="FFFCFCFF"/>
        <color rgb="FF63BE7B"/>
      </colorScale>
    </cfRule>
  </conditionalFormatting>
  <conditionalFormatting sqref="V17">
    <cfRule type="colorScale" priority="25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59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60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6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64">
      <colorScale>
        <cfvo type="min"/>
        <cfvo type="max"/>
        <color rgb="FFFCFCFF"/>
        <color rgb="FF63BE7B"/>
      </colorScale>
    </cfRule>
  </conditionalFormatting>
  <conditionalFormatting sqref="V13">
    <cfRule type="colorScale" priority="65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68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37D59-7650-4204-B2A1-B50E6A8D793F}">
  <dimension ref="A1:X42"/>
  <sheetViews>
    <sheetView topLeftCell="A28" workbookViewId="0">
      <selection activeCell="B19" sqref="B19:E19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53</v>
      </c>
      <c r="C1" s="45" t="s">
        <v>29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1"/>
      <c r="E2" s="42"/>
      <c r="F2" s="4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42</v>
      </c>
      <c r="C4">
        <v>90</v>
      </c>
      <c r="D4">
        <v>23</v>
      </c>
      <c r="E4" s="14">
        <v>8</v>
      </c>
      <c r="F4" s="2">
        <f>SUM(B4:E4)</f>
        <v>163</v>
      </c>
      <c r="G4" s="8">
        <f t="shared" ref="G4:G18" si="0">(F4/$F$18)*100</f>
        <v>71.806167400881066</v>
      </c>
      <c r="H4" s="3">
        <f t="shared" ref="H4:H18" si="1">((B4*0.1)+(C4*0.35)+(D4*0.9)+(E4*1.5))/$F$20*100</f>
        <v>69.371196754563897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C5">
        <v>16</v>
      </c>
      <c r="D5">
        <v>1</v>
      </c>
      <c r="E5" s="14"/>
      <c r="F5" s="2">
        <f t="shared" ref="F5:F17" si="2">SUM(B5:E5)</f>
        <v>17</v>
      </c>
      <c r="G5" s="8">
        <f t="shared" si="0"/>
        <v>7.4889867841409687</v>
      </c>
      <c r="H5" s="3">
        <f t="shared" si="1"/>
        <v>6.5922920892494936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2</v>
      </c>
      <c r="F6" s="2">
        <f t="shared" si="2"/>
        <v>2</v>
      </c>
      <c r="G6" s="8">
        <f t="shared" si="0"/>
        <v>0.88105726872246704</v>
      </c>
      <c r="H6" s="3">
        <f t="shared" si="1"/>
        <v>0.70993914807302227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C7">
        <v>4</v>
      </c>
      <c r="D7">
        <v>1</v>
      </c>
      <c r="F7" s="2">
        <f t="shared" si="2"/>
        <v>5</v>
      </c>
      <c r="G7" s="8">
        <f t="shared" si="0"/>
        <v>2.2026431718061676</v>
      </c>
      <c r="H7" s="3">
        <f t="shared" si="1"/>
        <v>2.3326572008113589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>
        <v>13</v>
      </c>
      <c r="D8">
        <v>1</v>
      </c>
      <c r="F8" s="2">
        <f t="shared" si="2"/>
        <v>14</v>
      </c>
      <c r="G8" s="8">
        <f t="shared" si="0"/>
        <v>6.1674008810572687</v>
      </c>
      <c r="H8" s="3">
        <f t="shared" si="1"/>
        <v>5.5273833671399597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C9">
        <v>3</v>
      </c>
      <c r="F9" s="2">
        <f t="shared" si="2"/>
        <v>3</v>
      </c>
      <c r="G9" s="8">
        <f t="shared" si="0"/>
        <v>1.3215859030837005</v>
      </c>
      <c r="H9" s="3">
        <f t="shared" si="1"/>
        <v>1.0649087221095332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7</v>
      </c>
      <c r="D13">
        <v>4</v>
      </c>
      <c r="E13">
        <v>1</v>
      </c>
      <c r="F13" s="2">
        <f t="shared" si="2"/>
        <v>12</v>
      </c>
      <c r="G13" s="8">
        <f t="shared" si="0"/>
        <v>5.286343612334802</v>
      </c>
      <c r="H13" s="3">
        <f t="shared" si="1"/>
        <v>7.6572008113590275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7</v>
      </c>
      <c r="D15">
        <v>3</v>
      </c>
      <c r="E15">
        <v>1</v>
      </c>
      <c r="F15" s="2">
        <f t="shared" si="2"/>
        <v>11</v>
      </c>
      <c r="G15" s="8">
        <f t="shared" si="0"/>
        <v>4.8458149779735686</v>
      </c>
      <c r="H15" s="3">
        <f t="shared" si="1"/>
        <v>6.7444219066937121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42</v>
      </c>
      <c r="C18" s="2">
        <f>SUM(C4:C17)</f>
        <v>142</v>
      </c>
      <c r="D18" s="2">
        <f>SUM(D4:D17)</f>
        <v>33</v>
      </c>
      <c r="E18" s="2">
        <f>SUM(E4:E17)</f>
        <v>10</v>
      </c>
      <c r="F18" s="28">
        <f>SUM(F4:F17)</f>
        <v>227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18.502202643171806</v>
      </c>
      <c r="C19" s="27">
        <f>(C18/$F$18)*100</f>
        <v>62.555066079295152</v>
      </c>
      <c r="D19" s="27">
        <f>(D18/$F$18)*100</f>
        <v>14.537444933920703</v>
      </c>
      <c r="E19" s="27">
        <f>(E18/$F$18)*100</f>
        <v>4.4052863436123353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4.2</v>
      </c>
      <c r="C20" s="16">
        <f>C18*(0.35)</f>
        <v>49.699999999999996</v>
      </c>
      <c r="D20" s="16">
        <f>D18*(0.9)</f>
        <v>29.7</v>
      </c>
      <c r="E20" s="16">
        <f>E18*(1.5)</f>
        <v>15</v>
      </c>
      <c r="F20" s="8">
        <f>SUM(B20:E20)</f>
        <v>98.6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4.2596348884381348</v>
      </c>
      <c r="C21" s="27">
        <f>(C20/$F$20)*100</f>
        <v>50.405679513184587</v>
      </c>
      <c r="D21" s="27">
        <f>(D20/$F$20)*100</f>
        <v>30.121703853955378</v>
      </c>
      <c r="E21" s="27">
        <f>(E20/$F$20)*100</f>
        <v>15.212981744421908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10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0.7</v>
      </c>
      <c r="C26" s="36" t="s">
        <v>56</v>
      </c>
      <c r="D26" s="37">
        <v>0.25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8</v>
      </c>
      <c r="D28">
        <f t="shared" si="3"/>
        <v>2</v>
      </c>
      <c r="E28">
        <f t="shared" si="3"/>
        <v>65</v>
      </c>
      <c r="F28">
        <f t="shared" si="3"/>
        <v>50</v>
      </c>
      <c r="G28">
        <f>G29+G30+G32+G31</f>
        <v>42</v>
      </c>
    </row>
    <row r="29" spans="1:24" ht="14.4" customHeight="1" thickTop="1" x14ac:dyDescent="0.3">
      <c r="B29" s="9">
        <v>0.9</v>
      </c>
      <c r="C29" s="2"/>
      <c r="D29" s="2">
        <v>2</v>
      </c>
      <c r="E29" s="2">
        <v>20</v>
      </c>
      <c r="F29" s="2">
        <v>30</v>
      </c>
      <c r="G29" s="2">
        <v>18</v>
      </c>
      <c r="H29" s="15">
        <f>C29+D29+E29+G29+F29</f>
        <v>70</v>
      </c>
      <c r="J29" t="s">
        <v>110</v>
      </c>
      <c r="K29">
        <f>((C28*0.1)+(D28*0.3)+(E28*E33)+(F28*F33)+(G28*G33))/(C28+D28+E28+F28+G28)</f>
        <v>0.63892215568862287</v>
      </c>
    </row>
    <row r="30" spans="1:24" x14ac:dyDescent="0.3">
      <c r="B30" s="9">
        <v>0.7</v>
      </c>
      <c r="C30" s="2"/>
      <c r="D30" s="2"/>
      <c r="E30" s="2">
        <v>19</v>
      </c>
      <c r="F30" s="2">
        <v>13</v>
      </c>
      <c r="G30" s="2">
        <v>19</v>
      </c>
      <c r="H30" s="15">
        <f t="shared" ref="H30:H32" si="4">C30+D30+E30+G30+F30</f>
        <v>51</v>
      </c>
      <c r="J30" t="s">
        <v>109</v>
      </c>
      <c r="K30">
        <f>((H32*0.3)+(H31*0.5)+(H30*0.7)+(H29*0.9))/(H29+H30+H31+H32)</f>
        <v>0.69640718562874249</v>
      </c>
    </row>
    <row r="31" spans="1:24" x14ac:dyDescent="0.3">
      <c r="A31" t="s">
        <v>7</v>
      </c>
      <c r="B31" s="9">
        <v>0.5</v>
      </c>
      <c r="C31" s="2"/>
      <c r="D31" s="2"/>
      <c r="E31" s="2">
        <v>12</v>
      </c>
      <c r="F31" s="2">
        <v>5</v>
      </c>
      <c r="G31" s="2">
        <v>2</v>
      </c>
      <c r="H31" s="15">
        <f t="shared" si="4"/>
        <v>19</v>
      </c>
    </row>
    <row r="32" spans="1:24" x14ac:dyDescent="0.3">
      <c r="B32" s="9">
        <v>0.3</v>
      </c>
      <c r="C32" s="2">
        <v>8</v>
      </c>
      <c r="D32" s="2"/>
      <c r="E32" s="2">
        <v>14</v>
      </c>
      <c r="F32" s="2">
        <v>2</v>
      </c>
      <c r="G32" s="2">
        <v>3</v>
      </c>
      <c r="H32" s="15">
        <f t="shared" si="4"/>
        <v>27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167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1.1976047904191617E-2</v>
      </c>
      <c r="E36" s="10">
        <f t="shared" si="5"/>
        <v>0.11976047904191617</v>
      </c>
      <c r="F36" s="10">
        <f t="shared" si="5"/>
        <v>0.17964071856287425</v>
      </c>
      <c r="G36" s="10">
        <f t="shared" si="5"/>
        <v>0.10778443113772455</v>
      </c>
      <c r="H36" s="18"/>
      <c r="I36" s="46" t="s">
        <v>9</v>
      </c>
      <c r="J36" s="48" t="s">
        <v>57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0</v>
      </c>
      <c r="E37" s="10">
        <f t="shared" si="5"/>
        <v>0.11377245508982035</v>
      </c>
      <c r="F37" s="10">
        <f t="shared" si="5"/>
        <v>7.7844311377245512E-2</v>
      </c>
      <c r="G37" s="10">
        <f t="shared" si="5"/>
        <v>0.11377245508982035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0</v>
      </c>
      <c r="E38" s="10">
        <f t="shared" si="5"/>
        <v>7.1856287425149698E-2</v>
      </c>
      <c r="F38" s="10">
        <f t="shared" si="5"/>
        <v>2.9940119760479042E-2</v>
      </c>
      <c r="G38" s="10">
        <f t="shared" si="5"/>
        <v>1.1976047904191617E-2</v>
      </c>
      <c r="H38" s="18"/>
    </row>
    <row r="39" spans="2:16" ht="47.4" customHeight="1" x14ac:dyDescent="0.3">
      <c r="B39" s="13">
        <v>0.3</v>
      </c>
      <c r="C39" s="10">
        <f t="shared" si="5"/>
        <v>4.790419161676647E-2</v>
      </c>
      <c r="D39" s="10">
        <f t="shared" si="5"/>
        <v>0</v>
      </c>
      <c r="E39" s="10">
        <f t="shared" si="5"/>
        <v>8.3832335329341312E-2</v>
      </c>
      <c r="F39" s="10">
        <f t="shared" si="5"/>
        <v>1.1976047904191617E-2</v>
      </c>
      <c r="G39" s="10">
        <f t="shared" si="5"/>
        <v>1.7964071856287425E-2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7">
    <mergeCell ref="I36:I37"/>
    <mergeCell ref="J36:O37"/>
    <mergeCell ref="C1:D1"/>
    <mergeCell ref="T3:U3"/>
    <mergeCell ref="W3:X3"/>
    <mergeCell ref="N4:O4"/>
    <mergeCell ref="Q4:R4"/>
  </mergeCells>
  <conditionalFormatting sqref="C29:F32 G29">
    <cfRule type="colorScale" priority="19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7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5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6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14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12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23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24">
      <colorScale>
        <cfvo type="min"/>
        <cfvo type="max"/>
        <color rgb="FFFCFCFF"/>
        <color rgb="FF63BE7B"/>
      </colorScale>
    </cfRule>
  </conditionalFormatting>
  <conditionalFormatting sqref="V17">
    <cfRule type="colorScale" priority="25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124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125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127">
      <colorScale>
        <cfvo type="min"/>
        <cfvo type="max"/>
        <color rgb="FFFCFCFF"/>
        <color rgb="FF63BE7B"/>
      </colorScale>
    </cfRule>
  </conditionalFormatting>
  <conditionalFormatting sqref="U13">
    <cfRule type="colorScale" priority="129">
      <colorScale>
        <cfvo type="min"/>
        <cfvo type="max"/>
        <color rgb="FFFCFCFF"/>
        <color rgb="FF63BE7B"/>
      </colorScale>
    </cfRule>
  </conditionalFormatting>
  <conditionalFormatting sqref="V13">
    <cfRule type="colorScale" priority="130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133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E88ED-3C06-4070-AC2D-81E7D9BE9365}">
  <dimension ref="A1:X42"/>
  <sheetViews>
    <sheetView topLeftCell="A28" workbookViewId="0">
      <selection activeCell="H15" sqref="H15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54</v>
      </c>
      <c r="C1" s="45" t="s">
        <v>29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1"/>
      <c r="E2" s="42"/>
      <c r="F2" s="4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40</v>
      </c>
      <c r="C4">
        <v>80</v>
      </c>
      <c r="D4">
        <v>23</v>
      </c>
      <c r="E4" s="14">
        <v>6</v>
      </c>
      <c r="F4" s="2">
        <f>SUM(B4:E4)</f>
        <v>149</v>
      </c>
      <c r="G4" s="8">
        <f t="shared" ref="G4:G18" si="0">(F4/$F$18)*100</f>
        <v>73.762376237623755</v>
      </c>
      <c r="H4" s="3">
        <f t="shared" ref="H4:H18" si="1">((B4*0.1)+(C4*0.35)+(D4*0.9)+(E4*1.5))/$F$20*100</f>
        <v>69.170403587443957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C5">
        <v>15</v>
      </c>
      <c r="D5">
        <v>5</v>
      </c>
      <c r="E5" s="14">
        <v>1</v>
      </c>
      <c r="F5" s="2">
        <f t="shared" ref="F5:F17" si="2">SUM(B5:E5)</f>
        <v>21</v>
      </c>
      <c r="G5" s="8">
        <f t="shared" si="0"/>
        <v>10.396039603960396</v>
      </c>
      <c r="H5" s="3">
        <f t="shared" si="1"/>
        <v>12.612107623318385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3</v>
      </c>
      <c r="F6" s="2">
        <f t="shared" si="2"/>
        <v>3</v>
      </c>
      <c r="G6" s="8">
        <f t="shared" si="0"/>
        <v>1.4851485148514851</v>
      </c>
      <c r="H6" s="3">
        <f t="shared" si="1"/>
        <v>1.1771300448430491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C7">
        <v>1</v>
      </c>
      <c r="F7" s="2">
        <f t="shared" si="2"/>
        <v>1</v>
      </c>
      <c r="G7" s="8">
        <f t="shared" si="0"/>
        <v>0.49504950495049505</v>
      </c>
      <c r="H7" s="3">
        <f t="shared" si="1"/>
        <v>0.3923766816143498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 s="14">
        <v>9</v>
      </c>
      <c r="D8">
        <v>1</v>
      </c>
      <c r="F8" s="2">
        <f t="shared" si="2"/>
        <v>10</v>
      </c>
      <c r="G8" s="8">
        <f t="shared" si="0"/>
        <v>4.9504950495049505</v>
      </c>
      <c r="H8" s="3">
        <f t="shared" si="1"/>
        <v>4.5403587443946192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C9">
        <v>2</v>
      </c>
      <c r="F9" s="2">
        <f t="shared" si="2"/>
        <v>2</v>
      </c>
      <c r="G9" s="8">
        <f t="shared" si="0"/>
        <v>0.99009900990099009</v>
      </c>
      <c r="H9" s="3">
        <f t="shared" si="1"/>
        <v>0.7847533632286996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6</v>
      </c>
      <c r="D13">
        <v>2</v>
      </c>
      <c r="F13" s="2">
        <f t="shared" si="2"/>
        <v>8</v>
      </c>
      <c r="G13" s="8">
        <f t="shared" si="0"/>
        <v>3.9603960396039604</v>
      </c>
      <c r="H13" s="3">
        <f t="shared" si="1"/>
        <v>4.3721973094170394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4</v>
      </c>
      <c r="D15">
        <v>2</v>
      </c>
      <c r="E15">
        <v>1</v>
      </c>
      <c r="F15" s="2">
        <f t="shared" si="2"/>
        <v>7</v>
      </c>
      <c r="G15" s="8">
        <f t="shared" si="0"/>
        <v>3.4653465346534658</v>
      </c>
      <c r="H15" s="3">
        <f t="shared" si="1"/>
        <v>5.2690582959641254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E17">
        <v>1</v>
      </c>
      <c r="F17" s="2">
        <f t="shared" si="2"/>
        <v>1</v>
      </c>
      <c r="G17" s="8">
        <f t="shared" si="0"/>
        <v>0.49504950495049505</v>
      </c>
      <c r="H17" s="3">
        <f t="shared" si="1"/>
        <v>1.6816143497757847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40</v>
      </c>
      <c r="C18" s="2">
        <f>SUM(C4:C17)</f>
        <v>120</v>
      </c>
      <c r="D18" s="2">
        <f>SUM(D4:D17)</f>
        <v>33</v>
      </c>
      <c r="E18" s="2">
        <f>SUM(E4:E17)</f>
        <v>9</v>
      </c>
      <c r="F18" s="28">
        <f>SUM(F4:F17)</f>
        <v>202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19.801980198019802</v>
      </c>
      <c r="C19" s="27">
        <f>(C18/$F$18)*100</f>
        <v>59.405940594059402</v>
      </c>
      <c r="D19" s="27">
        <f>(D18/$F$18)*100</f>
        <v>16.336633663366339</v>
      </c>
      <c r="E19" s="27">
        <f>(E18/$F$18)*100</f>
        <v>4.455445544554455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4</v>
      </c>
      <c r="C20" s="16">
        <f>C18*(0.35)</f>
        <v>42</v>
      </c>
      <c r="D20" s="16">
        <f>D18*(0.9)</f>
        <v>29.7</v>
      </c>
      <c r="E20" s="16">
        <f>E18*(1.5)</f>
        <v>13.5</v>
      </c>
      <c r="F20" s="8">
        <f>SUM(B20:E20)</f>
        <v>89.2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4.4843049327354256</v>
      </c>
      <c r="C21" s="27">
        <f>(C20/$F$20)*100</f>
        <v>47.085201793721971</v>
      </c>
      <c r="D21" s="27">
        <f>(D20/$F$20)*100</f>
        <v>33.295964125560538</v>
      </c>
      <c r="E21" s="27">
        <f>(E20/$F$20)*100</f>
        <v>15.134529147982063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10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s="36">
        <v>0.7</v>
      </c>
      <c r="C26" s="36">
        <v>0.1</v>
      </c>
      <c r="D26" s="37">
        <v>0.2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3</v>
      </c>
      <c r="D28">
        <f t="shared" si="3"/>
        <v>6</v>
      </c>
      <c r="E28">
        <f t="shared" si="3"/>
        <v>57</v>
      </c>
      <c r="F28">
        <f t="shared" si="3"/>
        <v>53</v>
      </c>
      <c r="G28">
        <f>G29+G30+G32+G31</f>
        <v>37</v>
      </c>
    </row>
    <row r="29" spans="1:24" ht="14.4" customHeight="1" thickTop="1" x14ac:dyDescent="0.3">
      <c r="B29" s="9">
        <v>0.9</v>
      </c>
      <c r="C29" s="2"/>
      <c r="D29" s="2">
        <v>2</v>
      </c>
      <c r="E29" s="2">
        <v>26</v>
      </c>
      <c r="F29" s="2">
        <v>20</v>
      </c>
      <c r="G29" s="2">
        <v>15</v>
      </c>
      <c r="H29" s="15">
        <f>C29+D29+E29+G29+F29</f>
        <v>63</v>
      </c>
      <c r="J29" t="s">
        <v>110</v>
      </c>
      <c r="K29">
        <f>((C28*0.1)+(D28*0.3)+(E28*E33)+(F28*F33)+(G28*G33))/(C28+D28+E28+F28+G28)</f>
        <v>0.64743589743589747</v>
      </c>
    </row>
    <row r="30" spans="1:24" x14ac:dyDescent="0.3">
      <c r="B30" s="9">
        <v>0.7</v>
      </c>
      <c r="C30" s="2"/>
      <c r="D30" s="2"/>
      <c r="E30" s="2">
        <v>17</v>
      </c>
      <c r="F30" s="2">
        <v>17</v>
      </c>
      <c r="G30" s="2">
        <v>13</v>
      </c>
      <c r="H30" s="15">
        <f t="shared" ref="H30:H32" si="4">C30+D30+E30+G30+F30</f>
        <v>47</v>
      </c>
      <c r="J30" t="s">
        <v>109</v>
      </c>
      <c r="K30">
        <f>((H32*0.3)+(H31*0.5)+(H30*0.7)+(H29*0.9))/(H29+H30+H31+H32)</f>
        <v>0.70128205128205134</v>
      </c>
    </row>
    <row r="31" spans="1:24" x14ac:dyDescent="0.3">
      <c r="A31" t="s">
        <v>7</v>
      </c>
      <c r="B31" s="9">
        <v>0.5</v>
      </c>
      <c r="C31" s="2"/>
      <c r="D31" s="2">
        <v>4</v>
      </c>
      <c r="E31" s="2">
        <v>9</v>
      </c>
      <c r="F31" s="2">
        <v>10</v>
      </c>
      <c r="G31" s="2">
        <v>7</v>
      </c>
      <c r="H31" s="15">
        <f t="shared" si="4"/>
        <v>30</v>
      </c>
    </row>
    <row r="32" spans="1:24" x14ac:dyDescent="0.3">
      <c r="B32" s="9">
        <v>0.3</v>
      </c>
      <c r="C32" s="2">
        <v>3</v>
      </c>
      <c r="D32" s="2"/>
      <c r="E32" s="2">
        <v>5</v>
      </c>
      <c r="F32" s="2">
        <v>6</v>
      </c>
      <c r="G32" s="2">
        <v>2</v>
      </c>
      <c r="H32" s="15">
        <f t="shared" si="4"/>
        <v>16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156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1.282051282051282E-2</v>
      </c>
      <c r="E36" s="10">
        <f t="shared" si="5"/>
        <v>0.16666666666666666</v>
      </c>
      <c r="F36" s="10">
        <f t="shared" si="5"/>
        <v>0.12820512820512819</v>
      </c>
      <c r="G36" s="10">
        <f t="shared" si="5"/>
        <v>9.6153846153846159E-2</v>
      </c>
      <c r="H36" s="18"/>
      <c r="I36" s="46" t="s">
        <v>9</v>
      </c>
      <c r="J36" s="48" t="s">
        <v>58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0</v>
      </c>
      <c r="E37" s="10">
        <f t="shared" si="5"/>
        <v>0.10897435897435898</v>
      </c>
      <c r="F37" s="10">
        <f t="shared" si="5"/>
        <v>0.10897435897435898</v>
      </c>
      <c r="G37" s="10">
        <f t="shared" si="5"/>
        <v>8.3333333333333329E-2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2.564102564102564E-2</v>
      </c>
      <c r="E38" s="10">
        <f t="shared" si="5"/>
        <v>5.7692307692307696E-2</v>
      </c>
      <c r="F38" s="10">
        <f t="shared" si="5"/>
        <v>6.4102564102564097E-2</v>
      </c>
      <c r="G38" s="10">
        <f t="shared" si="5"/>
        <v>4.4871794871794872E-2</v>
      </c>
      <c r="H38" s="18"/>
    </row>
    <row r="39" spans="2:16" ht="47.4" customHeight="1" x14ac:dyDescent="0.3">
      <c r="B39" s="13">
        <v>0.3</v>
      </c>
      <c r="C39" s="10">
        <f t="shared" si="5"/>
        <v>1.9230769230769232E-2</v>
      </c>
      <c r="D39" s="10">
        <f t="shared" si="5"/>
        <v>0</v>
      </c>
      <c r="E39" s="10">
        <f t="shared" si="5"/>
        <v>3.2051282051282048E-2</v>
      </c>
      <c r="F39" s="10">
        <f t="shared" si="5"/>
        <v>3.8461538461538464E-2</v>
      </c>
      <c r="G39" s="10">
        <f t="shared" si="5"/>
        <v>1.282051282051282E-2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7">
    <mergeCell ref="I36:I37"/>
    <mergeCell ref="J36:O37"/>
    <mergeCell ref="C1:D1"/>
    <mergeCell ref="T3:U3"/>
    <mergeCell ref="W3:X3"/>
    <mergeCell ref="N4:O4"/>
    <mergeCell ref="Q4:R4"/>
  </mergeCells>
  <conditionalFormatting sqref="C29:F32 G29">
    <cfRule type="colorScale" priority="19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7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5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6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14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12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23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24">
      <colorScale>
        <cfvo type="min"/>
        <cfvo type="max"/>
        <color rgb="FFFCFCFF"/>
        <color rgb="FF63BE7B"/>
      </colorScale>
    </cfRule>
  </conditionalFormatting>
  <conditionalFormatting sqref="V17">
    <cfRule type="colorScale" priority="25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137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138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140">
      <colorScale>
        <cfvo type="min"/>
        <cfvo type="max"/>
        <color rgb="FFFCFCFF"/>
        <color rgb="FF63BE7B"/>
      </colorScale>
    </cfRule>
  </conditionalFormatting>
  <conditionalFormatting sqref="U13">
    <cfRule type="colorScale" priority="142">
      <colorScale>
        <cfvo type="min"/>
        <cfvo type="max"/>
        <color rgb="FFFCFCFF"/>
        <color rgb="FF63BE7B"/>
      </colorScale>
    </cfRule>
  </conditionalFormatting>
  <conditionalFormatting sqref="V13">
    <cfRule type="colorScale" priority="143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146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38D8-CCAB-4FC7-9D94-6FE43FF016C9}">
  <dimension ref="A1:X42"/>
  <sheetViews>
    <sheetView topLeftCell="A25" workbookViewId="0">
      <selection activeCell="Q29" sqref="Q29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60</v>
      </c>
      <c r="C1" s="45" t="s">
        <v>59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1"/>
      <c r="E2" s="42"/>
      <c r="F2" s="4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30</v>
      </c>
      <c r="C4">
        <v>70</v>
      </c>
      <c r="D4">
        <v>19</v>
      </c>
      <c r="E4" s="14">
        <v>13</v>
      </c>
      <c r="F4" s="2">
        <f>SUM(B4:E4)</f>
        <v>132</v>
      </c>
      <c r="G4" s="8">
        <f t="shared" ref="G4:G18" si="0">(F4/$F$18)*100</f>
        <v>69.473684210526315</v>
      </c>
      <c r="H4" s="3">
        <f t="shared" ref="H4:H18" si="1">((B4*0.1)+(C4*0.35)+(D4*0.9)+(E4*1.5))/$F$20*100</f>
        <v>65.844889573703142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C5">
        <v>12</v>
      </c>
      <c r="D5">
        <v>3</v>
      </c>
      <c r="E5" s="14">
        <v>1</v>
      </c>
      <c r="F5" s="2">
        <f t="shared" ref="F5:F17" si="2">SUM(B5:E5)</f>
        <v>16</v>
      </c>
      <c r="G5" s="8">
        <f t="shared" si="0"/>
        <v>8.4210526315789469</v>
      </c>
      <c r="H5" s="3">
        <f t="shared" si="1"/>
        <v>8.628659476117102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3</v>
      </c>
      <c r="E6">
        <v>1</v>
      </c>
      <c r="F6" s="2">
        <f t="shared" si="2"/>
        <v>4</v>
      </c>
      <c r="G6" s="8">
        <f t="shared" si="0"/>
        <v>2.1052631578947367</v>
      </c>
      <c r="H6" s="3">
        <f t="shared" si="1"/>
        <v>2.6194144838212634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C7">
        <v>4</v>
      </c>
      <c r="D7">
        <v>1</v>
      </c>
      <c r="F7" s="2">
        <f t="shared" si="2"/>
        <v>5</v>
      </c>
      <c r="G7" s="8">
        <f t="shared" si="0"/>
        <v>2.6315789473684208</v>
      </c>
      <c r="H7" s="3">
        <f t="shared" si="1"/>
        <v>2.3626091422701592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 s="14">
        <v>8</v>
      </c>
      <c r="D8">
        <v>2</v>
      </c>
      <c r="E8">
        <v>1</v>
      </c>
      <c r="F8" s="2">
        <f t="shared" si="2"/>
        <v>11</v>
      </c>
      <c r="G8" s="8">
        <f t="shared" si="0"/>
        <v>5.7894736842105265</v>
      </c>
      <c r="H8" s="3">
        <f t="shared" si="1"/>
        <v>6.2660503338469438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C9">
        <v>4</v>
      </c>
      <c r="F9" s="2">
        <f t="shared" si="2"/>
        <v>4</v>
      </c>
      <c r="G9" s="8">
        <f t="shared" si="0"/>
        <v>2.1052631578947367</v>
      </c>
      <c r="H9" s="3">
        <f t="shared" si="1"/>
        <v>1.4381099126861838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F12" s="2">
        <f t="shared" si="2"/>
        <v>0</v>
      </c>
      <c r="G12" s="8">
        <f t="shared" si="0"/>
        <v>0</v>
      </c>
      <c r="H12" s="3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7</v>
      </c>
      <c r="D13">
        <v>3</v>
      </c>
      <c r="F13" s="2">
        <f t="shared" si="2"/>
        <v>10</v>
      </c>
      <c r="G13" s="8">
        <f t="shared" si="0"/>
        <v>5.2631578947368416</v>
      </c>
      <c r="H13" s="3">
        <f t="shared" si="1"/>
        <v>5.2901900359527483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3</v>
      </c>
      <c r="D15">
        <v>2</v>
      </c>
      <c r="E15">
        <v>3</v>
      </c>
      <c r="F15" s="2">
        <f t="shared" si="2"/>
        <v>8</v>
      </c>
      <c r="G15" s="8">
        <f t="shared" si="0"/>
        <v>4.2105263157894735</v>
      </c>
      <c r="H15" s="3">
        <f t="shared" si="1"/>
        <v>7.5500770416024654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30</v>
      </c>
      <c r="C18" s="2">
        <f>SUM(C4:C17)</f>
        <v>111</v>
      </c>
      <c r="D18" s="2">
        <f>SUM(D4:D17)</f>
        <v>30</v>
      </c>
      <c r="E18" s="2">
        <f>SUM(E4:E17)</f>
        <v>19</v>
      </c>
      <c r="F18" s="28">
        <f>SUM(F4:F17)</f>
        <v>190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15.789473684210526</v>
      </c>
      <c r="C19" s="27">
        <f>(C18/$F$18)*100</f>
        <v>58.421052631578952</v>
      </c>
      <c r="D19" s="27">
        <f>(D18/$F$18)*100</f>
        <v>15.789473684210526</v>
      </c>
      <c r="E19" s="27">
        <f>(E18/$F$18)*100</f>
        <v>10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3</v>
      </c>
      <c r="C20" s="16">
        <f>C18*(0.35)</f>
        <v>38.849999999999994</v>
      </c>
      <c r="D20" s="16">
        <f>D18*(0.9)</f>
        <v>27</v>
      </c>
      <c r="E20" s="16">
        <f>E18*(1.5)</f>
        <v>28.5</v>
      </c>
      <c r="F20" s="8">
        <f>SUM(B20:E20)</f>
        <v>97.35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3.0816640986132513</v>
      </c>
      <c r="C21" s="27">
        <f>(C20/$F$20)*100</f>
        <v>39.907550077041599</v>
      </c>
      <c r="D21" s="27">
        <f>(D20/$F$20)*100</f>
        <v>27.734976887519263</v>
      </c>
      <c r="E21" s="27">
        <f>(E20/$F$20)*100</f>
        <v>29.275808936825886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10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t="s">
        <v>39</v>
      </c>
      <c r="C26" s="36">
        <v>0.1</v>
      </c>
      <c r="D26" s="37">
        <v>0.3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5</v>
      </c>
      <c r="D28">
        <f t="shared" si="3"/>
        <v>5</v>
      </c>
      <c r="E28">
        <f t="shared" si="3"/>
        <v>42</v>
      </c>
      <c r="F28">
        <f t="shared" si="3"/>
        <v>54</v>
      </c>
      <c r="G28">
        <f>G29+G30+G32+G31</f>
        <v>32</v>
      </c>
    </row>
    <row r="29" spans="1:24" ht="14.4" customHeight="1" thickTop="1" x14ac:dyDescent="0.3">
      <c r="B29" s="9">
        <v>0.9</v>
      </c>
      <c r="C29" s="2"/>
      <c r="D29" s="2">
        <v>2</v>
      </c>
      <c r="E29" s="2">
        <v>17</v>
      </c>
      <c r="F29" s="2">
        <v>22</v>
      </c>
      <c r="G29" s="2">
        <v>12</v>
      </c>
      <c r="H29" s="15">
        <f>C29+D29+E29+G29+F29</f>
        <v>53</v>
      </c>
      <c r="J29" t="s">
        <v>110</v>
      </c>
      <c r="K29">
        <f>((C28*0.1)+(D28*0.3)+(E28*E33)+(F28*F33)+(G28*G33))/(C28+D28+E28+F28+G28)</f>
        <v>0.64927536231884053</v>
      </c>
    </row>
    <row r="30" spans="1:24" x14ac:dyDescent="0.3">
      <c r="B30" s="9">
        <v>0.7</v>
      </c>
      <c r="C30" s="2"/>
      <c r="D30" s="2"/>
      <c r="E30" s="2">
        <v>12</v>
      </c>
      <c r="F30" s="2">
        <v>20</v>
      </c>
      <c r="G30" s="2">
        <v>12</v>
      </c>
      <c r="H30" s="15">
        <f t="shared" ref="H30:H32" si="4">C30+D30+E30+G30+F30</f>
        <v>44</v>
      </c>
      <c r="J30" t="s">
        <v>109</v>
      </c>
      <c r="K30">
        <f>((H32*0.3)+(H31*0.5)+(H30*0.7)+(H29*0.9))/(H29+H30+H31+H32)</f>
        <v>0.68840579710144922</v>
      </c>
    </row>
    <row r="31" spans="1:24" x14ac:dyDescent="0.3">
      <c r="A31" t="s">
        <v>7</v>
      </c>
      <c r="B31" s="9">
        <v>0.5</v>
      </c>
      <c r="C31" s="2"/>
      <c r="D31" s="2">
        <v>2</v>
      </c>
      <c r="E31" s="2">
        <v>7</v>
      </c>
      <c r="F31" s="2">
        <v>6</v>
      </c>
      <c r="G31" s="2">
        <v>6</v>
      </c>
      <c r="H31" s="15">
        <f t="shared" si="4"/>
        <v>21</v>
      </c>
    </row>
    <row r="32" spans="1:24" x14ac:dyDescent="0.3">
      <c r="B32" s="9">
        <v>0.3</v>
      </c>
      <c r="C32" s="2">
        <v>5</v>
      </c>
      <c r="D32" s="2">
        <v>1</v>
      </c>
      <c r="E32" s="2">
        <v>6</v>
      </c>
      <c r="F32" s="2">
        <v>6</v>
      </c>
      <c r="G32" s="2">
        <v>2</v>
      </c>
      <c r="H32" s="15">
        <f t="shared" si="4"/>
        <v>20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138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1.4492753623188406E-2</v>
      </c>
      <c r="E36" s="10">
        <f t="shared" si="5"/>
        <v>0.12318840579710146</v>
      </c>
      <c r="F36" s="10">
        <f t="shared" si="5"/>
        <v>0.15942028985507245</v>
      </c>
      <c r="G36" s="10">
        <f t="shared" si="5"/>
        <v>8.6956521739130432E-2</v>
      </c>
      <c r="H36" s="18"/>
      <c r="I36" s="46" t="s">
        <v>9</v>
      </c>
      <c r="J36" s="48" t="s">
        <v>63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0</v>
      </c>
      <c r="E37" s="10">
        <f t="shared" si="5"/>
        <v>8.6956521739130432E-2</v>
      </c>
      <c r="F37" s="10">
        <f t="shared" si="5"/>
        <v>0.14492753623188406</v>
      </c>
      <c r="G37" s="10">
        <f t="shared" si="5"/>
        <v>8.6956521739130432E-2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1.4492753623188406E-2</v>
      </c>
      <c r="E38" s="10">
        <f t="shared" si="5"/>
        <v>5.0724637681159424E-2</v>
      </c>
      <c r="F38" s="10">
        <f t="shared" si="5"/>
        <v>4.3478260869565216E-2</v>
      </c>
      <c r="G38" s="10">
        <f t="shared" si="5"/>
        <v>4.3478260869565216E-2</v>
      </c>
      <c r="H38" s="18"/>
    </row>
    <row r="39" spans="2:16" ht="47.4" customHeight="1" x14ac:dyDescent="0.3">
      <c r="B39" s="13">
        <v>0.3</v>
      </c>
      <c r="C39" s="10">
        <f t="shared" si="5"/>
        <v>3.6231884057971016E-2</v>
      </c>
      <c r="D39" s="10">
        <f t="shared" si="5"/>
        <v>7.246376811594203E-3</v>
      </c>
      <c r="E39" s="10">
        <f t="shared" si="5"/>
        <v>4.3478260869565216E-2</v>
      </c>
      <c r="F39" s="10">
        <f t="shared" si="5"/>
        <v>4.3478260869565216E-2</v>
      </c>
      <c r="G39" s="10">
        <f t="shared" si="5"/>
        <v>1.4492753623188406E-2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7">
    <mergeCell ref="I36:I37"/>
    <mergeCell ref="J36:O37"/>
    <mergeCell ref="C1:D1"/>
    <mergeCell ref="T3:U3"/>
    <mergeCell ref="W3:X3"/>
    <mergeCell ref="N4:O4"/>
    <mergeCell ref="Q4:R4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144B8-CC6B-4E09-96E1-7B3364B4D4F4}">
  <dimension ref="A1:X42"/>
  <sheetViews>
    <sheetView topLeftCell="A34" workbookViewId="0">
      <selection activeCell="B19" sqref="B19:E19"/>
    </sheetView>
  </sheetViews>
  <sheetFormatPr defaultRowHeight="14.4" x14ac:dyDescent="0.3"/>
  <cols>
    <col min="1" max="1" width="18.21875" bestFit="1" customWidth="1"/>
    <col min="2" max="2" width="10.77734375" customWidth="1"/>
    <col min="3" max="3" width="9.109375" customWidth="1"/>
    <col min="9" max="9" width="14.77734375" customWidth="1"/>
    <col min="10" max="10" width="12.6640625" bestFit="1" customWidth="1"/>
    <col min="11" max="11" width="9.77734375" bestFit="1" customWidth="1"/>
    <col min="12" max="12" width="10.109375" bestFit="1" customWidth="1"/>
  </cols>
  <sheetData>
    <row r="1" spans="1:24" ht="21" x14ac:dyDescent="0.4">
      <c r="A1" s="1" t="s">
        <v>0</v>
      </c>
      <c r="B1" s="24" t="s">
        <v>61</v>
      </c>
      <c r="C1" s="45" t="s">
        <v>59</v>
      </c>
      <c r="D1" s="45"/>
      <c r="E1" s="25" t="s">
        <v>11</v>
      </c>
      <c r="F1" s="25"/>
      <c r="G1" s="25" t="s">
        <v>12</v>
      </c>
      <c r="H1" s="25"/>
    </row>
    <row r="2" spans="1:24" x14ac:dyDescent="0.3">
      <c r="B2" s="3" t="s">
        <v>2</v>
      </c>
      <c r="C2" s="2"/>
      <c r="D2" s="41"/>
      <c r="E2" s="42"/>
      <c r="F2" s="4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4" ht="15" thickBot="1" x14ac:dyDescent="0.35">
      <c r="A3" s="4" t="s">
        <v>1</v>
      </c>
      <c r="B3" s="5" t="s">
        <v>24</v>
      </c>
      <c r="C3" s="4" t="s">
        <v>25</v>
      </c>
      <c r="D3" s="4" t="s">
        <v>26</v>
      </c>
      <c r="E3" s="4" t="s">
        <v>27</v>
      </c>
      <c r="F3" s="7" t="s">
        <v>4</v>
      </c>
      <c r="G3" s="7" t="s">
        <v>5</v>
      </c>
      <c r="H3" s="7" t="s">
        <v>14</v>
      </c>
      <c r="L3" s="15"/>
      <c r="M3" s="15"/>
      <c r="N3" s="15"/>
      <c r="O3" s="15"/>
      <c r="P3" s="15"/>
      <c r="Q3" s="15"/>
      <c r="R3" s="15"/>
      <c r="S3" s="15"/>
      <c r="T3" s="47"/>
      <c r="U3" s="47"/>
      <c r="V3" s="15"/>
      <c r="W3" s="47"/>
      <c r="X3" s="47"/>
    </row>
    <row r="4" spans="1:24" x14ac:dyDescent="0.3">
      <c r="A4" s="30" t="s">
        <v>15</v>
      </c>
      <c r="B4">
        <v>42</v>
      </c>
      <c r="C4">
        <v>85</v>
      </c>
      <c r="D4">
        <v>27</v>
      </c>
      <c r="E4" s="14">
        <v>9</v>
      </c>
      <c r="F4" s="2">
        <f>SUM(B4:E4)</f>
        <v>163</v>
      </c>
      <c r="G4" s="8">
        <f t="shared" ref="G4:G18" si="0">(F4/$F$18)*100</f>
        <v>75.115207373271886</v>
      </c>
      <c r="H4" s="3">
        <f t="shared" ref="H4:H18" si="1">((B4*0.1)+(C4*0.35)+(D4*0.9)+(E4*1.5))/$F$20*100</f>
        <v>73.70313302516692</v>
      </c>
      <c r="L4" s="15"/>
      <c r="M4" s="15"/>
      <c r="N4" s="47"/>
      <c r="O4" s="47"/>
      <c r="P4" s="15"/>
      <c r="Q4" s="47"/>
      <c r="R4" s="47"/>
      <c r="S4" s="15"/>
      <c r="T4" s="22"/>
      <c r="U4" s="21"/>
      <c r="V4" s="15"/>
      <c r="W4" s="22"/>
      <c r="X4" s="21"/>
    </row>
    <row r="5" spans="1:24" x14ac:dyDescent="0.3">
      <c r="A5" s="6" t="s">
        <v>18</v>
      </c>
      <c r="C5">
        <v>11</v>
      </c>
      <c r="D5">
        <v>1</v>
      </c>
      <c r="E5" s="14">
        <v>1</v>
      </c>
      <c r="F5" s="2">
        <f t="shared" ref="F5:F17" si="2">SUM(B5:E5)</f>
        <v>13</v>
      </c>
      <c r="G5" s="8">
        <f t="shared" si="0"/>
        <v>5.9907834101382482</v>
      </c>
      <c r="H5" s="3">
        <f t="shared" si="1"/>
        <v>6.4201335387776073</v>
      </c>
      <c r="L5" s="15"/>
      <c r="M5" s="15"/>
      <c r="N5" s="15"/>
      <c r="O5" s="21"/>
      <c r="P5" s="15"/>
      <c r="Q5" s="15"/>
      <c r="R5" s="21"/>
      <c r="S5" s="15"/>
      <c r="T5" s="22"/>
      <c r="U5" s="21"/>
      <c r="V5" s="15"/>
      <c r="W5" s="22"/>
      <c r="X5" s="21"/>
    </row>
    <row r="6" spans="1:24" x14ac:dyDescent="0.3">
      <c r="A6" s="6" t="s">
        <v>17</v>
      </c>
      <c r="C6">
        <v>5</v>
      </c>
      <c r="D6">
        <v>2</v>
      </c>
      <c r="F6" s="2">
        <f t="shared" si="2"/>
        <v>7</v>
      </c>
      <c r="G6" s="8">
        <f t="shared" si="0"/>
        <v>3.225806451612903</v>
      </c>
      <c r="H6" s="3">
        <f t="shared" si="1"/>
        <v>3.6466358500256804</v>
      </c>
      <c r="L6" s="15"/>
      <c r="M6" s="15"/>
      <c r="N6" s="15"/>
      <c r="O6" s="21"/>
      <c r="P6" s="15"/>
      <c r="Q6" s="15"/>
      <c r="R6" s="21"/>
      <c r="S6" s="15"/>
      <c r="T6" s="22"/>
      <c r="U6" s="21"/>
      <c r="V6" s="15"/>
      <c r="W6" s="22"/>
      <c r="X6" s="21"/>
    </row>
    <row r="7" spans="1:24" x14ac:dyDescent="0.3">
      <c r="A7" s="6" t="s">
        <v>31</v>
      </c>
      <c r="C7">
        <v>2</v>
      </c>
      <c r="D7">
        <v>1</v>
      </c>
      <c r="F7" s="2">
        <f t="shared" si="2"/>
        <v>3</v>
      </c>
      <c r="G7" s="8">
        <f t="shared" si="0"/>
        <v>1.3824884792626728</v>
      </c>
      <c r="H7" s="3">
        <f t="shared" si="1"/>
        <v>1.6435541859270673</v>
      </c>
      <c r="L7" s="15"/>
      <c r="M7" s="23"/>
      <c r="N7" s="15"/>
      <c r="O7" s="21"/>
      <c r="P7" s="15"/>
      <c r="Q7" s="15"/>
      <c r="R7" s="21"/>
      <c r="S7" s="15"/>
      <c r="T7" s="22"/>
      <c r="U7" s="21"/>
      <c r="V7" s="15"/>
      <c r="W7" s="22"/>
      <c r="X7" s="21"/>
    </row>
    <row r="8" spans="1:24" x14ac:dyDescent="0.3">
      <c r="A8" s="6" t="s">
        <v>16</v>
      </c>
      <c r="C8" s="14">
        <v>8</v>
      </c>
      <c r="F8" s="2">
        <f t="shared" si="2"/>
        <v>8</v>
      </c>
      <c r="G8" s="8">
        <f t="shared" si="0"/>
        <v>3.6866359447004609</v>
      </c>
      <c r="H8" s="3">
        <f t="shared" si="1"/>
        <v>2.8762198253723676</v>
      </c>
      <c r="L8" s="15"/>
      <c r="M8" s="15"/>
      <c r="N8" s="15"/>
      <c r="O8" s="21"/>
      <c r="P8" s="15"/>
      <c r="Q8" s="15"/>
      <c r="R8" s="21"/>
      <c r="S8" s="15"/>
      <c r="T8" s="22"/>
      <c r="U8" s="21"/>
      <c r="V8" s="15"/>
      <c r="W8" s="22"/>
      <c r="X8" s="21"/>
    </row>
    <row r="9" spans="1:24" x14ac:dyDescent="0.3">
      <c r="A9" s="6" t="s">
        <v>19</v>
      </c>
      <c r="B9">
        <v>1</v>
      </c>
      <c r="C9">
        <v>1</v>
      </c>
      <c r="F9" s="2">
        <f t="shared" si="2"/>
        <v>2</v>
      </c>
      <c r="G9" s="8">
        <f t="shared" si="0"/>
        <v>0.92165898617511521</v>
      </c>
      <c r="H9" s="3">
        <f t="shared" si="1"/>
        <v>0.46224961479198762</v>
      </c>
      <c r="L9" s="15"/>
      <c r="M9" s="15"/>
      <c r="N9" s="15"/>
      <c r="O9" s="21"/>
      <c r="P9" s="15"/>
      <c r="Q9" s="15"/>
      <c r="R9" s="21"/>
      <c r="S9" s="15"/>
      <c r="T9" s="22"/>
      <c r="U9" s="21"/>
      <c r="V9" s="15"/>
      <c r="W9" s="22"/>
      <c r="X9" s="21"/>
    </row>
    <row r="10" spans="1:24" x14ac:dyDescent="0.3">
      <c r="A10" s="6" t="s">
        <v>44</v>
      </c>
      <c r="F10" s="2">
        <f t="shared" si="2"/>
        <v>0</v>
      </c>
      <c r="G10" s="8">
        <f t="shared" si="0"/>
        <v>0</v>
      </c>
      <c r="H10" s="3">
        <f t="shared" si="1"/>
        <v>0</v>
      </c>
      <c r="L10" s="15"/>
      <c r="M10" s="15"/>
      <c r="N10" s="15"/>
      <c r="O10" s="20"/>
      <c r="P10" s="15"/>
      <c r="Q10" s="15"/>
      <c r="R10" s="20"/>
      <c r="S10" s="15"/>
      <c r="T10" s="15"/>
      <c r="U10" s="21"/>
      <c r="V10" s="15"/>
      <c r="W10" s="15"/>
      <c r="X10" s="21"/>
    </row>
    <row r="11" spans="1:24" x14ac:dyDescent="0.3">
      <c r="A11" s="6" t="s">
        <v>3</v>
      </c>
      <c r="F11" s="2">
        <f t="shared" si="2"/>
        <v>0</v>
      </c>
      <c r="G11" s="8">
        <f t="shared" si="0"/>
        <v>0</v>
      </c>
      <c r="H11" s="3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15"/>
      <c r="X11" s="15"/>
    </row>
    <row r="12" spans="1:24" x14ac:dyDescent="0.3">
      <c r="A12" s="6" t="s">
        <v>20</v>
      </c>
      <c r="B12">
        <v>1</v>
      </c>
      <c r="C12">
        <v>1</v>
      </c>
      <c r="F12" s="2">
        <f t="shared" si="2"/>
        <v>2</v>
      </c>
      <c r="G12" s="8">
        <f t="shared" si="0"/>
        <v>0.92165898617511521</v>
      </c>
      <c r="H12" s="3">
        <f t="shared" si="1"/>
        <v>0.46224961479198762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5"/>
      <c r="W12" s="15"/>
      <c r="X12" s="15"/>
    </row>
    <row r="13" spans="1:24" x14ac:dyDescent="0.3">
      <c r="A13" s="6" t="s">
        <v>30</v>
      </c>
      <c r="C13">
        <v>5</v>
      </c>
      <c r="D13">
        <v>2</v>
      </c>
      <c r="F13" s="2">
        <f t="shared" si="2"/>
        <v>7</v>
      </c>
      <c r="G13" s="8">
        <f t="shared" si="0"/>
        <v>3.225806451612903</v>
      </c>
      <c r="H13" s="3">
        <f t="shared" si="1"/>
        <v>3.6466358500256804</v>
      </c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5"/>
      <c r="X13" s="15"/>
    </row>
    <row r="14" spans="1:24" x14ac:dyDescent="0.3">
      <c r="A14" s="6"/>
      <c r="F14" s="2">
        <f t="shared" si="2"/>
        <v>0</v>
      </c>
      <c r="G14" s="8">
        <f t="shared" si="0"/>
        <v>0</v>
      </c>
      <c r="H14" s="3">
        <f t="shared" si="1"/>
        <v>0</v>
      </c>
      <c r="L14" s="15"/>
      <c r="M14" s="15"/>
      <c r="N14" s="15"/>
      <c r="O14" s="20"/>
      <c r="P14" s="15"/>
      <c r="Q14" s="15"/>
      <c r="R14" s="20"/>
      <c r="S14" s="15"/>
      <c r="T14" s="15"/>
      <c r="U14" s="21"/>
      <c r="V14" s="15"/>
      <c r="W14" s="15"/>
      <c r="X14" s="21"/>
    </row>
    <row r="15" spans="1:24" x14ac:dyDescent="0.3">
      <c r="A15" s="6" t="s">
        <v>21</v>
      </c>
      <c r="C15">
        <v>7</v>
      </c>
      <c r="D15">
        <v>5</v>
      </c>
      <c r="F15" s="2">
        <f t="shared" si="2"/>
        <v>12</v>
      </c>
      <c r="G15" s="8">
        <f t="shared" si="0"/>
        <v>5.5299539170506913</v>
      </c>
      <c r="H15" s="3">
        <f t="shared" si="1"/>
        <v>7.1391884951206981</v>
      </c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5"/>
      <c r="X15" s="15"/>
    </row>
    <row r="16" spans="1:24" x14ac:dyDescent="0.3">
      <c r="A16" s="6" t="s">
        <v>22</v>
      </c>
      <c r="F16" s="2">
        <f t="shared" si="2"/>
        <v>0</v>
      </c>
      <c r="G16" s="8">
        <f t="shared" si="0"/>
        <v>0</v>
      </c>
      <c r="H16" s="3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</row>
    <row r="17" spans="1:24" ht="15" thickBot="1" x14ac:dyDescent="0.35">
      <c r="A17" s="31" t="s">
        <v>23</v>
      </c>
      <c r="F17" s="2">
        <f t="shared" si="2"/>
        <v>0</v>
      </c>
      <c r="G17" s="8">
        <f t="shared" si="0"/>
        <v>0</v>
      </c>
      <c r="H17" s="3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5"/>
      <c r="X17" s="15"/>
    </row>
    <row r="18" spans="1:24" ht="15" thickBot="1" x14ac:dyDescent="0.35">
      <c r="A18" s="2" t="s">
        <v>4</v>
      </c>
      <c r="B18" s="2">
        <f>SUM(B4:B17)</f>
        <v>44</v>
      </c>
      <c r="C18" s="2">
        <f>SUM(C4:C17)</f>
        <v>125</v>
      </c>
      <c r="D18" s="2">
        <f>SUM(D4:D17)</f>
        <v>38</v>
      </c>
      <c r="E18" s="2">
        <f>SUM(E4:E17)</f>
        <v>10</v>
      </c>
      <c r="F18" s="28">
        <f>SUM(F4:F17)</f>
        <v>217</v>
      </c>
      <c r="G18" s="33">
        <f t="shared" si="0"/>
        <v>100</v>
      </c>
      <c r="H18" s="2">
        <f t="shared" si="1"/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5"/>
      <c r="X18" s="15"/>
    </row>
    <row r="19" spans="1:24" x14ac:dyDescent="0.3">
      <c r="A19" s="6" t="s">
        <v>32</v>
      </c>
      <c r="B19" s="27">
        <f>(B18/$F$18)*100</f>
        <v>20.276497695852534</v>
      </c>
      <c r="C19" s="27">
        <f>(C18/$F$18)*100</f>
        <v>57.603686635944698</v>
      </c>
      <c r="D19" s="27">
        <f>(D18/$F$18)*100</f>
        <v>17.511520737327189</v>
      </c>
      <c r="E19" s="27">
        <f>(E18/$F$18)*100</f>
        <v>4.6082949308755765</v>
      </c>
      <c r="F19" s="8">
        <f>(F18/$F$18)*100</f>
        <v>100</v>
      </c>
      <c r="L19" s="15"/>
      <c r="M19" s="16"/>
      <c r="N19" s="16"/>
      <c r="O19" s="16"/>
      <c r="P19" s="16"/>
      <c r="Q19" s="16"/>
      <c r="R19" s="16"/>
      <c r="S19" s="16"/>
      <c r="T19" s="16"/>
      <c r="U19" s="15"/>
      <c r="V19" s="15"/>
    </row>
    <row r="20" spans="1:24" x14ac:dyDescent="0.3">
      <c r="A20" s="6" t="s">
        <v>13</v>
      </c>
      <c r="B20" s="16">
        <f>B18*(0.1)</f>
        <v>4.4000000000000004</v>
      </c>
      <c r="C20" s="16">
        <f>C18*(0.35)</f>
        <v>43.75</v>
      </c>
      <c r="D20" s="16">
        <f>D18*(0.9)</f>
        <v>34.200000000000003</v>
      </c>
      <c r="E20" s="16">
        <f>E18*(1.5)</f>
        <v>15</v>
      </c>
      <c r="F20" s="8">
        <f>SUM(B20:E20)</f>
        <v>97.35</v>
      </c>
      <c r="L20" s="15"/>
      <c r="M20" s="16"/>
      <c r="N20" s="16"/>
      <c r="O20" s="16"/>
      <c r="P20" s="16"/>
      <c r="Q20" s="16"/>
      <c r="R20" s="16"/>
      <c r="S20" s="16"/>
      <c r="T20" s="16"/>
      <c r="U20" s="15"/>
      <c r="V20" s="15"/>
    </row>
    <row r="21" spans="1:24" x14ac:dyDescent="0.3">
      <c r="A21" s="6" t="s">
        <v>33</v>
      </c>
      <c r="B21" s="27">
        <f>(B20/$F$20)*100</f>
        <v>4.519774011299436</v>
      </c>
      <c r="C21" s="27">
        <f>(C20/$F$20)*100</f>
        <v>44.940934771443246</v>
      </c>
      <c r="D21" s="27">
        <f>(D20/$F$20)*100</f>
        <v>35.130970724191066</v>
      </c>
      <c r="E21" s="27">
        <f>(E20/$F$20)*100</f>
        <v>15.408320493066258</v>
      </c>
      <c r="F21" s="8"/>
      <c r="L21" s="15"/>
      <c r="M21" s="16"/>
      <c r="N21" s="16"/>
      <c r="O21" s="16"/>
      <c r="P21" s="16"/>
      <c r="Q21" s="16"/>
      <c r="R21" s="16"/>
      <c r="S21" s="16"/>
      <c r="T21" s="16"/>
      <c r="U21" s="15"/>
      <c r="V21" s="15"/>
    </row>
    <row r="22" spans="1:24" x14ac:dyDescent="0.3">
      <c r="A22" s="6"/>
    </row>
    <row r="23" spans="1:24" x14ac:dyDescent="0.3">
      <c r="A23" s="6" t="s">
        <v>10</v>
      </c>
      <c r="B23" s="38">
        <v>12.5</v>
      </c>
      <c r="C23" s="39"/>
      <c r="D23" s="40"/>
      <c r="E23" s="40"/>
      <c r="F23" s="40"/>
      <c r="G23" s="40"/>
      <c r="H23" s="40"/>
      <c r="I23" s="40"/>
    </row>
    <row r="24" spans="1:24" x14ac:dyDescent="0.3">
      <c r="A24" s="6"/>
    </row>
    <row r="25" spans="1:24" x14ac:dyDescent="0.3">
      <c r="A25" s="31"/>
      <c r="B25" s="35" t="s">
        <v>36</v>
      </c>
      <c r="C25" s="35" t="s">
        <v>37</v>
      </c>
      <c r="D25" s="35" t="s">
        <v>38</v>
      </c>
    </row>
    <row r="26" spans="1:24" x14ac:dyDescent="0.3">
      <c r="A26" s="6" t="s">
        <v>35</v>
      </c>
      <c r="B26" t="s">
        <v>64</v>
      </c>
      <c r="C26" s="36">
        <v>0.05</v>
      </c>
      <c r="D26" s="37">
        <v>0.25</v>
      </c>
    </row>
    <row r="27" spans="1:24" x14ac:dyDescent="0.3">
      <c r="A27" s="6"/>
    </row>
    <row r="28" spans="1:24" ht="15" thickBot="1" x14ac:dyDescent="0.35">
      <c r="A28" s="29" t="s">
        <v>6</v>
      </c>
      <c r="C28">
        <f t="shared" ref="C28:F28" si="3">C29+C30+C32+C31</f>
        <v>5</v>
      </c>
      <c r="D28">
        <f t="shared" si="3"/>
        <v>7</v>
      </c>
      <c r="E28">
        <f t="shared" si="3"/>
        <v>38</v>
      </c>
      <c r="F28">
        <f t="shared" si="3"/>
        <v>33</v>
      </c>
      <c r="G28">
        <f>G29+G30+G32+G31</f>
        <v>16</v>
      </c>
    </row>
    <row r="29" spans="1:24" ht="14.4" customHeight="1" thickTop="1" x14ac:dyDescent="0.3">
      <c r="B29" s="9">
        <v>0.9</v>
      </c>
      <c r="C29" s="2"/>
      <c r="D29" s="2">
        <v>2</v>
      </c>
      <c r="E29" s="2">
        <v>13</v>
      </c>
      <c r="F29" s="2">
        <v>15</v>
      </c>
      <c r="G29" s="2">
        <v>5</v>
      </c>
      <c r="H29" s="15">
        <f>C29+D29+E29+G29+F29</f>
        <v>35</v>
      </c>
      <c r="J29" t="s">
        <v>110</v>
      </c>
      <c r="K29">
        <f>((C28*0.1)+(D28*0.3)+(E28*E33)+(F28*F33)+(G28*G33))/(C28+D28+E28+F28+G28)</f>
        <v>0.59696969696969704</v>
      </c>
    </row>
    <row r="30" spans="1:24" x14ac:dyDescent="0.3">
      <c r="B30" s="9">
        <v>0.7</v>
      </c>
      <c r="C30" s="2"/>
      <c r="D30" s="2">
        <v>2</v>
      </c>
      <c r="E30" s="2">
        <v>12</v>
      </c>
      <c r="F30" s="2">
        <v>10</v>
      </c>
      <c r="G30" s="2">
        <v>7</v>
      </c>
      <c r="H30" s="15">
        <f t="shared" ref="H30:H32" si="4">C30+D30+E30+G30+F30</f>
        <v>31</v>
      </c>
      <c r="J30" t="s">
        <v>109</v>
      </c>
      <c r="K30">
        <f>((H32*0.3)+(H31*0.5)+(H30*0.7)+(H29*0.9))/(H29+H30+H31+H32)</f>
        <v>0.67171717171717171</v>
      </c>
    </row>
    <row r="31" spans="1:24" x14ac:dyDescent="0.3">
      <c r="A31" t="s">
        <v>7</v>
      </c>
      <c r="B31" s="9">
        <v>0.5</v>
      </c>
      <c r="C31" s="2"/>
      <c r="D31" s="2">
        <v>3</v>
      </c>
      <c r="E31" s="2">
        <v>7</v>
      </c>
      <c r="F31" s="2">
        <v>5</v>
      </c>
      <c r="G31" s="2">
        <v>2</v>
      </c>
      <c r="H31" s="15">
        <f t="shared" si="4"/>
        <v>17</v>
      </c>
    </row>
    <row r="32" spans="1:24" x14ac:dyDescent="0.3">
      <c r="B32" s="9">
        <v>0.3</v>
      </c>
      <c r="C32" s="2">
        <v>5</v>
      </c>
      <c r="D32" s="2"/>
      <c r="E32" s="2">
        <v>6</v>
      </c>
      <c r="F32" s="2">
        <v>3</v>
      </c>
      <c r="G32" s="2">
        <v>2</v>
      </c>
      <c r="H32" s="15">
        <f t="shared" si="4"/>
        <v>16</v>
      </c>
    </row>
    <row r="33" spans="2:16" x14ac:dyDescent="0.3">
      <c r="B33" s="2"/>
      <c r="C33" s="9">
        <v>0.1</v>
      </c>
      <c r="D33" s="9">
        <v>0.3</v>
      </c>
      <c r="E33" s="9">
        <v>0.5</v>
      </c>
      <c r="F33" s="9">
        <v>0.7</v>
      </c>
      <c r="G33" s="11">
        <v>0.9</v>
      </c>
      <c r="H33" s="17"/>
    </row>
    <row r="34" spans="2:16" x14ac:dyDescent="0.3">
      <c r="D34" t="s">
        <v>8</v>
      </c>
    </row>
    <row r="35" spans="2:16" x14ac:dyDescent="0.3">
      <c r="B35" t="s">
        <v>4</v>
      </c>
      <c r="C35">
        <f>SUM(C29:G32)</f>
        <v>99</v>
      </c>
    </row>
    <row r="36" spans="2:16" ht="48" customHeight="1" x14ac:dyDescent="0.3">
      <c r="B36" s="13">
        <v>0.9</v>
      </c>
      <c r="C36" s="10">
        <f t="shared" ref="C36:G39" si="5">(C29/$C$35)</f>
        <v>0</v>
      </c>
      <c r="D36" s="10">
        <f t="shared" si="5"/>
        <v>2.0202020202020204E-2</v>
      </c>
      <c r="E36" s="10">
        <f t="shared" si="5"/>
        <v>0.13131313131313133</v>
      </c>
      <c r="F36" s="10">
        <f t="shared" si="5"/>
        <v>0.15151515151515152</v>
      </c>
      <c r="G36" s="10">
        <f t="shared" si="5"/>
        <v>5.0505050505050504E-2</v>
      </c>
      <c r="H36" s="18"/>
      <c r="I36" s="46" t="s">
        <v>9</v>
      </c>
      <c r="J36" s="48" t="s">
        <v>65</v>
      </c>
      <c r="K36" s="48"/>
      <c r="L36" s="48"/>
      <c r="M36" s="48"/>
      <c r="N36" s="48"/>
      <c r="O36" s="48"/>
    </row>
    <row r="37" spans="2:16" ht="46.2" customHeight="1" x14ac:dyDescent="0.3">
      <c r="B37" s="13">
        <v>0.7</v>
      </c>
      <c r="C37" s="10">
        <f t="shared" si="5"/>
        <v>0</v>
      </c>
      <c r="D37" s="10">
        <f t="shared" si="5"/>
        <v>2.0202020202020204E-2</v>
      </c>
      <c r="E37" s="10">
        <f t="shared" si="5"/>
        <v>0.12121212121212122</v>
      </c>
      <c r="F37" s="10">
        <f t="shared" si="5"/>
        <v>0.10101010101010101</v>
      </c>
      <c r="G37" s="10">
        <f t="shared" si="5"/>
        <v>7.0707070707070704E-2</v>
      </c>
      <c r="H37" s="18"/>
      <c r="I37" s="46"/>
      <c r="J37" s="48"/>
      <c r="K37" s="48"/>
      <c r="L37" s="48"/>
      <c r="M37" s="48"/>
      <c r="N37" s="48"/>
      <c r="O37" s="48"/>
    </row>
    <row r="38" spans="2:16" ht="48" customHeight="1" x14ac:dyDescent="0.3">
      <c r="B38" s="13">
        <v>0.5</v>
      </c>
      <c r="C38" s="10">
        <f t="shared" si="5"/>
        <v>0</v>
      </c>
      <c r="D38" s="10">
        <f t="shared" si="5"/>
        <v>3.0303030303030304E-2</v>
      </c>
      <c r="E38" s="10">
        <f t="shared" si="5"/>
        <v>7.0707070707070704E-2</v>
      </c>
      <c r="F38" s="10">
        <f t="shared" si="5"/>
        <v>5.0505050505050504E-2</v>
      </c>
      <c r="G38" s="10">
        <f t="shared" si="5"/>
        <v>2.0202020202020204E-2</v>
      </c>
      <c r="H38" s="18"/>
    </row>
    <row r="39" spans="2:16" ht="47.4" customHeight="1" x14ac:dyDescent="0.3">
      <c r="B39" s="13">
        <v>0.3</v>
      </c>
      <c r="C39" s="10">
        <f t="shared" si="5"/>
        <v>5.0505050505050504E-2</v>
      </c>
      <c r="D39" s="10">
        <f t="shared" si="5"/>
        <v>0</v>
      </c>
      <c r="E39" s="10">
        <f t="shared" si="5"/>
        <v>6.0606060606060608E-2</v>
      </c>
      <c r="F39" s="10">
        <f t="shared" si="5"/>
        <v>3.0303030303030304E-2</v>
      </c>
      <c r="G39" s="10">
        <f t="shared" si="5"/>
        <v>2.0202020202020204E-2</v>
      </c>
      <c r="H39" s="18"/>
    </row>
    <row r="40" spans="2:16" x14ac:dyDescent="0.3">
      <c r="B40" s="2"/>
      <c r="C40" s="12">
        <v>0.1</v>
      </c>
      <c r="D40" s="12">
        <v>0.3</v>
      </c>
      <c r="E40" s="12">
        <v>0.5</v>
      </c>
      <c r="F40" s="12">
        <v>0.7</v>
      </c>
      <c r="G40" s="12">
        <v>0.9</v>
      </c>
      <c r="H40" s="19"/>
      <c r="K40" s="32"/>
      <c r="L40" s="32"/>
      <c r="M40" s="32"/>
      <c r="N40" s="32"/>
      <c r="O40" s="32"/>
      <c r="P40" s="32"/>
    </row>
    <row r="42" spans="2:16" x14ac:dyDescent="0.3">
      <c r="E42" s="34"/>
      <c r="F42" s="34"/>
      <c r="G42" s="34"/>
      <c r="H42" s="15"/>
    </row>
  </sheetData>
  <mergeCells count="7">
    <mergeCell ref="I36:I37"/>
    <mergeCell ref="J36:O37"/>
    <mergeCell ref="C1:D1"/>
    <mergeCell ref="T3:U3"/>
    <mergeCell ref="W3:X3"/>
    <mergeCell ref="N4:O4"/>
    <mergeCell ref="Q4:R4"/>
  </mergeCells>
  <conditionalFormatting sqref="C29:F32 G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6:H39">
    <cfRule type="colorScale" priority="13">
      <colorScale>
        <cfvo type="min"/>
        <cfvo type="max"/>
        <color rgb="FFFCFCFF"/>
        <color rgb="FF63BE7B"/>
      </colorScale>
    </cfRule>
  </conditionalFormatting>
  <conditionalFormatting sqref="B15:E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M15:M16 O15:S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U15:U16">
    <cfRule type="colorScale" priority="11">
      <colorScale>
        <cfvo type="min"/>
        <cfvo type="max"/>
        <color rgb="FFFCFCFF"/>
        <color rgb="FF63BE7B"/>
      </colorScale>
    </cfRule>
  </conditionalFormatting>
  <conditionalFormatting sqref="V15:V16">
    <cfRule type="colorScale" priority="9">
      <colorScale>
        <cfvo type="min"/>
        <cfvo type="max"/>
        <color rgb="FFFCFCFF"/>
        <color rgb="FF63BE7B"/>
      </colorScale>
    </cfRule>
  </conditionalFormatting>
  <conditionalFormatting sqref="B14:E14 B9:E9">
    <cfRule type="colorScale" priority="8">
      <colorScale>
        <cfvo type="min"/>
        <cfvo type="max"/>
        <color rgb="FFFCFCFF"/>
        <color rgb="FF63BE7B"/>
      </colorScale>
    </cfRule>
  </conditionalFormatting>
  <conditionalFormatting sqref="B7:E8">
    <cfRule type="colorScale" priority="7">
      <colorScale>
        <cfvo type="min"/>
        <cfvo type="max"/>
        <color rgb="FFFCFCFF"/>
        <color rgb="FF63BE7B"/>
      </colorScale>
    </cfRule>
  </conditionalFormatting>
  <conditionalFormatting sqref="B11:E1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1:M12 O11:S12">
    <cfRule type="colorScale" priority="4">
      <colorScale>
        <cfvo type="min"/>
        <cfvo type="max"/>
        <color rgb="FFFCFCFF"/>
        <color rgb="FF63BE7B"/>
      </colorScale>
    </cfRule>
  </conditionalFormatting>
  <conditionalFormatting sqref="U11:U12">
    <cfRule type="colorScale" priority="5">
      <colorScale>
        <cfvo type="min"/>
        <cfvo type="max"/>
        <color rgb="FFFCFCFF"/>
        <color rgb="FF63BE7B"/>
      </colorScale>
    </cfRule>
  </conditionalFormatting>
  <conditionalFormatting sqref="V11:V12">
    <cfRule type="colorScale" priority="3">
      <colorScale>
        <cfvo type="min"/>
        <cfvo type="max"/>
        <color rgb="FFFCFCFF"/>
        <color rgb="FF63BE7B"/>
      </colorScale>
    </cfRule>
  </conditionalFormatting>
  <conditionalFormatting sqref="B10:E10">
    <cfRule type="colorScale" priority="2">
      <colorScale>
        <cfvo type="min"/>
        <cfvo type="max"/>
        <color rgb="FFFCFCFF"/>
        <color rgb="FF63BE7B"/>
      </colorScale>
    </cfRule>
  </conditionalFormatting>
  <conditionalFormatting sqref="B17:E17 B4:E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4:G17 G4:G9">
    <cfRule type="colorScale" priority="16">
      <colorScale>
        <cfvo type="min"/>
        <cfvo type="max"/>
        <color rgb="FFFCFCFF"/>
        <color rgb="FF63BE7B"/>
      </colorScale>
    </cfRule>
  </conditionalFormatting>
  <conditionalFormatting sqref="O17:S17 M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U17:U18">
    <cfRule type="colorScale" priority="18">
      <colorScale>
        <cfvo type="min"/>
        <cfvo type="max"/>
        <color rgb="FFFCFCFF"/>
        <color rgb="FF63BE7B"/>
      </colorScale>
    </cfRule>
  </conditionalFormatting>
  <conditionalFormatting sqref="V17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3:E13">
    <cfRule type="colorScale" priority="20">
      <colorScale>
        <cfvo type="min"/>
        <cfvo type="max"/>
        <color rgb="FFFCFCFF"/>
        <color rgb="FF63BE7B"/>
      </colorScale>
    </cfRule>
  </conditionalFormatting>
  <conditionalFormatting sqref="G10:G13">
    <cfRule type="colorScale" priority="21">
      <colorScale>
        <cfvo type="min"/>
        <cfvo type="max"/>
        <color rgb="FFFCFCFF"/>
        <color rgb="FF63BE7B"/>
      </colorScale>
    </cfRule>
  </conditionalFormatting>
  <conditionalFormatting sqref="O13:S13 M13">
    <cfRule type="colorScale" priority="22">
      <colorScale>
        <cfvo type="min"/>
        <cfvo type="max"/>
        <color rgb="FFFCFCFF"/>
        <color rgb="FF63BE7B"/>
      </colorScale>
    </cfRule>
  </conditionalFormatting>
  <conditionalFormatting sqref="U13">
    <cfRule type="colorScale" priority="23">
      <colorScale>
        <cfvo type="min"/>
        <cfvo type="max"/>
        <color rgb="FFFCFCFF"/>
        <color rgb="FF63BE7B"/>
      </colorScale>
    </cfRule>
  </conditionalFormatting>
  <conditionalFormatting sqref="V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4:H18">
    <cfRule type="colorScale" priority="25">
      <colorScale>
        <cfvo type="min"/>
        <cfvo type="max"/>
        <color rgb="FFFCFCFF"/>
        <color rgb="FF63BE7B"/>
      </colorScale>
    </cfRule>
  </conditionalFormatting>
  <conditionalFormatting sqref="H29:H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24</vt:i4>
      </vt:variant>
    </vt:vector>
  </HeadingPairs>
  <TitlesOfParts>
    <vt:vector size="24" baseType="lpstr">
      <vt:lpstr>I1S1</vt:lpstr>
      <vt:lpstr>I1S2</vt:lpstr>
      <vt:lpstr>I1S3</vt:lpstr>
      <vt:lpstr>I1S4</vt:lpstr>
      <vt:lpstr>I1S5</vt:lpstr>
      <vt:lpstr>I1S6</vt:lpstr>
      <vt:lpstr>I1S8</vt:lpstr>
      <vt:lpstr>I2S1</vt:lpstr>
      <vt:lpstr>I2S2</vt:lpstr>
      <vt:lpstr>I2S3</vt:lpstr>
      <vt:lpstr>I3S1-1 (I)</vt:lpstr>
      <vt:lpstr>I3S1-1 (M)</vt:lpstr>
      <vt:lpstr>I3S1-1 (H)</vt:lpstr>
      <vt:lpstr>I4S1</vt:lpstr>
      <vt:lpstr>I5S1(I)</vt:lpstr>
      <vt:lpstr>I5S1(C)</vt:lpstr>
      <vt:lpstr>I6S1-1</vt:lpstr>
      <vt:lpstr>I6S1-2</vt:lpstr>
      <vt:lpstr>I7S1</vt:lpstr>
      <vt:lpstr>I7S2</vt:lpstr>
      <vt:lpstr>M6</vt:lpstr>
      <vt:lpstr>M13</vt:lpstr>
      <vt:lpstr>F6</vt:lpstr>
      <vt:lpstr>F8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 mineur</dc:creator>
  <cp:lastModifiedBy>Annelotte Weert</cp:lastModifiedBy>
  <dcterms:created xsi:type="dcterms:W3CDTF">2019-05-13T09:59:36Z</dcterms:created>
  <dcterms:modified xsi:type="dcterms:W3CDTF">2022-03-18T15:21:21Z</dcterms:modified>
</cp:coreProperties>
</file>