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osphere\Editing\unassigned\Smith_2541\1-supplemental\"/>
    </mc:Choice>
  </mc:AlternateContent>
  <xr:revisionPtr revIDLastSave="0" documentId="13_ncr:1_{A1363670-CE1A-4F33-8B82-0E9842356439}" xr6:coauthVersionLast="47" xr6:coauthVersionMax="47" xr10:uidLastSave="{00000000-0000-0000-0000-000000000000}"/>
  <bookViews>
    <workbookView xWindow="885" yWindow="-120" windowWidth="37635" windowHeight="19920" xr2:uid="{B46CF6A9-7F48-41F4-9403-2747EB321E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F32" i="1"/>
  <c r="F31" i="1"/>
  <c r="F30" i="1"/>
  <c r="D28" i="1"/>
  <c r="D10" i="1"/>
  <c r="D2" i="1"/>
  <c r="D9" i="1"/>
  <c r="D8" i="1"/>
  <c r="D7" i="1"/>
  <c r="I4" i="1"/>
  <c r="D17" i="1"/>
  <c r="D30" i="1" s="1"/>
  <c r="D14" i="1"/>
  <c r="D31" i="1" s="1"/>
  <c r="D32" i="1" l="1"/>
  <c r="E25" i="1"/>
</calcChain>
</file>

<file path=xl/sharedStrings.xml><?xml version="1.0" encoding="utf-8"?>
<sst xmlns="http://schemas.openxmlformats.org/spreadsheetml/2006/main" count="112" uniqueCount="52">
  <si>
    <t>station</t>
  </si>
  <si>
    <t>unit</t>
  </si>
  <si>
    <t>n</t>
  </si>
  <si>
    <t>lithofacies</t>
  </si>
  <si>
    <t>meas_type</t>
  </si>
  <si>
    <t>latitude</t>
  </si>
  <si>
    <t>longitude</t>
  </si>
  <si>
    <t>1SBMT122</t>
  </si>
  <si>
    <t>Sharpsdale Fm.</t>
  </si>
  <si>
    <t>St</t>
  </si>
  <si>
    <t>trough limbs</t>
  </si>
  <si>
    <t>1SBMT215</t>
  </si>
  <si>
    <t>Minturn Fm.</t>
  </si>
  <si>
    <t>1SBMT420</t>
  </si>
  <si>
    <t>1SBMT54</t>
  </si>
  <si>
    <t>1SMST207</t>
  </si>
  <si>
    <t>trough axes</t>
  </si>
  <si>
    <t>1SMST281</t>
  </si>
  <si>
    <t>1SMST376</t>
  </si>
  <si>
    <t>1SMST544</t>
  </si>
  <si>
    <t>1SMST662</t>
  </si>
  <si>
    <t>1SMST9</t>
  </si>
  <si>
    <t>2SMST112</t>
  </si>
  <si>
    <t>3SMST194</t>
  </si>
  <si>
    <t>3SMST298</t>
  </si>
  <si>
    <t>3SMST436</t>
  </si>
  <si>
    <t>3SMST458</t>
  </si>
  <si>
    <t>3SMST653</t>
  </si>
  <si>
    <t>trough limbs &amp; axis</t>
  </si>
  <si>
    <t>3SMST737</t>
  </si>
  <si>
    <t>4SMST212</t>
  </si>
  <si>
    <t>4SMST348</t>
  </si>
  <si>
    <t>4SMST565</t>
  </si>
  <si>
    <t>4SMST764</t>
  </si>
  <si>
    <t>4SMST-EXT</t>
  </si>
  <si>
    <t>restored paleocurrent trend</t>
  </si>
  <si>
    <t>mean paleocurrent</t>
  </si>
  <si>
    <t>Mb. 1, lower Sangre de Cristo Fm.</t>
  </si>
  <si>
    <t>Mb. 4, upper Sangre de Cristo Fm.</t>
  </si>
  <si>
    <t>Mb. 5, upper Sangre de Cristo Fm.</t>
  </si>
  <si>
    <t>Mb. 3, lower Sangre de Cristo Fm.</t>
  </si>
  <si>
    <t>Mb.  3, lower Sangre de Cristo Fm.</t>
  </si>
  <si>
    <t>Mb. 2, lower Sangre de Cristo Fm.</t>
  </si>
  <si>
    <t>2SBMTT62</t>
  </si>
  <si>
    <t>**20</t>
  </si>
  <si>
    <t>x</t>
  </si>
  <si>
    <t>upper Sangre de Cristo Fm. (Mbs. 4 &amp; 5)</t>
  </si>
  <si>
    <t>lower Sangre de Cristo Fm. (Mbs. 2 &amp; 3)</t>
  </si>
  <si>
    <t>lower Sangre de Cristo Fm. (Mb. 1)</t>
  </si>
  <si>
    <t>N</t>
  </si>
  <si>
    <t>** indicates low confidence because of low n-value</t>
  </si>
  <si>
    <t>Smith, T.M., Saylor, J.E., Lapen, T.J., Hatfield, K., and Sundell, K.E., 2022, Identifying sources of non-unique detrital age distributions through integrated provenance analysis: An example from the Paleozoic Central Colorado Trough: Geosphere, v. 18, https://doi.org/10.1130/GES02541.1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</si>
</sst>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2" borderId="0" xfId="0" applyFill="1"/>
    <xf numFmtId="1" fontId="0" fillId="2" borderId="0" xfId="0" applyNumberFormat="1" applyFill="1"/>
    <xf numFmtId="0" fontId="0" fillId="3" borderId="0" xfId="0" applyFill="1"/>
    <xf numFmtId="1" fontId="0" fillId="3" borderId="0" xfId="0" applyNumberFormat="1" applyFill="1"/>
    <xf numFmtId="1" fontId="0" fillId="4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CAA7-0CEC-4505-9118-FD117891A8B9}">
  <dimension ref="A1:K34"/>
  <sheetViews>
    <sheetView tabSelected="1" workbookViewId="0">
      <selection activeCell="K1" sqref="K1"/>
    </sheetView>
  </sheetViews>
  <sheetFormatPr defaultRowHeight="15" x14ac:dyDescent="0.25"/>
  <cols>
    <col min="2" max="2" width="10.85546875" bestFit="1" customWidth="1"/>
    <col min="3" max="3" width="36.42578125" bestFit="1" customWidth="1"/>
    <col min="4" max="4" width="26.28515625" bestFit="1" customWidth="1"/>
    <col min="5" max="5" width="9.140625" customWidth="1"/>
    <col min="6" max="6" width="10.28515625" bestFit="1" customWidth="1"/>
    <col min="7" max="7" width="18.140625" bestFit="1" customWidth="1"/>
    <col min="9" max="9" width="9.7109375" bestFit="1" customWidth="1"/>
  </cols>
  <sheetData>
    <row r="1" spans="1:11" s="1" customFormat="1" x14ac:dyDescent="0.25">
      <c r="A1" s="1" t="s">
        <v>45</v>
      </c>
      <c r="B1" s="1" t="s">
        <v>0</v>
      </c>
      <c r="C1" s="1" t="s">
        <v>1</v>
      </c>
      <c r="D1" s="1" t="s">
        <v>35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K1" s="1" t="s">
        <v>51</v>
      </c>
    </row>
    <row r="2" spans="1:11" x14ac:dyDescent="0.25">
      <c r="A2">
        <v>1</v>
      </c>
      <c r="B2" t="s">
        <v>34</v>
      </c>
      <c r="C2" t="s">
        <v>39</v>
      </c>
      <c r="D2" s="6">
        <f>(295+315+265+260+265)/5</f>
        <v>280</v>
      </c>
      <c r="E2">
        <v>5</v>
      </c>
      <c r="F2" t="s">
        <v>9</v>
      </c>
      <c r="G2" t="s">
        <v>16</v>
      </c>
      <c r="H2">
        <v>38.515833333333298</v>
      </c>
      <c r="I2">
        <v>-105.825</v>
      </c>
    </row>
    <row r="3" spans="1:11" x14ac:dyDescent="0.25">
      <c r="A3">
        <v>2</v>
      </c>
      <c r="B3" t="s">
        <v>32</v>
      </c>
      <c r="C3" t="s">
        <v>38</v>
      </c>
      <c r="D3" s="6">
        <v>196</v>
      </c>
      <c r="E3">
        <v>24</v>
      </c>
      <c r="F3" t="s">
        <v>9</v>
      </c>
      <c r="G3" t="s">
        <v>10</v>
      </c>
      <c r="H3">
        <v>38.481000000000002</v>
      </c>
      <c r="I3">
        <v>-105.84</v>
      </c>
    </row>
    <row r="4" spans="1:11" x14ac:dyDescent="0.25">
      <c r="A4">
        <v>2</v>
      </c>
      <c r="B4" t="s">
        <v>30</v>
      </c>
      <c r="C4" t="s">
        <v>38</v>
      </c>
      <c r="D4" s="6">
        <v>219</v>
      </c>
      <c r="E4">
        <v>20</v>
      </c>
      <c r="F4" t="s">
        <v>9</v>
      </c>
      <c r="G4" t="s">
        <v>10</v>
      </c>
      <c r="H4">
        <v>38.479039999999998</v>
      </c>
      <c r="I4">
        <f>-105.84479</f>
        <v>-105.84479</v>
      </c>
    </row>
    <row r="5" spans="1:11" x14ac:dyDescent="0.25">
      <c r="A5">
        <v>2</v>
      </c>
      <c r="B5" t="s">
        <v>31</v>
      </c>
      <c r="C5" t="s">
        <v>38</v>
      </c>
      <c r="D5" s="6">
        <v>221</v>
      </c>
      <c r="E5">
        <v>19</v>
      </c>
      <c r="F5" t="s">
        <v>9</v>
      </c>
      <c r="G5" t="s">
        <v>10</v>
      </c>
      <c r="H5">
        <v>38.480269999999997</v>
      </c>
      <c r="I5">
        <v>-105.84305000000001</v>
      </c>
    </row>
    <row r="6" spans="1:11" x14ac:dyDescent="0.25">
      <c r="A6">
        <v>2</v>
      </c>
      <c r="B6" t="s">
        <v>33</v>
      </c>
      <c r="C6" t="s">
        <v>38</v>
      </c>
      <c r="D6" s="6">
        <v>234</v>
      </c>
      <c r="E6">
        <v>20</v>
      </c>
      <c r="F6" t="s">
        <v>9</v>
      </c>
      <c r="G6" t="s">
        <v>10</v>
      </c>
      <c r="H6">
        <v>38.481160000000003</v>
      </c>
      <c r="I6">
        <v>-105.83811</v>
      </c>
    </row>
    <row r="7" spans="1:11" x14ac:dyDescent="0.25">
      <c r="A7">
        <v>2</v>
      </c>
      <c r="B7" t="s">
        <v>27</v>
      </c>
      <c r="C7" t="s">
        <v>38</v>
      </c>
      <c r="D7" s="6">
        <f>((258*9)+138)/10</f>
        <v>246</v>
      </c>
      <c r="E7">
        <v>19</v>
      </c>
      <c r="F7" t="s">
        <v>9</v>
      </c>
      <c r="G7" t="s">
        <v>28</v>
      </c>
      <c r="H7">
        <v>38.47645</v>
      </c>
      <c r="I7">
        <v>-105.85023</v>
      </c>
    </row>
    <row r="8" spans="1:11" x14ac:dyDescent="0.25">
      <c r="A8">
        <v>2</v>
      </c>
      <c r="B8" t="s">
        <v>25</v>
      </c>
      <c r="C8" t="s">
        <v>38</v>
      </c>
      <c r="D8" s="7">
        <f>((270*9)+215)/10</f>
        <v>264.5</v>
      </c>
      <c r="E8">
        <v>18</v>
      </c>
      <c r="F8" t="s">
        <v>9</v>
      </c>
      <c r="G8" t="s">
        <v>10</v>
      </c>
      <c r="H8">
        <v>38.475999999999999</v>
      </c>
      <c r="I8">
        <v>-105.85102000000001</v>
      </c>
    </row>
    <row r="9" spans="1:11" x14ac:dyDescent="0.25">
      <c r="A9">
        <v>2</v>
      </c>
      <c r="B9" t="s">
        <v>29</v>
      </c>
      <c r="C9" t="s">
        <v>38</v>
      </c>
      <c r="D9" s="7">
        <f>((7*250)+275+295+290+305+275+310)/13</f>
        <v>269.23076923076923</v>
      </c>
      <c r="E9">
        <v>21</v>
      </c>
      <c r="F9" t="s">
        <v>9</v>
      </c>
      <c r="G9" t="s">
        <v>28</v>
      </c>
      <c r="H9">
        <v>38.477760000000004</v>
      </c>
      <c r="I9">
        <v>-105.84876</v>
      </c>
    </row>
    <row r="10" spans="1:11" x14ac:dyDescent="0.25">
      <c r="A10">
        <v>2</v>
      </c>
      <c r="B10" t="s">
        <v>26</v>
      </c>
      <c r="C10" t="s">
        <v>38</v>
      </c>
      <c r="D10" s="7">
        <f>((8*344)+260+280)/10</f>
        <v>329.2</v>
      </c>
      <c r="E10">
        <v>16</v>
      </c>
      <c r="F10" t="s">
        <v>9</v>
      </c>
      <c r="G10" t="s">
        <v>10</v>
      </c>
      <c r="H10">
        <v>38.476140000000001</v>
      </c>
      <c r="I10">
        <v>-105.85102000000001</v>
      </c>
    </row>
    <row r="11" spans="1:11" x14ac:dyDescent="0.25">
      <c r="A11">
        <v>3</v>
      </c>
      <c r="B11" t="s">
        <v>22</v>
      </c>
      <c r="C11" t="s">
        <v>40</v>
      </c>
      <c r="D11" s="8">
        <v>219</v>
      </c>
      <c r="E11">
        <v>20</v>
      </c>
      <c r="F11" t="s">
        <v>9</v>
      </c>
      <c r="G11" t="s">
        <v>10</v>
      </c>
      <c r="H11">
        <v>38.472029999999997</v>
      </c>
      <c r="I11">
        <v>-105.86271000000001</v>
      </c>
    </row>
    <row r="12" spans="1:11" x14ac:dyDescent="0.25">
      <c r="A12">
        <v>3</v>
      </c>
      <c r="B12" t="s">
        <v>24</v>
      </c>
      <c r="C12" t="s">
        <v>41</v>
      </c>
      <c r="D12" s="8">
        <v>244</v>
      </c>
      <c r="E12">
        <v>20</v>
      </c>
      <c r="F12" t="s">
        <v>9</v>
      </c>
      <c r="G12" t="s">
        <v>10</v>
      </c>
      <c r="H12">
        <v>38.476280000000003</v>
      </c>
      <c r="I12">
        <v>-105.85353000000001</v>
      </c>
    </row>
    <row r="13" spans="1:11" x14ac:dyDescent="0.25">
      <c r="A13">
        <v>3</v>
      </c>
      <c r="B13" t="s">
        <v>20</v>
      </c>
      <c r="C13" t="s">
        <v>40</v>
      </c>
      <c r="D13" s="8">
        <v>254</v>
      </c>
      <c r="E13">
        <v>20</v>
      </c>
      <c r="F13" t="s">
        <v>9</v>
      </c>
      <c r="G13" t="s">
        <v>10</v>
      </c>
      <c r="H13">
        <v>38.473840000000003</v>
      </c>
      <c r="I13">
        <v>-105.86555</v>
      </c>
    </row>
    <row r="14" spans="1:11" x14ac:dyDescent="0.25">
      <c r="A14">
        <v>3</v>
      </c>
      <c r="B14" t="s">
        <v>23</v>
      </c>
      <c r="C14" t="s">
        <v>41</v>
      </c>
      <c r="D14" s="9">
        <f>AVERAGE(300,325,310,330,290,322,301,320,299,325,273)</f>
        <v>308.63636363636363</v>
      </c>
      <c r="E14">
        <v>11</v>
      </c>
      <c r="F14" t="s">
        <v>9</v>
      </c>
      <c r="G14" t="s">
        <v>16</v>
      </c>
      <c r="H14">
        <v>38.4754</v>
      </c>
      <c r="I14">
        <v>-105.8558</v>
      </c>
    </row>
    <row r="15" spans="1:11" x14ac:dyDescent="0.25">
      <c r="A15">
        <v>4</v>
      </c>
      <c r="B15" t="s">
        <v>19</v>
      </c>
      <c r="C15" t="s">
        <v>42</v>
      </c>
      <c r="D15" s="8">
        <v>210</v>
      </c>
      <c r="E15">
        <v>20</v>
      </c>
      <c r="F15" t="s">
        <v>9</v>
      </c>
      <c r="G15" t="s">
        <v>10</v>
      </c>
      <c r="H15">
        <v>38.475050000000003</v>
      </c>
      <c r="I15">
        <v>-105.87034</v>
      </c>
    </row>
    <row r="16" spans="1:11" x14ac:dyDescent="0.25">
      <c r="A16">
        <v>4</v>
      </c>
      <c r="B16" t="s">
        <v>18</v>
      </c>
      <c r="C16" t="s">
        <v>42</v>
      </c>
      <c r="D16" s="8">
        <v>228</v>
      </c>
      <c r="E16">
        <v>20</v>
      </c>
      <c r="F16" t="s">
        <v>9</v>
      </c>
      <c r="G16" t="s">
        <v>10</v>
      </c>
      <c r="H16">
        <v>38.473399999999998</v>
      </c>
      <c r="I16">
        <v>-105.87236</v>
      </c>
    </row>
    <row r="17" spans="1:9" x14ac:dyDescent="0.25">
      <c r="A17">
        <v>5</v>
      </c>
      <c r="B17" t="s">
        <v>15</v>
      </c>
      <c r="C17" t="s">
        <v>37</v>
      </c>
      <c r="D17" s="10">
        <f>(240+230+270+220+205+242+230+235+180+230)/10</f>
        <v>228.2</v>
      </c>
      <c r="E17">
        <v>10</v>
      </c>
      <c r="F17" t="s">
        <v>9</v>
      </c>
      <c r="G17" t="s">
        <v>16</v>
      </c>
      <c r="H17">
        <v>38.476281999999998</v>
      </c>
      <c r="I17">
        <v>-105.877212</v>
      </c>
    </row>
    <row r="18" spans="1:9" x14ac:dyDescent="0.25">
      <c r="A18">
        <v>5</v>
      </c>
      <c r="B18" t="s">
        <v>17</v>
      </c>
      <c r="C18" t="s">
        <v>37</v>
      </c>
      <c r="D18" s="11">
        <v>233</v>
      </c>
      <c r="E18">
        <v>20</v>
      </c>
      <c r="F18" t="s">
        <v>9</v>
      </c>
      <c r="G18" t="s">
        <v>10</v>
      </c>
      <c r="H18">
        <v>38.474490000000003</v>
      </c>
      <c r="I18">
        <v>-105.87451</v>
      </c>
    </row>
    <row r="19" spans="1:9" x14ac:dyDescent="0.25">
      <c r="A19">
        <v>5</v>
      </c>
      <c r="B19" t="s">
        <v>21</v>
      </c>
      <c r="C19" t="s">
        <v>37</v>
      </c>
      <c r="D19" s="11">
        <v>238</v>
      </c>
      <c r="E19">
        <v>17</v>
      </c>
      <c r="F19" t="s">
        <v>9</v>
      </c>
      <c r="G19" t="s">
        <v>10</v>
      </c>
      <c r="H19">
        <v>38.476730000000003</v>
      </c>
      <c r="I19">
        <v>-105.881184</v>
      </c>
    </row>
    <row r="20" spans="1:9" x14ac:dyDescent="0.25">
      <c r="A20">
        <v>5</v>
      </c>
      <c r="B20" t="s">
        <v>13</v>
      </c>
      <c r="C20" t="s">
        <v>37</v>
      </c>
      <c r="D20" s="11">
        <v>292</v>
      </c>
      <c r="E20">
        <v>21</v>
      </c>
      <c r="F20" t="s">
        <v>9</v>
      </c>
      <c r="G20" t="s">
        <v>10</v>
      </c>
      <c r="H20">
        <v>38.475230000000003</v>
      </c>
      <c r="I20">
        <v>-105.88293</v>
      </c>
    </row>
    <row r="21" spans="1:9" x14ac:dyDescent="0.25">
      <c r="A21">
        <v>5</v>
      </c>
      <c r="B21" t="s">
        <v>11</v>
      </c>
      <c r="C21" t="s">
        <v>37</v>
      </c>
      <c r="D21" s="11">
        <v>328</v>
      </c>
      <c r="E21">
        <v>19</v>
      </c>
      <c r="F21" t="s">
        <v>9</v>
      </c>
      <c r="G21" t="s">
        <v>10</v>
      </c>
      <c r="H21">
        <v>38.47551</v>
      </c>
      <c r="I21">
        <v>-105.88679999999999</v>
      </c>
    </row>
    <row r="22" spans="1:9" x14ac:dyDescent="0.25">
      <c r="A22">
        <v>7</v>
      </c>
      <c r="B22" t="s">
        <v>43</v>
      </c>
      <c r="C22" t="s">
        <v>8</v>
      </c>
      <c r="D22" s="4" t="s">
        <v>44</v>
      </c>
      <c r="E22">
        <v>1</v>
      </c>
      <c r="F22" t="s">
        <v>9</v>
      </c>
      <c r="G22" t="s">
        <v>10</v>
      </c>
      <c r="H22">
        <v>38.480870000000003</v>
      </c>
      <c r="I22">
        <v>-105.90698</v>
      </c>
    </row>
    <row r="23" spans="1:9" x14ac:dyDescent="0.25">
      <c r="A23">
        <v>8</v>
      </c>
      <c r="B23" t="s">
        <v>7</v>
      </c>
      <c r="C23" t="s">
        <v>12</v>
      </c>
      <c r="D23">
        <v>18</v>
      </c>
      <c r="E23">
        <v>20</v>
      </c>
      <c r="F23" t="s">
        <v>9</v>
      </c>
      <c r="G23" t="s">
        <v>10</v>
      </c>
      <c r="H23">
        <v>38.476469999999999</v>
      </c>
      <c r="I23">
        <v>-105.88809999999999</v>
      </c>
    </row>
    <row r="24" spans="1:9" x14ac:dyDescent="0.25">
      <c r="A24">
        <v>8</v>
      </c>
      <c r="B24" t="s">
        <v>14</v>
      </c>
      <c r="C24" t="s">
        <v>12</v>
      </c>
      <c r="D24">
        <v>301</v>
      </c>
      <c r="E24">
        <v>20</v>
      </c>
      <c r="F24" t="s">
        <v>9</v>
      </c>
      <c r="G24" t="s">
        <v>10</v>
      </c>
      <c r="H24">
        <v>38.475639999999999</v>
      </c>
      <c r="I24">
        <v>-105.89097</v>
      </c>
    </row>
    <row r="25" spans="1:9" x14ac:dyDescent="0.25">
      <c r="E25">
        <f>SUM(E7:E12)</f>
        <v>114</v>
      </c>
    </row>
    <row r="27" spans="1:9" x14ac:dyDescent="0.25">
      <c r="D27" s="3" t="s">
        <v>36</v>
      </c>
      <c r="E27" s="3" t="s">
        <v>49</v>
      </c>
      <c r="F27" s="3" t="s">
        <v>2</v>
      </c>
    </row>
    <row r="28" spans="1:9" x14ac:dyDescent="0.25">
      <c r="C28" t="s">
        <v>8</v>
      </c>
      <c r="D28" s="5" t="str">
        <f>D22</f>
        <v>**20</v>
      </c>
      <c r="E28">
        <v>1</v>
      </c>
      <c r="F28">
        <v>1</v>
      </c>
    </row>
    <row r="29" spans="1:9" x14ac:dyDescent="0.25">
      <c r="C29" t="s">
        <v>12</v>
      </c>
      <c r="D29" s="2">
        <f>AVERAGE(378,D24)</f>
        <v>339.5</v>
      </c>
      <c r="E29">
        <v>2</v>
      </c>
      <c r="F29">
        <v>40</v>
      </c>
    </row>
    <row r="30" spans="1:9" x14ac:dyDescent="0.25">
      <c r="C30" t="s">
        <v>48</v>
      </c>
      <c r="D30" s="2">
        <f>AVERAGE(D17:D21)</f>
        <v>263.84000000000003</v>
      </c>
      <c r="E30">
        <v>5</v>
      </c>
      <c r="F30">
        <f>SUM(E17:E21)</f>
        <v>87</v>
      </c>
    </row>
    <row r="31" spans="1:9" x14ac:dyDescent="0.25">
      <c r="C31" t="s">
        <v>47</v>
      </c>
      <c r="D31" s="2">
        <f>AVERAGE(D11:D16)</f>
        <v>243.93939393939391</v>
      </c>
      <c r="E31">
        <v>6</v>
      </c>
      <c r="F31">
        <f>SUM(E11:E16)</f>
        <v>111</v>
      </c>
    </row>
    <row r="32" spans="1:9" x14ac:dyDescent="0.25">
      <c r="C32" t="s">
        <v>46</v>
      </c>
      <c r="D32" s="2">
        <f>AVERAGE(D2:D10)</f>
        <v>250.99230769230769</v>
      </c>
      <c r="E32">
        <v>9</v>
      </c>
      <c r="F32">
        <f>SUM(E2:E10)</f>
        <v>162</v>
      </c>
    </row>
    <row r="34" spans="2:2" x14ac:dyDescent="0.25">
      <c r="B34" t="s">
        <v>50</v>
      </c>
    </row>
  </sheetData>
  <sortState xmlns:xlrd2="http://schemas.microsoft.com/office/spreadsheetml/2017/richdata2" ref="A2:I24">
    <sortCondition ref="A2:A24"/>
    <sortCondition ref="D2:D2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Tyson</dc:creator>
  <cp:lastModifiedBy>Gina Harlow</cp:lastModifiedBy>
  <dcterms:created xsi:type="dcterms:W3CDTF">2019-10-03T17:00:40Z</dcterms:created>
  <dcterms:modified xsi:type="dcterms:W3CDTF">2022-10-31T18:23:45Z</dcterms:modified>
</cp:coreProperties>
</file>