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05" yWindow="1665" windowWidth="24240" windowHeight="13740"/>
  </bookViews>
  <sheets>
    <sheet name="Sheet1" sheetId="1" r:id="rId1"/>
  </sheets>
  <definedNames>
    <definedName name="_xlnm.Print_Area" localSheetId="0">Sheet1!$A$1:$I$47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36" i="1"/>
  <c r="H39" i="1" s="1"/>
  <c r="H40" i="1" s="1"/>
  <c r="H35" i="1"/>
  <c r="H37" i="1" s="1"/>
  <c r="H38" i="1" s="1"/>
  <c r="H33" i="1"/>
  <c r="H42" i="1" s="1"/>
  <c r="H18" i="1"/>
  <c r="H13" i="1"/>
  <c r="H16" i="1" s="1"/>
  <c r="H17" i="1" s="1"/>
  <c r="H12" i="1"/>
  <c r="H14" i="1" s="1"/>
  <c r="H15" i="1" s="1"/>
  <c r="H10" i="1"/>
  <c r="H19" i="1" s="1"/>
  <c r="D36" i="1"/>
  <c r="D31" i="1"/>
  <c r="D34" i="1" s="1"/>
  <c r="D35" i="1" s="1"/>
  <c r="D30" i="1"/>
  <c r="D32" i="1" s="1"/>
  <c r="D33" i="1" s="1"/>
  <c r="D28" i="1"/>
  <c r="D37" i="1" s="1"/>
  <c r="D38" i="1" l="1"/>
  <c r="D39" i="1" s="1"/>
  <c r="D40" i="1" s="1"/>
  <c r="H43" i="1"/>
  <c r="H44" i="1" s="1"/>
  <c r="H45" i="1" s="1"/>
  <c r="H20" i="1"/>
  <c r="H21" i="1" s="1"/>
  <c r="H22" i="1" s="1"/>
</calcChain>
</file>

<file path=xl/sharedStrings.xml><?xml version="1.0" encoding="utf-8"?>
<sst xmlns="http://schemas.openxmlformats.org/spreadsheetml/2006/main" count="78" uniqueCount="35">
  <si>
    <t>N : Number of revolutions per minute (rpm)</t>
  </si>
  <si>
    <t>G : Centrifugal force</t>
  </si>
  <si>
    <t>V : Sedimentation velocity</t>
  </si>
  <si>
    <t>S : Sedimentation coefficient</t>
  </si>
  <si>
    <t>K : K factor</t>
  </si>
  <si>
    <t>T : Sedimentation time (hr)</t>
  </si>
  <si>
    <t>T : Sedimentation time (hrs)</t>
  </si>
  <si>
    <t>G=1118*r*N²*10^(-8)</t>
    <phoneticPr fontId="0"/>
  </si>
  <si>
    <t>T=K/S</t>
    <phoneticPr fontId="0"/>
  </si>
  <si>
    <t>ω : 2πN/60</t>
    <phoneticPr fontId="0"/>
  </si>
  <si>
    <t>g : Acceleartion due to gravity (cm/s²)</t>
  </si>
  <si>
    <t>G(Rmin) : Centrifugal force</t>
  </si>
  <si>
    <t>G(Rmax) : Centrifugal force</t>
  </si>
  <si>
    <t>V(Rmin) : Sedimentation velocity (cm/s)</t>
  </si>
  <si>
    <t>V(Rmin) : Sedimentation velocity (cm/min)</t>
  </si>
  <si>
    <t>V(Rmmax) : Sedimentation velocity (cm/min)</t>
  </si>
  <si>
    <t>V(Rmax) : Sedimentation velocity (cm/s)</t>
  </si>
  <si>
    <t>T : Sedimentation time (min)</t>
  </si>
  <si>
    <t>T :Sedimentation time (sec)</t>
  </si>
  <si>
    <t>&gt;2 μm</t>
  </si>
  <si>
    <t>2–0.5 μm</t>
  </si>
  <si>
    <t>&lt;0.5 μm</t>
  </si>
  <si>
    <r>
      <t>d : Particle diameter (</t>
    </r>
    <r>
      <rPr>
        <sz val="12"/>
        <color theme="1"/>
        <rFont val="游ゴシック"/>
        <family val="2"/>
      </rPr>
      <t>㎝</t>
    </r>
    <r>
      <rPr>
        <sz val="12"/>
        <color theme="1"/>
        <rFont val="Times New Roman"/>
        <family val="1"/>
      </rPr>
      <t>)</t>
    </r>
  </si>
  <si>
    <r>
      <rPr>
        <sz val="11"/>
        <color theme="1"/>
        <rFont val="Yu Gothic Medium"/>
        <family val="3"/>
        <charset val="128"/>
      </rPr>
      <t>ɳ</t>
    </r>
    <r>
      <rPr>
        <sz val="11"/>
        <color theme="1"/>
        <rFont val="Times New Roman"/>
        <family val="1"/>
      </rPr>
      <t xml:space="preserve"> : Solution Viscosity </t>
    </r>
    <r>
      <rPr>
        <sz val="12"/>
        <color theme="1"/>
        <rFont val="Times New Roman"/>
        <family val="1"/>
      </rPr>
      <t>(gm/</t>
    </r>
    <r>
      <rPr>
        <sz val="12"/>
        <color theme="1"/>
        <rFont val="游ゴシック"/>
        <family val="2"/>
      </rPr>
      <t>㎝・</t>
    </r>
    <r>
      <rPr>
        <sz val="12"/>
        <color theme="1"/>
        <rFont val="Times New Roman"/>
        <family val="1"/>
      </rPr>
      <t>s)</t>
    </r>
  </si>
  <si>
    <r>
      <t>σ : Particle density (gm/</t>
    </r>
    <r>
      <rPr>
        <sz val="12"/>
        <color theme="1"/>
        <rFont val="游ゴシック"/>
        <family val="2"/>
      </rPr>
      <t>㎠</t>
    </r>
    <r>
      <rPr>
        <sz val="12"/>
        <color theme="1"/>
        <rFont val="Times New Roman"/>
        <family val="1"/>
      </rPr>
      <t>)</t>
    </r>
  </si>
  <si>
    <r>
      <t>ρ : Solution density (gm/</t>
    </r>
    <r>
      <rPr>
        <sz val="12"/>
        <color theme="1"/>
        <rFont val="游ゴシック"/>
        <family val="2"/>
      </rPr>
      <t>㎠</t>
    </r>
    <r>
      <rPr>
        <sz val="12"/>
        <color theme="1"/>
        <rFont val="Times New Roman"/>
        <family val="1"/>
      </rPr>
      <t>)</t>
    </r>
  </si>
  <si>
    <r>
      <t>r : Radius of gyration (</t>
    </r>
    <r>
      <rPr>
        <sz val="12"/>
        <color theme="1"/>
        <rFont val="游ゴシック"/>
        <family val="2"/>
      </rPr>
      <t>㎝）</t>
    </r>
  </si>
  <si>
    <r>
      <t>V=(</t>
    </r>
    <r>
      <rPr>
        <sz val="12"/>
        <color theme="1"/>
        <rFont val="游ゴシック"/>
        <family val="2"/>
      </rPr>
      <t>ｄ</t>
    </r>
    <r>
      <rPr>
        <sz val="12"/>
        <color theme="1"/>
        <rFont val="Times New Roman"/>
        <family val="1"/>
      </rPr>
      <t>²/18)</t>
    </r>
    <r>
      <rPr>
        <sz val="12"/>
        <color theme="1"/>
        <rFont val="游ゴシック"/>
        <family val="2"/>
      </rPr>
      <t>・</t>
    </r>
    <r>
      <rPr>
        <sz val="12"/>
        <color theme="1"/>
        <rFont val="Times New Roman"/>
        <family val="1"/>
      </rPr>
      <t>((σ</t>
    </r>
    <r>
      <rPr>
        <sz val="12"/>
        <color theme="1"/>
        <rFont val="游ゴシック"/>
        <family val="2"/>
      </rPr>
      <t>－</t>
    </r>
    <r>
      <rPr>
        <sz val="12"/>
        <color theme="1"/>
        <rFont val="Times New Roman"/>
        <family val="1"/>
      </rPr>
      <t>ρ)/</t>
    </r>
    <r>
      <rPr>
        <sz val="12"/>
        <color theme="1"/>
        <rFont val="游ゴシック"/>
        <family val="2"/>
      </rPr>
      <t>ɳ</t>
    </r>
    <r>
      <rPr>
        <sz val="12"/>
        <color theme="1"/>
        <rFont val="Times New Roman"/>
        <family val="1"/>
      </rPr>
      <t>)</t>
    </r>
    <r>
      <rPr>
        <sz val="12"/>
        <color theme="1"/>
        <rFont val="游ゴシック"/>
        <family val="2"/>
      </rPr>
      <t>・</t>
    </r>
    <r>
      <rPr>
        <sz val="12"/>
        <color theme="1"/>
        <rFont val="Times New Roman"/>
        <family val="1"/>
      </rPr>
      <t>RCF</t>
    </r>
    <phoneticPr fontId="0"/>
  </si>
  <si>
    <r>
      <t>S=(</t>
    </r>
    <r>
      <rPr>
        <sz val="12"/>
        <color theme="1"/>
        <rFont val="游ゴシック"/>
        <family val="2"/>
      </rPr>
      <t>ｄ</t>
    </r>
    <r>
      <rPr>
        <sz val="12"/>
        <color theme="1"/>
        <rFont val="Times New Roman"/>
        <family val="1"/>
      </rPr>
      <t>²/18)</t>
    </r>
    <r>
      <rPr>
        <sz val="12"/>
        <color theme="1"/>
        <rFont val="游ゴシック"/>
        <family val="2"/>
      </rPr>
      <t>・</t>
    </r>
    <r>
      <rPr>
        <sz val="12"/>
        <color theme="1"/>
        <rFont val="Times New Roman"/>
        <family val="1"/>
      </rPr>
      <t>((σ</t>
    </r>
    <r>
      <rPr>
        <sz val="12"/>
        <color theme="1"/>
        <rFont val="游ゴシック"/>
        <family val="2"/>
      </rPr>
      <t>－</t>
    </r>
    <r>
      <rPr>
        <sz val="12"/>
        <color theme="1"/>
        <rFont val="Times New Roman"/>
        <family val="1"/>
      </rPr>
      <t>ρ)/</t>
    </r>
    <r>
      <rPr>
        <sz val="12"/>
        <color theme="1"/>
        <rFont val="游ゴシック"/>
        <family val="2"/>
      </rPr>
      <t>ɳ</t>
    </r>
    <r>
      <rPr>
        <sz val="12"/>
        <color theme="1"/>
        <rFont val="Times New Roman"/>
        <family val="1"/>
      </rPr>
      <t>)</t>
    </r>
    <r>
      <rPr>
        <sz val="12"/>
        <color theme="1"/>
        <rFont val="游ゴシック"/>
        <family val="2"/>
      </rPr>
      <t>・</t>
    </r>
    <r>
      <rPr>
        <sz val="12"/>
        <color theme="1"/>
        <rFont val="Times New Roman"/>
        <family val="1"/>
      </rPr>
      <t>10¹³</t>
    </r>
    <phoneticPr fontId="0"/>
  </si>
  <si>
    <r>
      <t>K=((In(Rmax)-In(Rmin))*10^13)/(3600*ω²</t>
    </r>
    <r>
      <rPr>
        <sz val="12"/>
        <color theme="1"/>
        <rFont val="游ゴシック"/>
        <family val="2"/>
      </rPr>
      <t>）</t>
    </r>
    <phoneticPr fontId="0"/>
  </si>
  <si>
    <r>
      <t>σ-ρ :Relative density (gm/</t>
    </r>
    <r>
      <rPr>
        <sz val="12"/>
        <color theme="1"/>
        <rFont val="游ゴシック"/>
        <family val="2"/>
      </rPr>
      <t>㎠</t>
    </r>
    <r>
      <rPr>
        <sz val="12"/>
        <color theme="1"/>
        <rFont val="Times New Roman"/>
        <family val="1"/>
      </rPr>
      <t>)</t>
    </r>
  </si>
  <si>
    <r>
      <t>rmin: Minimum radius of gyration (</t>
    </r>
    <r>
      <rPr>
        <sz val="12"/>
        <color theme="1"/>
        <rFont val="游ゴシック"/>
        <family val="2"/>
      </rPr>
      <t>㎝）</t>
    </r>
  </si>
  <si>
    <r>
      <t>rmax : Maximum radius of gyration (</t>
    </r>
    <r>
      <rPr>
        <sz val="12"/>
        <color theme="1"/>
        <rFont val="游ゴシック"/>
        <family val="2"/>
      </rPr>
      <t>㎝）</t>
    </r>
  </si>
  <si>
    <t>Centrifuge conditions</t>
    <phoneticPr fontId="2"/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</si>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</sst>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1"/>
      <color theme="1"/>
      <name val="Yu Gothic Medium"/>
      <family val="3"/>
      <charset val="128"/>
    </font>
    <font>
      <sz val="6"/>
      <name val="Calibri"/>
      <family val="3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5" fillId="0" borderId="5" xfId="0" applyFont="1" applyBorder="1" applyAlignment="1">
      <alignment vertical="center"/>
    </xf>
    <xf numFmtId="0" fontId="3" fillId="0" borderId="0" xfId="0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/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tabSelected="1" view="pageBreakPreview" zoomScaleNormal="75" zoomScaleSheetLayoutView="100" workbookViewId="0">
      <selection activeCell="B2" sqref="B2"/>
    </sheetView>
  </sheetViews>
  <sheetFormatPr defaultColWidth="10.75" defaultRowHeight="15.75"/>
  <cols>
    <col min="1" max="1" width="4" style="2" customWidth="1"/>
    <col min="2" max="2" width="35" style="2" customWidth="1"/>
    <col min="3" max="3" width="1.875" style="2" customWidth="1"/>
    <col min="4" max="4" width="35.375" style="2" customWidth="1"/>
    <col min="5" max="5" width="1.25" style="2" customWidth="1"/>
    <col min="6" max="6" width="3" style="2" customWidth="1"/>
    <col min="7" max="7" width="37" style="2" customWidth="1"/>
    <col min="8" max="8" width="19.875" style="2" customWidth="1"/>
    <col min="9" max="9" width="6.125" style="2" customWidth="1"/>
    <col min="10" max="10" width="37" style="2" customWidth="1"/>
    <col min="11" max="12" width="10.75" style="2"/>
    <col min="13" max="13" width="37" style="2" customWidth="1"/>
    <col min="14" max="16384" width="10.75" style="2"/>
  </cols>
  <sheetData>
    <row r="2" spans="2:8" ht="19.5" thickBot="1">
      <c r="B2" s="18" t="s">
        <v>34</v>
      </c>
      <c r="G2" s="21" t="s">
        <v>20</v>
      </c>
      <c r="H2" s="21"/>
    </row>
    <row r="3" spans="2:8" ht="20.25" thickTop="1">
      <c r="B3" s="17" t="s">
        <v>33</v>
      </c>
      <c r="G3" s="1" t="s">
        <v>22</v>
      </c>
      <c r="H3" s="1">
        <v>5.0000000000000002E-5</v>
      </c>
    </row>
    <row r="4" spans="2:8" ht="19.5">
      <c r="B4" s="15"/>
      <c r="G4" s="3" t="s">
        <v>23</v>
      </c>
      <c r="H4" s="1">
        <v>1.0019999999999999E-2</v>
      </c>
    </row>
    <row r="5" spans="2:8" ht="19.5">
      <c r="B5" s="4" t="s">
        <v>22</v>
      </c>
      <c r="C5" s="5"/>
      <c r="D5" s="6"/>
      <c r="E5" s="8"/>
      <c r="G5" s="1" t="s">
        <v>30</v>
      </c>
      <c r="H5" s="1">
        <v>1.5</v>
      </c>
    </row>
    <row r="6" spans="2:8" ht="19.5">
      <c r="B6" s="7" t="s">
        <v>23</v>
      </c>
      <c r="C6" s="8"/>
      <c r="D6" s="9"/>
      <c r="E6" s="8"/>
      <c r="G6" s="1" t="s">
        <v>31</v>
      </c>
      <c r="H6" s="1">
        <v>6</v>
      </c>
    </row>
    <row r="7" spans="2:8" ht="19.5">
      <c r="B7" s="10" t="s">
        <v>24</v>
      </c>
      <c r="C7" s="8"/>
      <c r="D7" s="9"/>
      <c r="E7" s="8"/>
      <c r="G7" s="1" t="s">
        <v>32</v>
      </c>
      <c r="H7" s="1">
        <v>11</v>
      </c>
    </row>
    <row r="8" spans="2:8">
      <c r="B8" s="10"/>
      <c r="C8" s="8"/>
      <c r="D8" s="9"/>
      <c r="E8" s="8"/>
      <c r="G8" s="1" t="s">
        <v>0</v>
      </c>
      <c r="H8" s="1">
        <v>2000</v>
      </c>
    </row>
    <row r="9" spans="2:8" ht="19.5">
      <c r="B9" s="10" t="s">
        <v>25</v>
      </c>
      <c r="C9" s="8"/>
      <c r="D9" s="9"/>
      <c r="E9" s="8"/>
      <c r="G9" s="1" t="s">
        <v>10</v>
      </c>
      <c r="H9" s="1">
        <v>980.7</v>
      </c>
    </row>
    <row r="10" spans="2:8" ht="19.5">
      <c r="B10" s="10" t="s">
        <v>26</v>
      </c>
      <c r="C10" s="8"/>
      <c r="D10" s="9"/>
      <c r="E10" s="8"/>
      <c r="G10" s="1" t="s">
        <v>9</v>
      </c>
      <c r="H10" s="1">
        <f>(2*3.14*H8)/60</f>
        <v>209.33333333333334</v>
      </c>
    </row>
    <row r="11" spans="2:8">
      <c r="B11" s="10" t="s">
        <v>0</v>
      </c>
      <c r="C11" s="8"/>
      <c r="D11" s="9"/>
      <c r="E11" s="8"/>
      <c r="G11" s="1"/>
      <c r="H11" s="1"/>
    </row>
    <row r="12" spans="2:8">
      <c r="B12" s="10"/>
      <c r="C12" s="8"/>
      <c r="D12" s="9"/>
      <c r="E12" s="8"/>
      <c r="G12" s="1" t="s">
        <v>11</v>
      </c>
      <c r="H12" s="1">
        <f>1118*H6*(H8^2)*(10^(-8))</f>
        <v>268.32</v>
      </c>
    </row>
    <row r="13" spans="2:8">
      <c r="B13" s="10" t="s">
        <v>1</v>
      </c>
      <c r="C13" s="8"/>
      <c r="D13" s="11" t="s">
        <v>7</v>
      </c>
      <c r="E13" s="19"/>
      <c r="G13" s="1" t="s">
        <v>12</v>
      </c>
      <c r="H13" s="1">
        <f>1118*H7*(H8^2)*(10^(-8))</f>
        <v>491.92</v>
      </c>
    </row>
    <row r="14" spans="2:8" ht="19.5">
      <c r="B14" s="10" t="s">
        <v>2</v>
      </c>
      <c r="C14" s="8"/>
      <c r="D14" s="11" t="s">
        <v>27</v>
      </c>
      <c r="E14" s="19"/>
      <c r="G14" s="1" t="s">
        <v>13</v>
      </c>
      <c r="H14" s="1">
        <f>((H3^2)*H5*H12*H9)/(18*H4)</f>
        <v>5.4711706586826362E-3</v>
      </c>
    </row>
    <row r="15" spans="2:8" ht="19.5">
      <c r="B15" s="10" t="s">
        <v>3</v>
      </c>
      <c r="C15" s="8"/>
      <c r="D15" s="11" t="s">
        <v>28</v>
      </c>
      <c r="E15" s="19"/>
      <c r="F15" s="1"/>
      <c r="G15" s="1" t="s">
        <v>14</v>
      </c>
      <c r="H15" s="1">
        <f>H14*60</f>
        <v>0.32827023952095818</v>
      </c>
    </row>
    <row r="16" spans="2:8" ht="19.5">
      <c r="B16" s="10" t="s">
        <v>4</v>
      </c>
      <c r="C16" s="8"/>
      <c r="D16" s="11" t="s">
        <v>29</v>
      </c>
      <c r="E16" s="19"/>
      <c r="F16" s="1"/>
      <c r="G16" s="1" t="s">
        <v>16</v>
      </c>
      <c r="H16" s="1">
        <f>((H3^2)*H5*H13*H9)/(18*H4)</f>
        <v>1.0030479540918166E-2</v>
      </c>
    </row>
    <row r="17" spans="2:8">
      <c r="B17" s="12" t="s">
        <v>6</v>
      </c>
      <c r="C17" s="13"/>
      <c r="D17" s="14" t="s">
        <v>8</v>
      </c>
      <c r="E17" s="19"/>
      <c r="F17" s="1"/>
      <c r="G17" s="1" t="s">
        <v>15</v>
      </c>
      <c r="H17" s="1">
        <f>H16*60</f>
        <v>0.60182877245508992</v>
      </c>
    </row>
    <row r="18" spans="2:8">
      <c r="F18" s="1"/>
      <c r="G18" s="1" t="s">
        <v>3</v>
      </c>
      <c r="H18" s="1">
        <f>((H3^2)/18)*(H5/H4)*(10^13)</f>
        <v>207917.49833666001</v>
      </c>
    </row>
    <row r="19" spans="2:8">
      <c r="F19" s="1"/>
      <c r="G19" s="1" t="s">
        <v>4</v>
      </c>
      <c r="H19" s="1">
        <f>((LN(H7)-LN(H6))*10^13)/((H10^2)*3600)</f>
        <v>38422.945883346925</v>
      </c>
    </row>
    <row r="20" spans="2:8" ht="21" customHeight="1" thickBot="1">
      <c r="B20" s="22" t="s">
        <v>19</v>
      </c>
      <c r="C20" s="22"/>
      <c r="D20" s="22"/>
      <c r="E20" s="20"/>
      <c r="G20" s="1" t="s">
        <v>5</v>
      </c>
      <c r="H20" s="1">
        <f>H19/H18</f>
        <v>0.18479900052054538</v>
      </c>
    </row>
    <row r="21" spans="2:8" ht="20.25" thickTop="1">
      <c r="B21" s="1" t="s">
        <v>22</v>
      </c>
      <c r="D21" s="1">
        <v>2.1000000000000001E-4</v>
      </c>
      <c r="E21" s="1"/>
      <c r="G21" s="1" t="s">
        <v>17</v>
      </c>
      <c r="H21" s="1">
        <f>H20*60</f>
        <v>11.087940031232723</v>
      </c>
    </row>
    <row r="22" spans="2:8" ht="19.5">
      <c r="B22" s="3" t="s">
        <v>23</v>
      </c>
      <c r="D22" s="1">
        <v>1.0019999999999999E-2</v>
      </c>
      <c r="E22" s="1"/>
      <c r="G22" s="16" t="s">
        <v>18</v>
      </c>
      <c r="H22" s="16">
        <f>H21*60</f>
        <v>665.27640187396332</v>
      </c>
    </row>
    <row r="23" spans="2:8" ht="19.5">
      <c r="B23" s="1" t="s">
        <v>30</v>
      </c>
      <c r="D23" s="1">
        <v>1.5</v>
      </c>
      <c r="E23" s="1"/>
    </row>
    <row r="24" spans="2:8" ht="19.5">
      <c r="B24" s="1" t="s">
        <v>31</v>
      </c>
      <c r="D24" s="1">
        <v>6</v>
      </c>
      <c r="E24" s="1"/>
    </row>
    <row r="25" spans="2:8" ht="20.25" thickBot="1">
      <c r="B25" s="1" t="s">
        <v>32</v>
      </c>
      <c r="D25" s="1">
        <v>11</v>
      </c>
      <c r="E25" s="1"/>
      <c r="G25" s="21" t="s">
        <v>21</v>
      </c>
      <c r="H25" s="21"/>
    </row>
    <row r="26" spans="2:8" ht="20.25" thickTop="1">
      <c r="B26" s="1" t="s">
        <v>0</v>
      </c>
      <c r="D26" s="1">
        <v>1000</v>
      </c>
      <c r="E26" s="1"/>
      <c r="G26" s="1" t="s">
        <v>22</v>
      </c>
      <c r="H26" s="1">
        <v>1.0000000000000001E-5</v>
      </c>
    </row>
    <row r="27" spans="2:8" ht="19.5">
      <c r="B27" s="1" t="s">
        <v>10</v>
      </c>
      <c r="D27" s="1">
        <v>980.7</v>
      </c>
      <c r="E27" s="1"/>
      <c r="G27" s="3" t="s">
        <v>23</v>
      </c>
      <c r="H27" s="1">
        <v>1.0019999999999999E-2</v>
      </c>
    </row>
    <row r="28" spans="2:8" ht="19.5">
      <c r="B28" s="1" t="s">
        <v>9</v>
      </c>
      <c r="D28" s="1">
        <f>(2*3.14*D26)/60</f>
        <v>104.66666666666667</v>
      </c>
      <c r="E28" s="1"/>
      <c r="G28" s="1" t="s">
        <v>30</v>
      </c>
      <c r="H28" s="1">
        <v>1.5</v>
      </c>
    </row>
    <row r="29" spans="2:8" ht="19.5">
      <c r="B29" s="1"/>
      <c r="D29" s="1"/>
      <c r="E29" s="1"/>
      <c r="G29" s="1" t="s">
        <v>31</v>
      </c>
      <c r="H29" s="1">
        <v>6</v>
      </c>
    </row>
    <row r="30" spans="2:8" ht="19.5">
      <c r="B30" s="1" t="s">
        <v>11</v>
      </c>
      <c r="D30" s="1">
        <f>1118*D24*(D26^2)*(10^(-8))</f>
        <v>67.08</v>
      </c>
      <c r="E30" s="1"/>
      <c r="G30" s="1" t="s">
        <v>32</v>
      </c>
      <c r="H30" s="1">
        <v>11</v>
      </c>
    </row>
    <row r="31" spans="2:8">
      <c r="B31" s="1" t="s">
        <v>12</v>
      </c>
      <c r="D31" s="1">
        <f>1118*D25*(D26^2)*(10^(-8))</f>
        <v>122.98</v>
      </c>
      <c r="E31" s="1"/>
      <c r="G31" s="1" t="s">
        <v>0</v>
      </c>
      <c r="H31" s="1">
        <v>6000</v>
      </c>
    </row>
    <row r="32" spans="2:8">
      <c r="B32" s="1" t="s">
        <v>13</v>
      </c>
      <c r="D32" s="1">
        <f>((D21^2)*D23*D30*D27)/(18*D22)</f>
        <v>2.4127862604790426E-2</v>
      </c>
      <c r="E32" s="1"/>
      <c r="G32" s="1" t="s">
        <v>10</v>
      </c>
      <c r="H32" s="1">
        <v>980.7</v>
      </c>
    </row>
    <row r="33" spans="2:8">
      <c r="B33" s="1" t="s">
        <v>14</v>
      </c>
      <c r="D33" s="1">
        <f>D32*60</f>
        <v>1.4476717562874255</v>
      </c>
      <c r="E33" s="1"/>
      <c r="G33" s="1" t="s">
        <v>9</v>
      </c>
      <c r="H33" s="1">
        <f>(2*3.14*H31)/60</f>
        <v>628</v>
      </c>
    </row>
    <row r="34" spans="2:8">
      <c r="B34" s="1" t="s">
        <v>16</v>
      </c>
      <c r="D34" s="1">
        <f>((D21^2)*D23*D31*D27)/(18*D22)</f>
        <v>4.4234414775449121E-2</v>
      </c>
      <c r="E34" s="1"/>
      <c r="G34" s="1"/>
      <c r="H34" s="1"/>
    </row>
    <row r="35" spans="2:8">
      <c r="B35" s="1" t="s">
        <v>15</v>
      </c>
      <c r="D35" s="1">
        <f>D34*60</f>
        <v>2.6540648865269474</v>
      </c>
      <c r="E35" s="1"/>
      <c r="G35" s="1" t="s">
        <v>11</v>
      </c>
      <c r="H35" s="1">
        <f>1118*H29*(H31^2)*(10^(-8))</f>
        <v>2414.88</v>
      </c>
    </row>
    <row r="36" spans="2:8">
      <c r="B36" s="1" t="s">
        <v>3</v>
      </c>
      <c r="D36" s="1">
        <f>((D21^2)/18)*(D23/D22)*(10^13)</f>
        <v>3667664.6706586834</v>
      </c>
      <c r="E36" s="1"/>
      <c r="G36" s="1" t="s">
        <v>12</v>
      </c>
      <c r="H36" s="1">
        <f>1118*H30*(H31^2)*(10^(-8))</f>
        <v>4427.28</v>
      </c>
    </row>
    <row r="37" spans="2:8">
      <c r="B37" s="1" t="s">
        <v>4</v>
      </c>
      <c r="D37" s="1">
        <f>((LN(D25)-LN(D24))*10^13)/((D28^2)*3600)</f>
        <v>153691.7835333877</v>
      </c>
      <c r="E37" s="1"/>
      <c r="G37" s="1" t="s">
        <v>13</v>
      </c>
      <c r="H37" s="1">
        <f>((H26^2)*H28*H35*H32)/(18*H27)</f>
        <v>1.9696214371257492E-3</v>
      </c>
    </row>
    <row r="38" spans="2:8">
      <c r="B38" s="1" t="s">
        <v>5</v>
      </c>
      <c r="D38" s="1">
        <f>D37/D36</f>
        <v>4.1904535265429782E-2</v>
      </c>
      <c r="E38" s="1"/>
      <c r="G38" s="1" t="s">
        <v>14</v>
      </c>
      <c r="H38" s="1">
        <f>H37*60</f>
        <v>0.11817728622754495</v>
      </c>
    </row>
    <row r="39" spans="2:8">
      <c r="B39" s="1" t="s">
        <v>17</v>
      </c>
      <c r="D39" s="1">
        <f>D38*60</f>
        <v>2.5142721159257868</v>
      </c>
      <c r="E39" s="1"/>
      <c r="G39" s="1" t="s">
        <v>16</v>
      </c>
      <c r="H39" s="1">
        <f>((H26^2)*H28*H36*H32)/(18*H27)</f>
        <v>3.6109726347305399E-3</v>
      </c>
    </row>
    <row r="40" spans="2:8">
      <c r="B40" s="16" t="s">
        <v>18</v>
      </c>
      <c r="C40" s="13"/>
      <c r="D40" s="16">
        <f>D39*60</f>
        <v>150.85632695554722</v>
      </c>
      <c r="E40" s="19"/>
      <c r="G40" s="1" t="s">
        <v>15</v>
      </c>
      <c r="H40" s="1">
        <f>H39*60</f>
        <v>0.21665835808383238</v>
      </c>
    </row>
    <row r="41" spans="2:8">
      <c r="G41" s="1" t="s">
        <v>3</v>
      </c>
      <c r="H41" s="1">
        <f>((H26^2)/18)*(H28/H27)*(10^13)</f>
        <v>8316.6999334664015</v>
      </c>
    </row>
    <row r="42" spans="2:8">
      <c r="G42" s="1" t="s">
        <v>4</v>
      </c>
      <c r="H42" s="1">
        <f>((LN(H30)-LN(H29))*10^13)/((H33^2)*3600)</f>
        <v>4269.2162092607696</v>
      </c>
    </row>
    <row r="43" spans="2:8">
      <c r="G43" s="1" t="s">
        <v>5</v>
      </c>
      <c r="H43" s="1">
        <f>H42/H41</f>
        <v>0.51333055700151486</v>
      </c>
    </row>
    <row r="44" spans="2:8">
      <c r="G44" s="1" t="s">
        <v>17</v>
      </c>
      <c r="H44" s="1">
        <f>H43*60</f>
        <v>30.799833420090891</v>
      </c>
    </row>
    <row r="45" spans="2:8">
      <c r="G45" s="16" t="s">
        <v>18</v>
      </c>
      <c r="H45" s="16">
        <f>H44*60</f>
        <v>1847.9900052054536</v>
      </c>
    </row>
  </sheetData>
  <mergeCells count="3">
    <mergeCell ref="G2:H2"/>
    <mergeCell ref="G25:H25"/>
    <mergeCell ref="B20:D20"/>
  </mergeCells>
  <phoneticPr fontId="2"/>
  <pageMargins left="0.7" right="0.7" top="0.75" bottom="0.75" header="0.3" footer="0.3"/>
  <pageSetup paperSize="9" scale="83" orientation="portrait" horizontalDpi="1200" verticalDpi="12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Dyuti Prakash Sarkar</dc:creator>
  <cp:lastModifiedBy>Cary Cosper</cp:lastModifiedBy>
  <cp:lastPrinted>2021-07-12T08:58:56Z</cp:lastPrinted>
  <dcterms:created xsi:type="dcterms:W3CDTF">2020-12-30T02:30:41Z</dcterms:created>
  <dcterms:modified xsi:type="dcterms:W3CDTF">2022-05-13T16:59:24Z</dcterms:modified>
</cp:coreProperties>
</file>