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Books\SPE555-Craddock\555-07-SM-Hoiland\"/>
    </mc:Choice>
  </mc:AlternateContent>
  <xr:revisionPtr revIDLastSave="0" documentId="13_ncr:1_{85CA5899-1351-461D-81F1-0675D41034A0}" xr6:coauthVersionLast="47" xr6:coauthVersionMax="47" xr10:uidLastSave="{00000000-0000-0000-0000-000000000000}"/>
  <bookViews>
    <workbookView xWindow="-120" yWindow="-120" windowWidth="24240" windowHeight="12195" tabRatio="877" xr2:uid="{00000000-000D-0000-FFFF-FFFF00000000}"/>
  </bookViews>
  <sheets>
    <sheet name="S1A U-Pb UCSC" sheetId="8" r:id="rId1"/>
    <sheet name="S1B U-Pb ALC" sheetId="22" r:id="rId2"/>
    <sheet name="S2 strain" sheetId="11" r:id="rId3"/>
    <sheet name="S3 RSCM" sheetId="13" r:id="rId4"/>
    <sheet name="Info" sheetId="23" r:id="rId5"/>
  </sheets>
  <externalReferences>
    <externalReference r:id="rId6"/>
    <externalReference r:id="rId7"/>
  </externalReferences>
  <definedNames>
    <definedName name="__gXY1">#REF!</definedName>
    <definedName name="_gXY1" localSheetId="0">#REF!</definedName>
    <definedName name="_gXY1" localSheetId="3">#REF!</definedName>
    <definedName name="_gXY1">#REF!</definedName>
    <definedName name="AlSi">#REF!</definedName>
    <definedName name="AlSi2">#REF!</definedName>
    <definedName name="Comm_64">'[1]Standard Data'!$U$1</definedName>
    <definedName name="Comm_64err">#REF!</definedName>
    <definedName name="Comm_74">'[1]Standard Data'!$N$1</definedName>
    <definedName name="Comm_76err">'[1]Sample Data'!$N$3</definedName>
    <definedName name="Comm_86err">'[1]Sample Data'!$R$2</definedName>
    <definedName name="Comm64">#REF!</definedName>
    <definedName name="Comm76">#REF!</definedName>
    <definedName name="Comm86">#REF!</definedName>
    <definedName name="ConcAgeTik1" localSheetId="0">#REF!</definedName>
    <definedName name="ConcAgeTik1">#REF!</definedName>
    <definedName name="ConcAgeTik10">#REF!</definedName>
    <definedName name="ConcAgeTik2" localSheetId="0">#REF!</definedName>
    <definedName name="ConcAgeTik2">#REF!</definedName>
    <definedName name="ConcAgeTik3" localSheetId="0">#REF!</definedName>
    <definedName name="ConcAgeTik3">#REF!</definedName>
    <definedName name="ConcAgeTik4" localSheetId="0">#REF!</definedName>
    <definedName name="ConcAgeTik4">#REF!</definedName>
    <definedName name="ConcAgeTik5" localSheetId="0">#REF!</definedName>
    <definedName name="ConcAgeTik5">#REF!</definedName>
    <definedName name="ConcAgeTik6" localSheetId="0">#REF!</definedName>
    <definedName name="ConcAgeTik6">#REF!</definedName>
    <definedName name="ConcAgeTik7" localSheetId="0">#REF!</definedName>
    <definedName name="ConcAgeTik7">#REF!</definedName>
    <definedName name="ConcAgeTik9">#REF!</definedName>
    <definedName name="ConcAgeTikAge1" localSheetId="0">#REF!</definedName>
    <definedName name="ConcAgeTikAge1">#REF!</definedName>
    <definedName name="ConcAgeTikAge2" localSheetId="0">#REF!</definedName>
    <definedName name="ConcAgeTikAge2">#REF!</definedName>
    <definedName name="ConcAgeTikAge3" localSheetId="0">#REF!</definedName>
    <definedName name="ConcAgeTikAge3">#REF!</definedName>
    <definedName name="ConcAgeTikAge4" localSheetId="0">#REF!</definedName>
    <definedName name="ConcAgeTikAge4">#REF!</definedName>
    <definedName name="ConcAgeTikAge5" localSheetId="0">#REF!</definedName>
    <definedName name="ConcAgeTikAge5">#REF!</definedName>
    <definedName name="ConcAgeTikAge6" localSheetId="0">#REF!</definedName>
    <definedName name="ConcAgeTikAge6">#REF!</definedName>
    <definedName name="ConcAgeTikAge7" localSheetId="0">#REF!</definedName>
    <definedName name="ConcAgeTikAge7">#REF!</definedName>
    <definedName name="Ellipse1_1" localSheetId="0">#REF!</definedName>
    <definedName name="Ellipse1_1">#REF!</definedName>
    <definedName name="Ellipse1_10" localSheetId="0">#REF!</definedName>
    <definedName name="Ellipse1_10">#REF!</definedName>
    <definedName name="Ellipse1_100">#REF!</definedName>
    <definedName name="Ellipse1_101">#REF!</definedName>
    <definedName name="Ellipse1_102">#REF!</definedName>
    <definedName name="Ellipse1_103">#REF!</definedName>
    <definedName name="Ellipse1_104">#REF!</definedName>
    <definedName name="Ellipse1_105">#REF!</definedName>
    <definedName name="Ellipse1_106">#REF!</definedName>
    <definedName name="Ellipse1_107">#REF!</definedName>
    <definedName name="Ellipse1_108">#REF!</definedName>
    <definedName name="Ellipse1_109">#REF!</definedName>
    <definedName name="Ellipse1_11" localSheetId="0">#REF!</definedName>
    <definedName name="Ellipse1_11">#REF!</definedName>
    <definedName name="Ellipse1_110">#REF!</definedName>
    <definedName name="Ellipse1_111">#REF!</definedName>
    <definedName name="Ellipse1_112">#REF!</definedName>
    <definedName name="Ellipse1_113">#REF!</definedName>
    <definedName name="Ellipse1_114">#REF!</definedName>
    <definedName name="Ellipse1_115">#REF!</definedName>
    <definedName name="Ellipse1_116">#REF!</definedName>
    <definedName name="Ellipse1_117">#REF!</definedName>
    <definedName name="Ellipse1_118">#REF!</definedName>
    <definedName name="Ellipse1_119">#REF!</definedName>
    <definedName name="Ellipse1_12" localSheetId="0">#REF!</definedName>
    <definedName name="Ellipse1_12">#REF!</definedName>
    <definedName name="Ellipse1_120">#REF!</definedName>
    <definedName name="Ellipse1_121">#REF!</definedName>
    <definedName name="Ellipse1_122">#REF!</definedName>
    <definedName name="Ellipse1_123">#REF!</definedName>
    <definedName name="Ellipse1_124">#REF!</definedName>
    <definedName name="Ellipse1_125">#REF!</definedName>
    <definedName name="Ellipse1_126">#REF!</definedName>
    <definedName name="Ellipse1_127">#REF!</definedName>
    <definedName name="Ellipse1_128">#REF!</definedName>
    <definedName name="Ellipse1_129">#REF!</definedName>
    <definedName name="Ellipse1_13" localSheetId="0">#REF!</definedName>
    <definedName name="Ellipse1_13">#REF!</definedName>
    <definedName name="Ellipse1_130">#REF!</definedName>
    <definedName name="Ellipse1_131">#REF!</definedName>
    <definedName name="Ellipse1_132">#REF!</definedName>
    <definedName name="Ellipse1_133">#REF!</definedName>
    <definedName name="Ellipse1_134">#REF!</definedName>
    <definedName name="Ellipse1_135">#REF!</definedName>
    <definedName name="Ellipse1_136">#REF!</definedName>
    <definedName name="Ellipse1_137">#REF!</definedName>
    <definedName name="Ellipse1_138">#REF!</definedName>
    <definedName name="Ellipse1_139">#REF!</definedName>
    <definedName name="Ellipse1_14" localSheetId="0">#REF!</definedName>
    <definedName name="Ellipse1_14">#REF!</definedName>
    <definedName name="Ellipse1_140">#REF!</definedName>
    <definedName name="Ellipse1_141">#REF!</definedName>
    <definedName name="Ellipse1_142">#REF!</definedName>
    <definedName name="Ellipse1_143">#REF!</definedName>
    <definedName name="Ellipse1_144">#REF!</definedName>
    <definedName name="Ellipse1_145">#REF!</definedName>
    <definedName name="Ellipse1_146">#REF!</definedName>
    <definedName name="Ellipse1_147">#REF!</definedName>
    <definedName name="Ellipse1_148">#REF!</definedName>
    <definedName name="Ellipse1_149">#REF!</definedName>
    <definedName name="Ellipse1_15" localSheetId="0">#REF!</definedName>
    <definedName name="Ellipse1_15">#REF!</definedName>
    <definedName name="Ellipse1_150">#REF!</definedName>
    <definedName name="Ellipse1_151">#REF!</definedName>
    <definedName name="Ellipse1_152">#REF!</definedName>
    <definedName name="Ellipse1_153">#REF!</definedName>
    <definedName name="Ellipse1_154">#REF!</definedName>
    <definedName name="Ellipse1_155">#REF!</definedName>
    <definedName name="Ellipse1_156">#REF!</definedName>
    <definedName name="Ellipse1_157">#REF!</definedName>
    <definedName name="Ellipse1_158">#REF!</definedName>
    <definedName name="Ellipse1_159">#REF!</definedName>
    <definedName name="Ellipse1_16" localSheetId="0">#REF!</definedName>
    <definedName name="Ellipse1_16">#REF!</definedName>
    <definedName name="Ellipse1_160">#REF!</definedName>
    <definedName name="Ellipse1_161">#REF!</definedName>
    <definedName name="Ellipse1_162">#REF!</definedName>
    <definedName name="Ellipse1_163">#REF!</definedName>
    <definedName name="Ellipse1_164">#REF!</definedName>
    <definedName name="Ellipse1_165">#REF!</definedName>
    <definedName name="Ellipse1_166">#REF!</definedName>
    <definedName name="Ellipse1_167">#REF!</definedName>
    <definedName name="Ellipse1_168">#REF!</definedName>
    <definedName name="Ellipse1_169">#REF!</definedName>
    <definedName name="Ellipse1_17" localSheetId="0">#REF!</definedName>
    <definedName name="Ellipse1_17">#REF!</definedName>
    <definedName name="Ellipse1_170">#REF!</definedName>
    <definedName name="Ellipse1_171">#REF!</definedName>
    <definedName name="Ellipse1_172">#REF!</definedName>
    <definedName name="Ellipse1_173">#REF!</definedName>
    <definedName name="Ellipse1_174">#REF!</definedName>
    <definedName name="Ellipse1_175">#REF!</definedName>
    <definedName name="Ellipse1_176">#REF!</definedName>
    <definedName name="Ellipse1_177">#REF!</definedName>
    <definedName name="Ellipse1_178">#REF!</definedName>
    <definedName name="Ellipse1_179">#REF!</definedName>
    <definedName name="Ellipse1_18" localSheetId="0">#REF!</definedName>
    <definedName name="Ellipse1_18">#REF!</definedName>
    <definedName name="Ellipse1_180">#REF!</definedName>
    <definedName name="Ellipse1_181">#REF!</definedName>
    <definedName name="Ellipse1_182">#REF!</definedName>
    <definedName name="Ellipse1_183">#REF!</definedName>
    <definedName name="Ellipse1_184">#REF!</definedName>
    <definedName name="Ellipse1_185">#REF!</definedName>
    <definedName name="Ellipse1_186">#REF!</definedName>
    <definedName name="Ellipse1_187">#REF!</definedName>
    <definedName name="Ellipse1_188">#REF!</definedName>
    <definedName name="Ellipse1_189">#REF!</definedName>
    <definedName name="Ellipse1_19" localSheetId="0">#REF!</definedName>
    <definedName name="Ellipse1_19">#REF!</definedName>
    <definedName name="Ellipse1_190">#REF!</definedName>
    <definedName name="Ellipse1_191">#REF!</definedName>
    <definedName name="Ellipse1_192">#REF!</definedName>
    <definedName name="Ellipse1_193">#REF!</definedName>
    <definedName name="Ellipse1_194">#REF!</definedName>
    <definedName name="Ellipse1_195">#REF!</definedName>
    <definedName name="Ellipse1_196">#REF!</definedName>
    <definedName name="Ellipse1_197">#REF!</definedName>
    <definedName name="Ellipse1_198">#REF!</definedName>
    <definedName name="Ellipse1_199">#REF!</definedName>
    <definedName name="Ellipse1_2" localSheetId="0">#REF!</definedName>
    <definedName name="Ellipse1_2">#REF!</definedName>
    <definedName name="Ellipse1_20" localSheetId="0">#REF!</definedName>
    <definedName name="Ellipse1_20">#REF!</definedName>
    <definedName name="Ellipse1_200">#REF!</definedName>
    <definedName name="Ellipse1_201">#REF!</definedName>
    <definedName name="Ellipse1_202">#REF!</definedName>
    <definedName name="Ellipse1_203">#REF!</definedName>
    <definedName name="Ellipse1_204">#REF!</definedName>
    <definedName name="Ellipse1_205">#REF!</definedName>
    <definedName name="Ellipse1_206">#REF!</definedName>
    <definedName name="Ellipse1_207">#REF!</definedName>
    <definedName name="Ellipse1_208">#REF!</definedName>
    <definedName name="Ellipse1_209">#REF!</definedName>
    <definedName name="Ellipse1_21" localSheetId="0">#REF!</definedName>
    <definedName name="Ellipse1_21">#REF!</definedName>
    <definedName name="Ellipse1_210">#REF!</definedName>
    <definedName name="Ellipse1_211">#REF!</definedName>
    <definedName name="Ellipse1_212">#REF!</definedName>
    <definedName name="Ellipse1_213">#REF!</definedName>
    <definedName name="Ellipse1_214">#REF!</definedName>
    <definedName name="Ellipse1_215">#REF!</definedName>
    <definedName name="Ellipse1_216">#REF!</definedName>
    <definedName name="Ellipse1_217">#REF!</definedName>
    <definedName name="Ellipse1_218">#REF!</definedName>
    <definedName name="Ellipse1_219">#REF!</definedName>
    <definedName name="Ellipse1_22" localSheetId="0">#REF!</definedName>
    <definedName name="Ellipse1_22">#REF!</definedName>
    <definedName name="Ellipse1_220">#REF!</definedName>
    <definedName name="Ellipse1_221">#REF!</definedName>
    <definedName name="Ellipse1_222">#REF!</definedName>
    <definedName name="Ellipse1_223">#REF!</definedName>
    <definedName name="Ellipse1_224">#REF!</definedName>
    <definedName name="Ellipse1_225">#REF!</definedName>
    <definedName name="Ellipse1_226">#REF!</definedName>
    <definedName name="Ellipse1_227">#REF!</definedName>
    <definedName name="Ellipse1_228">#REF!</definedName>
    <definedName name="Ellipse1_229">#REF!</definedName>
    <definedName name="Ellipse1_23" localSheetId="0">#REF!</definedName>
    <definedName name="Ellipse1_23">#REF!</definedName>
    <definedName name="Ellipse1_230">#REF!</definedName>
    <definedName name="Ellipse1_231">#REF!</definedName>
    <definedName name="Ellipse1_232">#REF!</definedName>
    <definedName name="Ellipse1_233">#REF!</definedName>
    <definedName name="Ellipse1_234">#REF!</definedName>
    <definedName name="Ellipse1_235">#REF!</definedName>
    <definedName name="Ellipse1_236">#REF!</definedName>
    <definedName name="Ellipse1_237">#REF!</definedName>
    <definedName name="Ellipse1_238">#REF!</definedName>
    <definedName name="Ellipse1_239">#REF!</definedName>
    <definedName name="Ellipse1_24" localSheetId="0">#REF!</definedName>
    <definedName name="Ellipse1_24">#REF!</definedName>
    <definedName name="Ellipse1_240">#REF!</definedName>
    <definedName name="Ellipse1_241">#REF!</definedName>
    <definedName name="Ellipse1_242">#REF!</definedName>
    <definedName name="Ellipse1_243">#REF!</definedName>
    <definedName name="Ellipse1_244">#REF!</definedName>
    <definedName name="Ellipse1_245">#REF!</definedName>
    <definedName name="Ellipse1_246">#REF!</definedName>
    <definedName name="Ellipse1_247">#REF!</definedName>
    <definedName name="Ellipse1_248">#REF!</definedName>
    <definedName name="Ellipse1_249">#REF!</definedName>
    <definedName name="Ellipse1_25" localSheetId="0">#REF!</definedName>
    <definedName name="Ellipse1_25">#REF!</definedName>
    <definedName name="Ellipse1_250">#REF!</definedName>
    <definedName name="Ellipse1_251">#REF!</definedName>
    <definedName name="Ellipse1_252">#REF!</definedName>
    <definedName name="Ellipse1_253">#REF!</definedName>
    <definedName name="Ellipse1_254">#REF!</definedName>
    <definedName name="Ellipse1_255">#REF!</definedName>
    <definedName name="Ellipse1_256">#REF!</definedName>
    <definedName name="Ellipse1_257">#REF!</definedName>
    <definedName name="Ellipse1_258">#REF!</definedName>
    <definedName name="Ellipse1_259">#REF!</definedName>
    <definedName name="Ellipse1_26" localSheetId="0">#REF!</definedName>
    <definedName name="Ellipse1_26">#REF!</definedName>
    <definedName name="Ellipse1_260">#REF!</definedName>
    <definedName name="Ellipse1_261">#REF!</definedName>
    <definedName name="Ellipse1_262">#REF!</definedName>
    <definedName name="Ellipse1_263">#REF!</definedName>
    <definedName name="Ellipse1_264">#REF!</definedName>
    <definedName name="Ellipse1_265">#REF!</definedName>
    <definedName name="Ellipse1_266">#REF!</definedName>
    <definedName name="Ellipse1_267">#REF!</definedName>
    <definedName name="Ellipse1_268">#REF!</definedName>
    <definedName name="Ellipse1_269">#REF!</definedName>
    <definedName name="Ellipse1_27" localSheetId="0">#REF!</definedName>
    <definedName name="Ellipse1_27">#REF!</definedName>
    <definedName name="Ellipse1_270">#REF!</definedName>
    <definedName name="Ellipse1_271">#REF!</definedName>
    <definedName name="Ellipse1_272">#REF!</definedName>
    <definedName name="Ellipse1_273">#REF!</definedName>
    <definedName name="Ellipse1_274">#REF!</definedName>
    <definedName name="Ellipse1_275">#REF!</definedName>
    <definedName name="Ellipse1_276">#REF!</definedName>
    <definedName name="Ellipse1_277">#REF!</definedName>
    <definedName name="Ellipse1_278">#REF!</definedName>
    <definedName name="Ellipse1_279">#REF!</definedName>
    <definedName name="Ellipse1_28" localSheetId="0">#REF!</definedName>
    <definedName name="Ellipse1_28">#REF!</definedName>
    <definedName name="Ellipse1_280">#REF!</definedName>
    <definedName name="Ellipse1_281">#REF!</definedName>
    <definedName name="Ellipse1_282">#REF!</definedName>
    <definedName name="Ellipse1_283">#REF!</definedName>
    <definedName name="Ellipse1_284">#REF!</definedName>
    <definedName name="Ellipse1_285">#REF!</definedName>
    <definedName name="Ellipse1_286">#REF!</definedName>
    <definedName name="Ellipse1_287">#REF!</definedName>
    <definedName name="Ellipse1_288">#REF!</definedName>
    <definedName name="Ellipse1_289">#REF!</definedName>
    <definedName name="Ellipse1_29" localSheetId="0">#REF!</definedName>
    <definedName name="Ellipse1_29">#REF!</definedName>
    <definedName name="Ellipse1_290">#REF!</definedName>
    <definedName name="Ellipse1_291">#REF!</definedName>
    <definedName name="Ellipse1_292">#REF!</definedName>
    <definedName name="Ellipse1_293">#REF!</definedName>
    <definedName name="Ellipse1_294">#REF!</definedName>
    <definedName name="Ellipse1_295">#REF!</definedName>
    <definedName name="Ellipse1_3" localSheetId="0">#REF!</definedName>
    <definedName name="Ellipse1_3">#REF!</definedName>
    <definedName name="Ellipse1_30" localSheetId="0">#REF!</definedName>
    <definedName name="Ellipse1_30">#REF!</definedName>
    <definedName name="Ellipse1_31" localSheetId="0">#REF!</definedName>
    <definedName name="Ellipse1_31">#REF!</definedName>
    <definedName name="Ellipse1_32" localSheetId="0">#REF!</definedName>
    <definedName name="Ellipse1_32">#REF!</definedName>
    <definedName name="Ellipse1_33" localSheetId="0">#REF!</definedName>
    <definedName name="Ellipse1_33">#REF!</definedName>
    <definedName name="Ellipse1_34" localSheetId="0">#REF!</definedName>
    <definedName name="Ellipse1_34">#REF!</definedName>
    <definedName name="Ellipse1_35" localSheetId="0">#REF!</definedName>
    <definedName name="Ellipse1_35">#REF!</definedName>
    <definedName name="Ellipse1_36" localSheetId="0">#REF!</definedName>
    <definedName name="Ellipse1_36">#REF!</definedName>
    <definedName name="Ellipse1_37" localSheetId="0">#REF!</definedName>
    <definedName name="Ellipse1_37">#REF!</definedName>
    <definedName name="Ellipse1_38" localSheetId="0">#REF!</definedName>
    <definedName name="Ellipse1_38">#REF!</definedName>
    <definedName name="Ellipse1_39" localSheetId="0">#REF!</definedName>
    <definedName name="Ellipse1_39">#REF!</definedName>
    <definedName name="Ellipse1_4" localSheetId="0">#REF!</definedName>
    <definedName name="Ellipse1_4">#REF!</definedName>
    <definedName name="Ellipse1_40" localSheetId="0">#REF!</definedName>
    <definedName name="Ellipse1_40">#REF!</definedName>
    <definedName name="Ellipse1_41" localSheetId="0">#REF!</definedName>
    <definedName name="Ellipse1_41">#REF!</definedName>
    <definedName name="Ellipse1_42" localSheetId="0">#REF!</definedName>
    <definedName name="Ellipse1_42">#REF!</definedName>
    <definedName name="Ellipse1_43" localSheetId="0">#REF!</definedName>
    <definedName name="Ellipse1_43">#REF!</definedName>
    <definedName name="Ellipse1_44" localSheetId="0">#REF!</definedName>
    <definedName name="Ellipse1_44">#REF!</definedName>
    <definedName name="Ellipse1_45" localSheetId="0">#REF!</definedName>
    <definedName name="Ellipse1_45">#REF!</definedName>
    <definedName name="Ellipse1_46" localSheetId="0">#REF!</definedName>
    <definedName name="Ellipse1_46">#REF!</definedName>
    <definedName name="Ellipse1_47" localSheetId="0">#REF!</definedName>
    <definedName name="Ellipse1_47">#REF!</definedName>
    <definedName name="Ellipse1_48" localSheetId="0">#REF!</definedName>
    <definedName name="Ellipse1_48">#REF!</definedName>
    <definedName name="Ellipse1_49" localSheetId="0">#REF!</definedName>
    <definedName name="Ellipse1_49">#REF!</definedName>
    <definedName name="Ellipse1_5" localSheetId="0">#REF!</definedName>
    <definedName name="Ellipse1_5">#REF!</definedName>
    <definedName name="Ellipse1_50" localSheetId="0">#REF!</definedName>
    <definedName name="Ellipse1_50">#REF!</definedName>
    <definedName name="Ellipse1_51" localSheetId="0">#REF!</definedName>
    <definedName name="Ellipse1_51">#REF!</definedName>
    <definedName name="Ellipse1_52" localSheetId="0">#REF!</definedName>
    <definedName name="Ellipse1_52">#REF!</definedName>
    <definedName name="Ellipse1_53" localSheetId="0">#REF!</definedName>
    <definedName name="Ellipse1_53">#REF!</definedName>
    <definedName name="Ellipse1_54" localSheetId="0">#REF!</definedName>
    <definedName name="Ellipse1_54">#REF!</definedName>
    <definedName name="Ellipse1_55" localSheetId="0">#REF!</definedName>
    <definedName name="Ellipse1_55">#REF!</definedName>
    <definedName name="Ellipse1_56" localSheetId="0">#REF!</definedName>
    <definedName name="Ellipse1_56">#REF!</definedName>
    <definedName name="Ellipse1_57" localSheetId="0">#REF!</definedName>
    <definedName name="Ellipse1_57">#REF!</definedName>
    <definedName name="Ellipse1_58" localSheetId="0">#REF!</definedName>
    <definedName name="Ellipse1_58">#REF!</definedName>
    <definedName name="Ellipse1_59" localSheetId="0">#REF!</definedName>
    <definedName name="Ellipse1_59">#REF!</definedName>
    <definedName name="Ellipse1_6" localSheetId="0">#REF!</definedName>
    <definedName name="Ellipse1_6">#REF!</definedName>
    <definedName name="Ellipse1_60" localSheetId="0">#REF!</definedName>
    <definedName name="Ellipse1_60">#REF!</definedName>
    <definedName name="Ellipse1_61" localSheetId="0">#REF!</definedName>
    <definedName name="Ellipse1_61">#REF!</definedName>
    <definedName name="Ellipse1_62" localSheetId="0">#REF!</definedName>
    <definedName name="Ellipse1_62">#REF!</definedName>
    <definedName name="Ellipse1_63" localSheetId="0">#REF!</definedName>
    <definedName name="Ellipse1_63">#REF!</definedName>
    <definedName name="Ellipse1_64" localSheetId="0">#REF!</definedName>
    <definedName name="Ellipse1_64">#REF!</definedName>
    <definedName name="Ellipse1_65" localSheetId="0">#REF!</definedName>
    <definedName name="Ellipse1_65">#REF!</definedName>
    <definedName name="Ellipse1_66" localSheetId="0">#REF!</definedName>
    <definedName name="Ellipse1_66">#REF!</definedName>
    <definedName name="Ellipse1_67" localSheetId="0">#REF!</definedName>
    <definedName name="Ellipse1_67">#REF!</definedName>
    <definedName name="Ellipse1_68" localSheetId="0">#REF!</definedName>
    <definedName name="Ellipse1_68">#REF!</definedName>
    <definedName name="Ellipse1_69" localSheetId="0">#REF!</definedName>
    <definedName name="Ellipse1_69">#REF!</definedName>
    <definedName name="Ellipse1_7" localSheetId="0">#REF!</definedName>
    <definedName name="Ellipse1_7">#REF!</definedName>
    <definedName name="Ellipse1_8" localSheetId="0">#REF!</definedName>
    <definedName name="Ellipse1_8">#REF!</definedName>
    <definedName name="Ellipse1_81">#REF!</definedName>
    <definedName name="Ellipse1_82">#REF!</definedName>
    <definedName name="Ellipse1_83">#REF!</definedName>
    <definedName name="Ellipse1_84">#REF!</definedName>
    <definedName name="Ellipse1_85">#REF!</definedName>
    <definedName name="Ellipse1_86">#REF!</definedName>
    <definedName name="Ellipse1_87">#REF!</definedName>
    <definedName name="Ellipse1_88">#REF!</definedName>
    <definedName name="Ellipse1_89">#REF!</definedName>
    <definedName name="Ellipse1_9" localSheetId="0">#REF!</definedName>
    <definedName name="Ellipse1_9">#REF!</definedName>
    <definedName name="Ellipse1_90">#REF!</definedName>
    <definedName name="Ellipse1_91">#REF!</definedName>
    <definedName name="Ellipse1_92">#REF!</definedName>
    <definedName name="Ellipse1_93">#REF!</definedName>
    <definedName name="Ellipse1_94">#REF!</definedName>
    <definedName name="Ellipse1_95">#REF!</definedName>
    <definedName name="Ellipse1_96">#REF!</definedName>
    <definedName name="Ellipse1_97">#REF!</definedName>
    <definedName name="Ellipse1_98">#REF!</definedName>
    <definedName name="Ellipse1_99">#REF!</definedName>
    <definedName name="ExtPerrA">'[1]Standard Data'!$W$37</definedName>
    <definedName name="FeSi">#REF!</definedName>
    <definedName name="FeSi2">#REF!</definedName>
    <definedName name="gauss" localSheetId="0">#REF!</definedName>
    <definedName name="gauss">#REF!</definedName>
    <definedName name="KKSi">#REF!</definedName>
    <definedName name="KSi">#REF!</definedName>
    <definedName name="LiSi">#REF!</definedName>
    <definedName name="LiSi2">#REF!</definedName>
    <definedName name="MgSi">#REF!</definedName>
    <definedName name="MgSi2">#REF!</definedName>
    <definedName name="NaSi">#REF!</definedName>
    <definedName name="NaSi2">#REF!</definedName>
    <definedName name="Pb204OverCts7corr">'[2]Standard Data'!$AG$28</definedName>
    <definedName name="PPSSi">#REF!</definedName>
    <definedName name="PSi">#REF!</definedName>
    <definedName name="sq_48TiSi">#REF!</definedName>
    <definedName name="sQ_48TTiSi">#REF!</definedName>
    <definedName name="sq_49Ti">#REF!</definedName>
    <definedName name="sq_49Ti2Si">#REF!</definedName>
    <definedName name="sq_49TiSi">#REF!</definedName>
    <definedName name="Std6r38">'[1]Sample Data'!$J$1</definedName>
    <definedName name="UstdConst">'[1]Sample Data'!$J$3</definedName>
    <definedName name="Ustdppmu">'[1]Sample Data'!$J$2</definedName>
    <definedName name="WtdMeanA">'[1]Standard Data'!$U$29</definedName>
    <definedName name="WtdMeanAPerr">'[1]Standard Data'!$U$30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1" l="1"/>
  <c r="G41" i="11"/>
  <c r="E41" i="11"/>
  <c r="F40" i="11"/>
  <c r="G40" i="11"/>
  <c r="O43" i="11"/>
  <c r="O44" i="11"/>
  <c r="N43" i="11"/>
  <c r="N44" i="11"/>
  <c r="M43" i="11"/>
  <c r="M44" i="11"/>
  <c r="O42" i="11"/>
  <c r="N42" i="11"/>
  <c r="M42" i="11"/>
  <c r="O41" i="11"/>
  <c r="N41" i="11"/>
  <c r="M41" i="11"/>
  <c r="O40" i="11"/>
  <c r="N40" i="11"/>
  <c r="M45" i="11"/>
  <c r="M40" i="11"/>
  <c r="E45" i="11"/>
  <c r="M170" i="13"/>
  <c r="L170" i="13"/>
  <c r="L274" i="13"/>
  <c r="M274" i="13"/>
  <c r="F7" i="13"/>
  <c r="G7" i="13"/>
  <c r="F41" i="11"/>
  <c r="E43" i="11"/>
  <c r="E44" i="11"/>
  <c r="E42" i="11"/>
  <c r="M373" i="13"/>
  <c r="M374" i="13"/>
  <c r="M375" i="13"/>
  <c r="M376" i="13"/>
  <c r="M377" i="13"/>
  <c r="M378" i="13"/>
  <c r="M379" i="13"/>
  <c r="M380" i="13"/>
  <c r="M381" i="13"/>
  <c r="M382" i="13"/>
  <c r="M383" i="13"/>
  <c r="M384" i="13"/>
  <c r="L373" i="13"/>
  <c r="L374" i="13"/>
  <c r="L375" i="13"/>
  <c r="L376" i="13"/>
  <c r="L377" i="13"/>
  <c r="L378" i="13"/>
  <c r="L379" i="13"/>
  <c r="L380" i="13"/>
  <c r="L381" i="13"/>
  <c r="L382" i="13"/>
  <c r="L383" i="13"/>
  <c r="L384" i="13"/>
  <c r="F373" i="13"/>
  <c r="F374" i="13"/>
  <c r="F375" i="13"/>
  <c r="G375" i="13"/>
  <c r="F376" i="13"/>
  <c r="G376" i="13"/>
  <c r="F377" i="13"/>
  <c r="F378" i="13"/>
  <c r="G378" i="13"/>
  <c r="F379" i="13"/>
  <c r="G379" i="13"/>
  <c r="F380" i="13"/>
  <c r="G380" i="13"/>
  <c r="F381" i="13"/>
  <c r="G381" i="13"/>
  <c r="F382" i="13"/>
  <c r="G382" i="13"/>
  <c r="F383" i="13"/>
  <c r="G383" i="13"/>
  <c r="F384" i="13"/>
  <c r="G384" i="13"/>
  <c r="G373" i="13"/>
  <c r="G374" i="13"/>
  <c r="F360" i="13"/>
  <c r="G360" i="13"/>
  <c r="F361" i="13"/>
  <c r="G361" i="13"/>
  <c r="F362" i="13"/>
  <c r="G362" i="13"/>
  <c r="F363" i="13"/>
  <c r="M344" i="13"/>
  <c r="M345" i="13"/>
  <c r="M346" i="13"/>
  <c r="M347" i="13"/>
  <c r="M348" i="13"/>
  <c r="M349" i="13"/>
  <c r="M350" i="13"/>
  <c r="L344" i="13"/>
  <c r="L345" i="13"/>
  <c r="L346" i="13"/>
  <c r="L347" i="13"/>
  <c r="L348" i="13"/>
  <c r="L349" i="13"/>
  <c r="L350" i="13"/>
  <c r="F344" i="13"/>
  <c r="G344" i="13"/>
  <c r="F345" i="13"/>
  <c r="G345" i="13"/>
  <c r="F346" i="13"/>
  <c r="G346" i="13"/>
  <c r="F347" i="13"/>
  <c r="F348" i="13"/>
  <c r="G348" i="13"/>
  <c r="F349" i="13"/>
  <c r="G349" i="13"/>
  <c r="F350" i="13"/>
  <c r="M324" i="13"/>
  <c r="M325" i="13"/>
  <c r="M326" i="13"/>
  <c r="M327" i="13"/>
  <c r="M328" i="13"/>
  <c r="M329" i="13"/>
  <c r="M330" i="13"/>
  <c r="M331" i="13"/>
  <c r="M332" i="13"/>
  <c r="M333" i="13"/>
  <c r="M334" i="13"/>
  <c r="L324" i="13"/>
  <c r="L325" i="13"/>
  <c r="L326" i="13"/>
  <c r="L327" i="13"/>
  <c r="L328" i="13"/>
  <c r="L329" i="13"/>
  <c r="L330" i="13"/>
  <c r="L331" i="13"/>
  <c r="L332" i="13"/>
  <c r="L333" i="13"/>
  <c r="L334" i="13"/>
  <c r="F324" i="13"/>
  <c r="G324" i="13"/>
  <c r="F325" i="13"/>
  <c r="F326" i="13"/>
  <c r="G326" i="13"/>
  <c r="F327" i="13"/>
  <c r="G327" i="13"/>
  <c r="F328" i="13"/>
  <c r="G328" i="13"/>
  <c r="F329" i="13"/>
  <c r="G329" i="13"/>
  <c r="F330" i="13"/>
  <c r="G330" i="13"/>
  <c r="F331" i="13"/>
  <c r="G331" i="13"/>
  <c r="F332" i="13"/>
  <c r="F333" i="13"/>
  <c r="F334" i="13"/>
  <c r="G334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L300" i="13"/>
  <c r="L301" i="13"/>
  <c r="L302" i="13"/>
  <c r="L303" i="13"/>
  <c r="L304" i="13"/>
  <c r="L305" i="13"/>
  <c r="L306" i="13"/>
  <c r="L307" i="13"/>
  <c r="L308" i="13"/>
  <c r="L309" i="13"/>
  <c r="L310" i="13"/>
  <c r="L311" i="13"/>
  <c r="L312" i="13"/>
  <c r="L313" i="13"/>
  <c r="L314" i="13"/>
  <c r="F300" i="13"/>
  <c r="G300" i="13"/>
  <c r="F301" i="13"/>
  <c r="G301" i="13"/>
  <c r="F302" i="13"/>
  <c r="G302" i="13"/>
  <c r="F303" i="13"/>
  <c r="G303" i="13"/>
  <c r="F304" i="13"/>
  <c r="G304" i="13"/>
  <c r="F305" i="13"/>
  <c r="G305" i="13"/>
  <c r="F306" i="13"/>
  <c r="G306" i="13"/>
  <c r="F307" i="13"/>
  <c r="G307" i="13"/>
  <c r="F308" i="13"/>
  <c r="G308" i="13"/>
  <c r="F309" i="13"/>
  <c r="G309" i="13"/>
  <c r="F310" i="13"/>
  <c r="G310" i="13"/>
  <c r="F311" i="13"/>
  <c r="G311" i="13"/>
  <c r="F312" i="13"/>
  <c r="G312" i="13"/>
  <c r="F313" i="13"/>
  <c r="G313" i="13"/>
  <c r="F314" i="13"/>
  <c r="G314" i="13"/>
  <c r="M287" i="13"/>
  <c r="M288" i="13"/>
  <c r="M289" i="13"/>
  <c r="M290" i="13"/>
  <c r="L287" i="13"/>
  <c r="L288" i="13"/>
  <c r="L289" i="13"/>
  <c r="L290" i="13"/>
  <c r="F287" i="13"/>
  <c r="F288" i="13"/>
  <c r="G288" i="13"/>
  <c r="F289" i="13"/>
  <c r="F290" i="13"/>
  <c r="M282" i="13"/>
  <c r="L282" i="13"/>
  <c r="F282" i="13"/>
  <c r="G282" i="13"/>
  <c r="M264" i="13"/>
  <c r="M265" i="13"/>
  <c r="M266" i="13"/>
  <c r="M267" i="13"/>
  <c r="M268" i="13"/>
  <c r="M269" i="13"/>
  <c r="M270" i="13"/>
  <c r="M271" i="13"/>
  <c r="M272" i="13"/>
  <c r="M273" i="13"/>
  <c r="M275" i="13"/>
  <c r="L264" i="13"/>
  <c r="L265" i="13"/>
  <c r="L266" i="13"/>
  <c r="L267" i="13"/>
  <c r="L268" i="13"/>
  <c r="L269" i="13"/>
  <c r="L270" i="13"/>
  <c r="L271" i="13"/>
  <c r="L272" i="13"/>
  <c r="L273" i="13"/>
  <c r="L275" i="13"/>
  <c r="F264" i="13"/>
  <c r="G264" i="13"/>
  <c r="F265" i="13"/>
  <c r="F266" i="13"/>
  <c r="G266" i="13"/>
  <c r="F267" i="13"/>
  <c r="G267" i="13"/>
  <c r="F268" i="13"/>
  <c r="G268" i="13"/>
  <c r="F269" i="13"/>
  <c r="G269" i="13"/>
  <c r="F270" i="13"/>
  <c r="G270" i="13"/>
  <c r="F271" i="13"/>
  <c r="G271" i="13"/>
  <c r="F272" i="13"/>
  <c r="G272" i="13"/>
  <c r="F273" i="13"/>
  <c r="G273" i="13"/>
  <c r="F274" i="13"/>
  <c r="G274" i="13"/>
  <c r="F275" i="13"/>
  <c r="G275" i="13"/>
  <c r="F243" i="13"/>
  <c r="G243" i="13"/>
  <c r="F244" i="13"/>
  <c r="G244" i="13"/>
  <c r="F245" i="13"/>
  <c r="G245" i="13"/>
  <c r="F246" i="13"/>
  <c r="G246" i="13"/>
  <c r="F247" i="13"/>
  <c r="G247" i="13"/>
  <c r="F248" i="13"/>
  <c r="G248" i="13"/>
  <c r="F249" i="13"/>
  <c r="G249" i="13"/>
  <c r="F250" i="13"/>
  <c r="G250" i="13"/>
  <c r="F251" i="13"/>
  <c r="G251" i="13"/>
  <c r="F252" i="13"/>
  <c r="G252" i="13"/>
  <c r="F253" i="13"/>
  <c r="G253" i="13"/>
  <c r="F254" i="13"/>
  <c r="G254" i="13"/>
  <c r="F238" i="13"/>
  <c r="G238" i="13"/>
  <c r="F237" i="13"/>
  <c r="G237" i="13"/>
  <c r="F215" i="13"/>
  <c r="G215" i="13"/>
  <c r="F216" i="13"/>
  <c r="G216" i="13"/>
  <c r="F217" i="13"/>
  <c r="G217" i="13"/>
  <c r="F218" i="13"/>
  <c r="F219" i="13"/>
  <c r="G219" i="13"/>
  <c r="F220" i="13"/>
  <c r="G220" i="13"/>
  <c r="F221" i="13"/>
  <c r="G221" i="13"/>
  <c r="F222" i="13"/>
  <c r="G222" i="13"/>
  <c r="F223" i="13"/>
  <c r="G223" i="13"/>
  <c r="F224" i="13"/>
  <c r="G224" i="13"/>
  <c r="F225" i="13"/>
  <c r="G225" i="13"/>
  <c r="F226" i="13"/>
  <c r="G226" i="13"/>
  <c r="F227" i="13"/>
  <c r="G227" i="13"/>
  <c r="F228" i="13"/>
  <c r="G228" i="13"/>
  <c r="F229" i="13"/>
  <c r="G229" i="13"/>
  <c r="F230" i="13"/>
  <c r="G230" i="13"/>
  <c r="F196" i="13"/>
  <c r="G196" i="13"/>
  <c r="F197" i="13"/>
  <c r="G197" i="13"/>
  <c r="F198" i="13"/>
  <c r="G198" i="13"/>
  <c r="F199" i="13"/>
  <c r="G199" i="13"/>
  <c r="F200" i="13"/>
  <c r="G200" i="13"/>
  <c r="F201" i="13"/>
  <c r="G201" i="13"/>
  <c r="F202" i="13"/>
  <c r="G202" i="13"/>
  <c r="F203" i="13"/>
  <c r="G203" i="13"/>
  <c r="F204" i="13"/>
  <c r="G204" i="13"/>
  <c r="F205" i="13"/>
  <c r="G205" i="13"/>
  <c r="M171" i="13"/>
  <c r="M172" i="13"/>
  <c r="M173" i="13"/>
  <c r="M174" i="13"/>
  <c r="M175" i="13"/>
  <c r="M176" i="13"/>
  <c r="M177" i="13"/>
  <c r="M179" i="13"/>
  <c r="M180" i="13"/>
  <c r="M181" i="13"/>
  <c r="M182" i="13"/>
  <c r="M183" i="13"/>
  <c r="M184" i="13"/>
  <c r="M185" i="13"/>
  <c r="M186" i="13"/>
  <c r="L171" i="13"/>
  <c r="L172" i="13"/>
  <c r="L173" i="13"/>
  <c r="L174" i="13"/>
  <c r="L175" i="13"/>
  <c r="L176" i="13"/>
  <c r="L177" i="13"/>
  <c r="L179" i="13"/>
  <c r="L180" i="13"/>
  <c r="L181" i="13"/>
  <c r="L182" i="13"/>
  <c r="L183" i="13"/>
  <c r="L184" i="13"/>
  <c r="L185" i="13"/>
  <c r="L186" i="13"/>
  <c r="F170" i="13"/>
  <c r="F171" i="13"/>
  <c r="G171" i="13"/>
  <c r="F172" i="13"/>
  <c r="G172" i="13"/>
  <c r="F173" i="13"/>
  <c r="G173" i="13"/>
  <c r="F174" i="13"/>
  <c r="G174" i="13"/>
  <c r="F175" i="13"/>
  <c r="G175" i="13"/>
  <c r="F176" i="13"/>
  <c r="G176" i="13"/>
  <c r="F177" i="13"/>
  <c r="G177" i="13"/>
  <c r="F179" i="13"/>
  <c r="G179" i="13"/>
  <c r="F180" i="13"/>
  <c r="G180" i="13"/>
  <c r="F181" i="13"/>
  <c r="G181" i="13"/>
  <c r="F182" i="13"/>
  <c r="G182" i="13"/>
  <c r="F183" i="13"/>
  <c r="G183" i="13"/>
  <c r="F184" i="13"/>
  <c r="G184" i="13"/>
  <c r="F185" i="13"/>
  <c r="G185" i="13"/>
  <c r="F186" i="13"/>
  <c r="G186" i="13"/>
  <c r="F178" i="13"/>
  <c r="G178" i="13"/>
  <c r="F165" i="13"/>
  <c r="G165" i="13"/>
  <c r="F129" i="13"/>
  <c r="G129" i="13"/>
  <c r="F130" i="13"/>
  <c r="G130" i="13"/>
  <c r="F131" i="13"/>
  <c r="G131" i="13"/>
  <c r="F132" i="13"/>
  <c r="F133" i="13"/>
  <c r="G133" i="13"/>
  <c r="F134" i="13"/>
  <c r="G134" i="13"/>
  <c r="F135" i="13"/>
  <c r="G135" i="13"/>
  <c r="F136" i="13"/>
  <c r="G136" i="13"/>
  <c r="F137" i="13"/>
  <c r="G137" i="13"/>
  <c r="F138" i="13"/>
  <c r="G138" i="13"/>
  <c r="F139" i="13"/>
  <c r="G139" i="13"/>
  <c r="F140" i="13"/>
  <c r="G140" i="13"/>
  <c r="F141" i="13"/>
  <c r="G141" i="13"/>
  <c r="F142" i="13"/>
  <c r="G142" i="13"/>
  <c r="F143" i="13"/>
  <c r="G143" i="13"/>
  <c r="F144" i="13"/>
  <c r="G144" i="13"/>
  <c r="F145" i="13"/>
  <c r="G145" i="13"/>
  <c r="F146" i="13"/>
  <c r="G146" i="13"/>
  <c r="F147" i="13"/>
  <c r="G147" i="13"/>
  <c r="F148" i="13"/>
  <c r="G148" i="13"/>
  <c r="F149" i="13"/>
  <c r="G149" i="13"/>
  <c r="F150" i="13"/>
  <c r="G150" i="13"/>
  <c r="F151" i="13"/>
  <c r="G151" i="13"/>
  <c r="F152" i="13"/>
  <c r="G152" i="13"/>
  <c r="F153" i="13"/>
  <c r="G153" i="13"/>
  <c r="F154" i="13"/>
  <c r="G154" i="13"/>
  <c r="F155" i="13"/>
  <c r="G155" i="13"/>
  <c r="F156" i="13"/>
  <c r="G156" i="13"/>
  <c r="F157" i="13"/>
  <c r="G157" i="13"/>
  <c r="F158" i="13"/>
  <c r="G158" i="13"/>
  <c r="F124" i="13"/>
  <c r="G124" i="13"/>
  <c r="F123" i="13"/>
  <c r="G123" i="13"/>
  <c r="F122" i="13"/>
  <c r="G122" i="13"/>
  <c r="F121" i="13"/>
  <c r="G121" i="13"/>
  <c r="F120" i="13"/>
  <c r="G120" i="13"/>
  <c r="F119" i="13"/>
  <c r="G119" i="13"/>
  <c r="F118" i="13"/>
  <c r="G118" i="13"/>
  <c r="F82" i="13"/>
  <c r="G82" i="13"/>
  <c r="F83" i="13"/>
  <c r="G83" i="13"/>
  <c r="F84" i="13"/>
  <c r="G84" i="13"/>
  <c r="F85" i="13"/>
  <c r="F86" i="13"/>
  <c r="G86" i="13"/>
  <c r="F87" i="13"/>
  <c r="G87" i="13"/>
  <c r="F88" i="13"/>
  <c r="G88" i="13"/>
  <c r="F89" i="13"/>
  <c r="G89" i="13"/>
  <c r="F90" i="13"/>
  <c r="G90" i="13"/>
  <c r="F91" i="13"/>
  <c r="G91" i="13"/>
  <c r="F92" i="13"/>
  <c r="G92" i="13"/>
  <c r="F93" i="13"/>
  <c r="G93" i="13"/>
  <c r="F94" i="13"/>
  <c r="G94" i="13"/>
  <c r="F95" i="13"/>
  <c r="G95" i="13"/>
  <c r="F96" i="13"/>
  <c r="G96" i="13"/>
  <c r="F97" i="13"/>
  <c r="G97" i="13"/>
  <c r="F98" i="13"/>
  <c r="G98" i="13"/>
  <c r="F99" i="13"/>
  <c r="G99" i="13"/>
  <c r="F100" i="13"/>
  <c r="G100" i="13"/>
  <c r="F101" i="13"/>
  <c r="G101" i="13"/>
  <c r="F102" i="13"/>
  <c r="G102" i="13"/>
  <c r="F103" i="13"/>
  <c r="G103" i="13"/>
  <c r="F104" i="13"/>
  <c r="G104" i="13"/>
  <c r="F105" i="13"/>
  <c r="G105" i="13"/>
  <c r="F106" i="13"/>
  <c r="G106" i="13"/>
  <c r="F107" i="13"/>
  <c r="G107" i="13"/>
  <c r="F108" i="13"/>
  <c r="G108" i="13"/>
  <c r="F109" i="13"/>
  <c r="G109" i="13"/>
  <c r="F110" i="13"/>
  <c r="G110" i="13"/>
  <c r="F111" i="13"/>
  <c r="G111" i="13"/>
  <c r="F77" i="13"/>
  <c r="G77" i="13"/>
  <c r="F76" i="13"/>
  <c r="G76" i="13"/>
  <c r="F75" i="13"/>
  <c r="G75" i="13"/>
  <c r="F74" i="13"/>
  <c r="G74" i="13"/>
  <c r="F48" i="13"/>
  <c r="F49" i="13"/>
  <c r="G49" i="13"/>
  <c r="F50" i="13"/>
  <c r="G50" i="13"/>
  <c r="F51" i="13"/>
  <c r="G51" i="13"/>
  <c r="F52" i="13"/>
  <c r="G52" i="13"/>
  <c r="F53" i="13"/>
  <c r="G53" i="13"/>
  <c r="F54" i="13"/>
  <c r="F55" i="13"/>
  <c r="G55" i="13"/>
  <c r="F56" i="13"/>
  <c r="G56" i="13"/>
  <c r="F57" i="13"/>
  <c r="G57" i="13"/>
  <c r="F58" i="13"/>
  <c r="G58" i="13"/>
  <c r="F59" i="13"/>
  <c r="G59" i="13"/>
  <c r="F60" i="13"/>
  <c r="G60" i="13"/>
  <c r="F61" i="13"/>
  <c r="G61" i="13"/>
  <c r="F62" i="13"/>
  <c r="G62" i="13"/>
  <c r="F63" i="13"/>
  <c r="G63" i="13"/>
  <c r="F64" i="13"/>
  <c r="G64" i="13"/>
  <c r="F65" i="13"/>
  <c r="G65" i="13"/>
  <c r="F66" i="13"/>
  <c r="G66" i="13"/>
  <c r="F67" i="13"/>
  <c r="G67" i="13"/>
  <c r="F43" i="13"/>
  <c r="G43" i="13"/>
  <c r="F8" i="13"/>
  <c r="G8" i="13"/>
  <c r="F9" i="13"/>
  <c r="G9" i="13"/>
  <c r="F10" i="13"/>
  <c r="G10" i="13"/>
  <c r="F11" i="13"/>
  <c r="G11" i="13"/>
  <c r="F12" i="13"/>
  <c r="G12" i="13"/>
  <c r="F13" i="13"/>
  <c r="G13" i="13"/>
  <c r="F14" i="13"/>
  <c r="G14" i="13"/>
  <c r="F15" i="13"/>
  <c r="G15" i="13"/>
  <c r="F16" i="13"/>
  <c r="G16" i="13"/>
  <c r="F17" i="13"/>
  <c r="G17" i="13"/>
  <c r="F18" i="13"/>
  <c r="G18" i="13"/>
  <c r="F19" i="13"/>
  <c r="G19" i="13"/>
  <c r="F20" i="13"/>
  <c r="G20" i="13"/>
  <c r="F21" i="13"/>
  <c r="G21" i="13"/>
  <c r="F22" i="13"/>
  <c r="G22" i="13"/>
  <c r="F23" i="13"/>
  <c r="G23" i="13"/>
  <c r="F24" i="13"/>
  <c r="G24" i="13"/>
  <c r="F25" i="13"/>
  <c r="G25" i="13"/>
  <c r="F26" i="13"/>
  <c r="G26" i="13"/>
  <c r="F27" i="13"/>
  <c r="G27" i="13"/>
  <c r="F28" i="13"/>
  <c r="G28" i="13"/>
  <c r="F29" i="13"/>
  <c r="G29" i="13"/>
  <c r="F30" i="13"/>
  <c r="G30" i="13"/>
  <c r="F31" i="13"/>
  <c r="G31" i="13"/>
  <c r="F32" i="13"/>
  <c r="G32" i="13"/>
  <c r="F33" i="13"/>
  <c r="G33" i="13"/>
  <c r="F34" i="13"/>
  <c r="G34" i="13"/>
  <c r="F35" i="13"/>
  <c r="G35" i="13"/>
  <c r="F36" i="13"/>
  <c r="G36" i="13"/>
  <c r="U40" i="11"/>
  <c r="W41" i="11"/>
  <c r="U43" i="11"/>
  <c r="U44" i="11"/>
  <c r="W42" i="11"/>
  <c r="U42" i="11"/>
  <c r="U41" i="11"/>
  <c r="W43" i="11"/>
  <c r="W44" i="11"/>
  <c r="F42" i="11"/>
  <c r="W40" i="11"/>
  <c r="G43" i="11"/>
  <c r="G44" i="11"/>
  <c r="F43" i="11"/>
  <c r="F44" i="11"/>
  <c r="G42" i="11"/>
  <c r="V40" i="11"/>
  <c r="U45" i="11"/>
  <c r="G38" i="13"/>
  <c r="M385" i="13"/>
  <c r="L277" i="13"/>
  <c r="F385" i="13"/>
  <c r="G385" i="13"/>
  <c r="L387" i="13"/>
  <c r="F292" i="13"/>
  <c r="F387" i="13"/>
  <c r="F70" i="13"/>
  <c r="F386" i="13"/>
  <c r="L385" i="13"/>
  <c r="M351" i="13"/>
  <c r="F233" i="13"/>
  <c r="L188" i="13"/>
  <c r="M278" i="13"/>
  <c r="F365" i="13"/>
  <c r="F160" i="13"/>
  <c r="M187" i="13"/>
  <c r="L386" i="13"/>
  <c r="L316" i="13"/>
  <c r="M317" i="13"/>
  <c r="M276" i="13"/>
  <c r="F291" i="13"/>
  <c r="G291" i="13"/>
  <c r="G289" i="13"/>
  <c r="L276" i="13"/>
  <c r="M335" i="13"/>
  <c r="M387" i="13"/>
  <c r="F353" i="13"/>
  <c r="L337" i="13"/>
  <c r="F232" i="13"/>
  <c r="G290" i="13"/>
  <c r="L291" i="13"/>
  <c r="G54" i="13"/>
  <c r="L317" i="13"/>
  <c r="F113" i="13"/>
  <c r="F231" i="13"/>
  <c r="G231" i="13"/>
  <c r="G132" i="13"/>
  <c r="G160" i="13"/>
  <c r="G218" i="13"/>
  <c r="G232" i="13"/>
  <c r="F161" i="13"/>
  <c r="F317" i="13"/>
  <c r="L335" i="13"/>
  <c r="M337" i="13"/>
  <c r="M386" i="13"/>
  <c r="F255" i="13"/>
  <c r="G255" i="13"/>
  <c r="F366" i="13"/>
  <c r="F367" i="13"/>
  <c r="F337" i="13"/>
  <c r="F276" i="13"/>
  <c r="G276" i="13"/>
  <c r="G350" i="13"/>
  <c r="F69" i="13"/>
  <c r="G85" i="13"/>
  <c r="G317" i="13"/>
  <c r="G257" i="13"/>
  <c r="G208" i="13"/>
  <c r="G316" i="13"/>
  <c r="M316" i="13"/>
  <c r="F38" i="13"/>
  <c r="F37" i="13"/>
  <c r="G37" i="13"/>
  <c r="G256" i="13"/>
  <c r="M293" i="13"/>
  <c r="M292" i="13"/>
  <c r="M291" i="13"/>
  <c r="M336" i="13"/>
  <c r="F257" i="13"/>
  <c r="F336" i="13"/>
  <c r="G325" i="13"/>
  <c r="F188" i="13"/>
  <c r="M189" i="13"/>
  <c r="F293" i="13"/>
  <c r="F351" i="13"/>
  <c r="G351" i="13"/>
  <c r="F352" i="13"/>
  <c r="L187" i="13"/>
  <c r="M188" i="13"/>
  <c r="F256" i="13"/>
  <c r="G333" i="13"/>
  <c r="M352" i="13"/>
  <c r="M353" i="13"/>
  <c r="F187" i="13"/>
  <c r="G187" i="13"/>
  <c r="F68" i="13"/>
  <c r="G68" i="13"/>
  <c r="F114" i="13"/>
  <c r="F364" i="13"/>
  <c r="G364" i="13"/>
  <c r="F208" i="13"/>
  <c r="L336" i="13"/>
  <c r="L189" i="13"/>
  <c r="F206" i="13"/>
  <c r="G206" i="13"/>
  <c r="F207" i="13"/>
  <c r="F277" i="13"/>
  <c r="G265" i="13"/>
  <c r="F278" i="13"/>
  <c r="G347" i="13"/>
  <c r="F39" i="13"/>
  <c r="F315" i="13"/>
  <c r="G315" i="13"/>
  <c r="G207" i="13"/>
  <c r="F189" i="13"/>
  <c r="F112" i="13"/>
  <c r="G112" i="13"/>
  <c r="M277" i="13"/>
  <c r="M279" i="13"/>
  <c r="M280" i="13"/>
  <c r="G287" i="13"/>
  <c r="F316" i="13"/>
  <c r="L315" i="13"/>
  <c r="G332" i="13"/>
  <c r="G363" i="13"/>
  <c r="L292" i="13"/>
  <c r="F335" i="13"/>
  <c r="G335" i="13"/>
  <c r="G48" i="13"/>
  <c r="F159" i="13"/>
  <c r="G159" i="13"/>
  <c r="G170" i="13"/>
  <c r="L278" i="13"/>
  <c r="M315" i="13"/>
  <c r="L353" i="13"/>
  <c r="G377" i="13"/>
  <c r="L293" i="13"/>
  <c r="L352" i="13"/>
  <c r="L351" i="13"/>
  <c r="L279" i="13"/>
  <c r="L280" i="13"/>
  <c r="L318" i="13"/>
  <c r="L319" i="13"/>
  <c r="F115" i="13"/>
  <c r="M338" i="13"/>
  <c r="M339" i="13"/>
  <c r="G161" i="13"/>
  <c r="G162" i="13"/>
  <c r="G163" i="13"/>
  <c r="L388" i="13"/>
  <c r="L389" i="13"/>
  <c r="M318" i="13"/>
  <c r="M319" i="13"/>
  <c r="F294" i="13"/>
  <c r="M294" i="13"/>
  <c r="M295" i="13"/>
  <c r="G114" i="13"/>
  <c r="M388" i="13"/>
  <c r="M389" i="13"/>
  <c r="F190" i="13"/>
  <c r="L190" i="13"/>
  <c r="L191" i="13"/>
  <c r="F162" i="13"/>
  <c r="G336" i="13"/>
  <c r="F318" i="13"/>
  <c r="F258" i="13"/>
  <c r="F71" i="13"/>
  <c r="G318" i="13"/>
  <c r="G319" i="13"/>
  <c r="F388" i="13"/>
  <c r="F234" i="13"/>
  <c r="L338" i="13"/>
  <c r="L339" i="13"/>
  <c r="F354" i="13"/>
  <c r="G387" i="13"/>
  <c r="G386" i="13"/>
  <c r="L354" i="13"/>
  <c r="L355" i="13"/>
  <c r="G113" i="13"/>
  <c r="G233" i="13"/>
  <c r="G234" i="13"/>
  <c r="G235" i="13"/>
  <c r="F338" i="13"/>
  <c r="F40" i="13"/>
  <c r="L294" i="13"/>
  <c r="L295" i="13"/>
  <c r="G353" i="13"/>
  <c r="G352" i="13"/>
  <c r="G209" i="13"/>
  <c r="G210" i="13"/>
  <c r="G277" i="13"/>
  <c r="G278" i="13"/>
  <c r="G366" i="13"/>
  <c r="G188" i="13"/>
  <c r="G189" i="13"/>
  <c r="G258" i="13"/>
  <c r="G259" i="13"/>
  <c r="F279" i="13"/>
  <c r="M190" i="13"/>
  <c r="M191" i="13"/>
  <c r="G365" i="13"/>
  <c r="M354" i="13"/>
  <c r="M355" i="13"/>
  <c r="G293" i="13"/>
  <c r="G292" i="13"/>
  <c r="G39" i="13"/>
  <c r="G40" i="13"/>
  <c r="G69" i="13"/>
  <c r="G70" i="13"/>
  <c r="G337" i="13"/>
  <c r="F209" i="13"/>
  <c r="G115" i="13"/>
  <c r="G116" i="13"/>
  <c r="G338" i="13"/>
  <c r="G339" i="13"/>
  <c r="G294" i="13"/>
  <c r="G295" i="13"/>
  <c r="G388" i="13"/>
  <c r="G389" i="13"/>
  <c r="G41" i="13"/>
  <c r="G354" i="13"/>
  <c r="G355" i="13"/>
  <c r="G279" i="13"/>
  <c r="G280" i="13"/>
  <c r="G71" i="13"/>
  <c r="G72" i="13"/>
  <c r="G367" i="13"/>
  <c r="G368" i="13"/>
  <c r="G190" i="13"/>
  <c r="G191" i="13"/>
</calcChain>
</file>

<file path=xl/sharedStrings.xml><?xml version="1.0" encoding="utf-8"?>
<sst xmlns="http://schemas.openxmlformats.org/spreadsheetml/2006/main" count="1796" uniqueCount="1337">
  <si>
    <t>± 2σ</t>
  </si>
  <si>
    <t>U/Th</t>
  </si>
  <si>
    <t>235U</t>
  </si>
  <si>
    <t>238U</t>
  </si>
  <si>
    <t>206Pb</t>
  </si>
  <si>
    <t>Isotope ratios</t>
  </si>
  <si>
    <t>Apparent ages (Ma)</t>
  </si>
  <si>
    <t>Analysis</t>
  </si>
  <si>
    <t>U</t>
  </si>
  <si>
    <t>206Pb*</t>
  </si>
  <si>
    <t>207Pb*</t>
  </si>
  <si>
    <t>error</t>
  </si>
  <si>
    <t>Best age</t>
  </si>
  <si>
    <t>Conc</t>
  </si>
  <si>
    <t>(ppm)</t>
  </si>
  <si>
    <t>204Pb</t>
  </si>
  <si>
    <t>(%)</t>
  </si>
  <si>
    <t>235U*</t>
  </si>
  <si>
    <t>corr.</t>
  </si>
  <si>
    <t>238U*</t>
  </si>
  <si>
    <t>(Ma)</t>
  </si>
  <si>
    <t>X:Y</t>
  </si>
  <si>
    <t>X:Z</t>
  </si>
  <si>
    <t>Y:Z</t>
  </si>
  <si>
    <t>AVERAGE</t>
  </si>
  <si>
    <t>MAX</t>
  </si>
  <si>
    <t>MIN</t>
  </si>
  <si>
    <t>STDEV</t>
  </si>
  <si>
    <t>D1 (1350)</t>
  </si>
  <si>
    <t>G (1580)</t>
  </si>
  <si>
    <t>D2 (1620)</t>
  </si>
  <si>
    <t>(based on area)</t>
  </si>
  <si>
    <t>Aoya et al (2010)</t>
  </si>
  <si>
    <t>Area</t>
  </si>
  <si>
    <t>R2 = D1/(G+D1+D2)</t>
  </si>
  <si>
    <t>T (°C)</t>
  </si>
  <si>
    <t>FWHM</t>
  </si>
  <si>
    <t>Sample 16CH26 (Ce, lower plate)</t>
  </si>
  <si>
    <t>16CH26_01</t>
  </si>
  <si>
    <t>16CH26_02</t>
  </si>
  <si>
    <t>16CH26_03</t>
  </si>
  <si>
    <t>16CH26_04</t>
  </si>
  <si>
    <t>16CH26_05</t>
  </si>
  <si>
    <t>16CH26_06</t>
  </si>
  <si>
    <t>16CH26_07</t>
  </si>
  <si>
    <t>16CH26_08</t>
  </si>
  <si>
    <t>16CH26_09</t>
  </si>
  <si>
    <t>16CH26_10</t>
  </si>
  <si>
    <t>16CH26_11</t>
  </si>
  <si>
    <t>16CH26_12</t>
  </si>
  <si>
    <t>16CH26_13</t>
  </si>
  <si>
    <t>16CH26_14</t>
  </si>
  <si>
    <t>16CH26_15</t>
  </si>
  <si>
    <t>16CH26_16</t>
  </si>
  <si>
    <t>16CH26_17</t>
  </si>
  <si>
    <t>16CH26_18</t>
  </si>
  <si>
    <t>16CH26_19</t>
  </si>
  <si>
    <t>16CH26_20</t>
  </si>
  <si>
    <t>16CH26_21</t>
  </si>
  <si>
    <t>16CH26_22</t>
  </si>
  <si>
    <t>16CH26_23</t>
  </si>
  <si>
    <t>16CH26_24</t>
  </si>
  <si>
    <t>16CH26_25</t>
  </si>
  <si>
    <t>16CH26_26</t>
  </si>
  <si>
    <t>16CH26_27</t>
  </si>
  <si>
    <t>16CH26_28</t>
  </si>
  <si>
    <t>16CH26_29</t>
  </si>
  <si>
    <t>16CH26_30</t>
  </si>
  <si>
    <t>MEAN</t>
  </si>
  <si>
    <t>n=</t>
  </si>
  <si>
    <t>S.E.</t>
  </si>
  <si>
    <t>Total error</t>
  </si>
  <si>
    <t>Repeat</t>
  </si>
  <si>
    <t>16CH26_03_litof</t>
  </si>
  <si>
    <t>Sample 16CH14b (Cn, lower plate)</t>
  </si>
  <si>
    <t>16CH14b_01</t>
  </si>
  <si>
    <t>16CH14b_02</t>
  </si>
  <si>
    <t>16CH14b_03</t>
  </si>
  <si>
    <t>16CH14b_04</t>
  </si>
  <si>
    <t>16CH14b_05</t>
  </si>
  <si>
    <t>16CH14b_06</t>
  </si>
  <si>
    <t>16CH14b_07</t>
  </si>
  <si>
    <t>16CH14b_08</t>
  </si>
  <si>
    <t>16CH14b_09</t>
  </si>
  <si>
    <t>16CH14b_10</t>
  </si>
  <si>
    <t>16CH14b_11</t>
  </si>
  <si>
    <t>16CH14b_12</t>
  </si>
  <si>
    <t>16CH14b_13</t>
  </si>
  <si>
    <t>16CH14b_14</t>
  </si>
  <si>
    <t>16CH14b_15</t>
  </si>
  <si>
    <t>16CH14b_16</t>
  </si>
  <si>
    <t>16CH14b_17</t>
  </si>
  <si>
    <t>16CH14b_18</t>
  </si>
  <si>
    <t>16CH14b_19</t>
  </si>
  <si>
    <t>16CH14b_20</t>
  </si>
  <si>
    <t>16CH14b_08b</t>
  </si>
  <si>
    <t>16CH14b_08c</t>
  </si>
  <si>
    <t>16CH14b_08d</t>
  </si>
  <si>
    <t>16CH14b_08longer</t>
  </si>
  <si>
    <t>Sample 16CH22 (Cr, lower plate)</t>
  </si>
  <si>
    <t>16CH22_01</t>
  </si>
  <si>
    <t>16CH22_02</t>
  </si>
  <si>
    <t>16CH22_03</t>
  </si>
  <si>
    <t>16CH22_04</t>
  </si>
  <si>
    <t>16CH22_05</t>
  </si>
  <si>
    <t>16CH22_06</t>
  </si>
  <si>
    <t>16CH22_07</t>
  </si>
  <si>
    <t>16CH22_08</t>
  </si>
  <si>
    <t>16CH22_09</t>
  </si>
  <si>
    <t>16CH22_10</t>
  </si>
  <si>
    <t>16CH22_11</t>
  </si>
  <si>
    <t>16CH22_12</t>
  </si>
  <si>
    <t>16CH22_13</t>
  </si>
  <si>
    <t>16CH22_14</t>
  </si>
  <si>
    <t>16CH22_15</t>
  </si>
  <si>
    <t>16CH22_16</t>
  </si>
  <si>
    <t>16CH22_17</t>
  </si>
  <si>
    <t>16CH22_18</t>
  </si>
  <si>
    <t>16CH22_19</t>
  </si>
  <si>
    <t>16CH22_20</t>
  </si>
  <si>
    <t>16CH22_21</t>
  </si>
  <si>
    <t>16CH22_22</t>
  </si>
  <si>
    <t>16CH22_23</t>
  </si>
  <si>
    <t>16CH22_24</t>
  </si>
  <si>
    <t>16CH22_25</t>
  </si>
  <si>
    <t>16CH22_26</t>
  </si>
  <si>
    <t>16CH22_27</t>
  </si>
  <si>
    <t>16CH22_28</t>
  </si>
  <si>
    <t>16CH22_29</t>
  </si>
  <si>
    <t>16CH22_30</t>
  </si>
  <si>
    <t>16CH22_07b</t>
  </si>
  <si>
    <t>16CH22_20_repeat</t>
  </si>
  <si>
    <t>16CH22_26_repeat</t>
  </si>
  <si>
    <t>16CH22_28_repeat</t>
  </si>
  <si>
    <t>16CH22_28_repeat3</t>
  </si>
  <si>
    <t>16CH22_28_repeat4</t>
  </si>
  <si>
    <t>16CH22_28_repeat5</t>
  </si>
  <si>
    <t>Sample 16CH24a (Cmn, lower plate)</t>
  </si>
  <si>
    <t>16CH24a_01</t>
  </si>
  <si>
    <t>16CH24a_02</t>
  </si>
  <si>
    <t>16CH24a_03</t>
  </si>
  <si>
    <t>16CH24a_04</t>
  </si>
  <si>
    <t>16CH24a_05</t>
  </si>
  <si>
    <t>16CH24a_06</t>
  </si>
  <si>
    <t>16CH24a_07</t>
  </si>
  <si>
    <t>16CH24a_08</t>
  </si>
  <si>
    <t>16CH24a_09</t>
  </si>
  <si>
    <t>16CH24a_10</t>
  </si>
  <si>
    <t>16CH24a_11</t>
  </si>
  <si>
    <t>16CH24a_12</t>
  </si>
  <si>
    <t>16CH24a_13</t>
  </si>
  <si>
    <t>16CH24a_14</t>
  </si>
  <si>
    <t>16CH24a_15</t>
  </si>
  <si>
    <t>16CH24a_16</t>
  </si>
  <si>
    <t>16CH24a_17</t>
  </si>
  <si>
    <t>16CH24a_18</t>
  </si>
  <si>
    <t>16CH24a_19</t>
  </si>
  <si>
    <t>16CH24a_20</t>
  </si>
  <si>
    <t>16CH24a_21</t>
  </si>
  <si>
    <t>16CH24a_22</t>
  </si>
  <si>
    <t>16CH24a_23</t>
  </si>
  <si>
    <t>16CH24a_24</t>
  </si>
  <si>
    <t>16CH24a_25</t>
  </si>
  <si>
    <t>16CH24a_26</t>
  </si>
  <si>
    <t>16CH24a_27</t>
  </si>
  <si>
    <t>16CH24a_28</t>
  </si>
  <si>
    <t>16CH24a_29</t>
  </si>
  <si>
    <t>16CH24a_30</t>
  </si>
  <si>
    <t>16CH24a_01_high_confocality</t>
  </si>
  <si>
    <t>Sample 16CH09b (Cm, upper plate)</t>
  </si>
  <si>
    <t>16CH09b_01</t>
  </si>
  <si>
    <t>16CH09b_02</t>
  </si>
  <si>
    <t>16CH09b_03</t>
  </si>
  <si>
    <t>16CH09b_04</t>
  </si>
  <si>
    <t>16CH09b_05</t>
  </si>
  <si>
    <t>16CH09b_06</t>
  </si>
  <si>
    <t>16CH09b_07</t>
  </si>
  <si>
    <t>16CH09b_08</t>
  </si>
  <si>
    <t>16CH09b_09</t>
  </si>
  <si>
    <t>16CH09b_10</t>
  </si>
  <si>
    <t>16CH09b_11</t>
  </si>
  <si>
    <t>16CH09b_12</t>
  </si>
  <si>
    <t>16CH09b_13</t>
  </si>
  <si>
    <t>16CH09b_14</t>
  </si>
  <si>
    <t>16CH09b_15</t>
  </si>
  <si>
    <t>16CH09b_16</t>
  </si>
  <si>
    <t>16CH09b_17</t>
  </si>
  <si>
    <t>Cooper (2008) sample  FMW76, top of (?) Cr (lower plate), Marble Wash</t>
  </si>
  <si>
    <t>16CH13_01</t>
  </si>
  <si>
    <t>16CH13_02</t>
  </si>
  <si>
    <t>16CH13_03</t>
  </si>
  <si>
    <t>16CH13_04</t>
  </si>
  <si>
    <t>16CH13_05</t>
  </si>
  <si>
    <t>16CH13_06_defects</t>
  </si>
  <si>
    <t>16CH13_07_defects</t>
  </si>
  <si>
    <t>16CH13_08</t>
  </si>
  <si>
    <t>16CH13_09</t>
  </si>
  <si>
    <t>16CH13_10</t>
  </si>
  <si>
    <t>16CH13_11</t>
  </si>
  <si>
    <t>16CH13_12</t>
  </si>
  <si>
    <t>16CH13_13</t>
  </si>
  <si>
    <t>16CH13_14_defects</t>
  </si>
  <si>
    <t>16CH13_15</t>
  </si>
  <si>
    <t>16CH13_16</t>
  </si>
  <si>
    <t>16CH13_08_defect</t>
  </si>
  <si>
    <t>16CH13_08_3rd_defects</t>
  </si>
  <si>
    <t>Sample 16CH28 (Ce)</t>
  </si>
  <si>
    <t>16CH28_01</t>
  </si>
  <si>
    <t>16CH28_02</t>
  </si>
  <si>
    <t>16CH28_03</t>
  </si>
  <si>
    <t>16CH28_04</t>
  </si>
  <si>
    <t>16CH28_05</t>
  </si>
  <si>
    <t>16CH28_06</t>
  </si>
  <si>
    <t>16CH28_07</t>
  </si>
  <si>
    <t>16CH28_08</t>
  </si>
  <si>
    <t>16CH28_09</t>
  </si>
  <si>
    <t>16CH28_10</t>
  </si>
  <si>
    <t>16CH28_11</t>
  </si>
  <si>
    <t>16CH28_12</t>
  </si>
  <si>
    <t>Sample 16CH12a (Cm)</t>
  </si>
  <si>
    <t>16CH12a_01</t>
  </si>
  <si>
    <t>16CH12a_02</t>
  </si>
  <si>
    <t>16CH12a_03</t>
  </si>
  <si>
    <t>16CH12a_04</t>
  </si>
  <si>
    <t>16CH12a_05</t>
  </si>
  <si>
    <t>16CH12a_06</t>
  </si>
  <si>
    <t>16CH12a_07</t>
  </si>
  <si>
    <t>16CH12a_08</t>
  </si>
  <si>
    <t>16CH12a_09</t>
  </si>
  <si>
    <t>16CH12a_10</t>
  </si>
  <si>
    <t>16CH12a_11</t>
  </si>
  <si>
    <t>16CH12a_12</t>
  </si>
  <si>
    <t>16CH12a_02_2nd</t>
  </si>
  <si>
    <t>Sample 16CH07b (Cm)</t>
  </si>
  <si>
    <t>16CH07b_01</t>
  </si>
  <si>
    <t>16CH07b_02</t>
  </si>
  <si>
    <t>16CH07b_03</t>
  </si>
  <si>
    <t>16CH07b_04</t>
  </si>
  <si>
    <t>Sample 16CH42 (Cd)</t>
  </si>
  <si>
    <t>16CH42_01</t>
  </si>
  <si>
    <t>16CH42_02</t>
  </si>
  <si>
    <t>16CH42_03</t>
  </si>
  <si>
    <t>16CH42_04</t>
  </si>
  <si>
    <t>16CH42_05</t>
  </si>
  <si>
    <t>16CH42_06</t>
  </si>
  <si>
    <t>16CH42_07</t>
  </si>
  <si>
    <t>16CH42_08</t>
  </si>
  <si>
    <t>16CH42_09</t>
  </si>
  <si>
    <t>16CH42_10</t>
  </si>
  <si>
    <t>16CH42_11</t>
  </si>
  <si>
    <t>16CH42_12</t>
  </si>
  <si>
    <t>16CH42_13</t>
  </si>
  <si>
    <t>16CH42_14</t>
  </si>
  <si>
    <t>16CH42_15</t>
  </si>
  <si>
    <t>Sample 16CH58 (Dg)</t>
  </si>
  <si>
    <t>16CH58_01</t>
  </si>
  <si>
    <t>16CH58_02</t>
  </si>
  <si>
    <t>16CH58_03</t>
  </si>
  <si>
    <t>16CH58_04</t>
  </si>
  <si>
    <t>16CH58_05</t>
  </si>
  <si>
    <t>16CH58_06</t>
  </si>
  <si>
    <t>16CH58_07</t>
  </si>
  <si>
    <t>16CH58_08</t>
  </si>
  <si>
    <t>16CH58_09</t>
  </si>
  <si>
    <t>16CH58_10</t>
  </si>
  <si>
    <t>16CH58_11</t>
  </si>
  <si>
    <t>Sample 16CH52 (SO)</t>
  </si>
  <si>
    <t>16CH52_01</t>
  </si>
  <si>
    <t>16CH52_02</t>
  </si>
  <si>
    <t>16CH52_03</t>
  </si>
  <si>
    <t>16CH52_04</t>
  </si>
  <si>
    <t>16CH52_05</t>
  </si>
  <si>
    <t>16CH52_06</t>
  </si>
  <si>
    <t>16CH52_07</t>
  </si>
  <si>
    <t>Sample 16CH34 (Op)</t>
  </si>
  <si>
    <t>16CH34_01</t>
  </si>
  <si>
    <t>16CH34_02</t>
  </si>
  <si>
    <t>16CH34_03</t>
  </si>
  <si>
    <t>16CH34_04</t>
  </si>
  <si>
    <t>Sample 16CH56 (Mj)</t>
  </si>
  <si>
    <t>16CH56_01</t>
  </si>
  <si>
    <t>16CH56_02</t>
  </si>
  <si>
    <t>16CH56_03</t>
  </si>
  <si>
    <t>16CH56_04</t>
  </si>
  <si>
    <t>16CH56_05</t>
  </si>
  <si>
    <t>16CH56_06</t>
  </si>
  <si>
    <t>16CH56_07</t>
  </si>
  <si>
    <t>16CH56_08</t>
  </si>
  <si>
    <t>16CH56_09</t>
  </si>
  <si>
    <t>16CH56_10</t>
  </si>
  <si>
    <t>16CH56_11</t>
  </si>
  <si>
    <t>16CH56_12</t>
  </si>
  <si>
    <t>Temperatures were calculated using equation 3 (recalibration for 514 nm lasers) of Aoya et al (2010).</t>
  </si>
  <si>
    <t>STDEV, standard deviation; S.E., Standard error, calculated as standard deviation divided by square-root of number of analyses</t>
  </si>
  <si>
    <t>Total error includes external error of method (50 °C) added in quadrature to standard error.</t>
  </si>
  <si>
    <t>FWHM values often need to be corrected relative to the instrumental parameters using the equation FWHM-corrected = FWHM-measured * SQRT ( 1 - 2 * ( spectral resolution / FWHM-measured )^2 ), but at the large FWHM values measured here this correction is insignificant.</t>
  </si>
  <si>
    <t>Spot 11</t>
  </si>
  <si>
    <t>Spot 21</t>
  </si>
  <si>
    <t xml:space="preserve">Spot 60 </t>
  </si>
  <si>
    <t xml:space="preserve">Spot 12 </t>
  </si>
  <si>
    <t xml:space="preserve">Spot 70 </t>
  </si>
  <si>
    <t xml:space="preserve">Spot 71 </t>
  </si>
  <si>
    <t xml:space="preserve">Spot 61 </t>
  </si>
  <si>
    <t xml:space="preserve">Spot 58 </t>
  </si>
  <si>
    <t xml:space="preserve">Spot 38 </t>
  </si>
  <si>
    <t xml:space="preserve">Spot 02 </t>
  </si>
  <si>
    <t xml:space="preserve">Spot 100 </t>
  </si>
  <si>
    <t xml:space="preserve">Spot 53 </t>
  </si>
  <si>
    <t xml:space="preserve">Spot 18 </t>
  </si>
  <si>
    <t xml:space="preserve">Spot 52 </t>
  </si>
  <si>
    <t xml:space="preserve">Spot 68 </t>
  </si>
  <si>
    <t xml:space="preserve">Spot 86 </t>
  </si>
  <si>
    <t xml:space="preserve">Spot 74 </t>
  </si>
  <si>
    <t xml:space="preserve">Spot 11 </t>
  </si>
  <si>
    <t xml:space="preserve">Spot 65 </t>
  </si>
  <si>
    <t xml:space="preserve">Spot 46 </t>
  </si>
  <si>
    <t xml:space="preserve">Spot 30 </t>
  </si>
  <si>
    <t xml:space="preserve">Spot 43 </t>
  </si>
  <si>
    <t xml:space="preserve">Spot 25 </t>
  </si>
  <si>
    <t xml:space="preserve">Spot 14 </t>
  </si>
  <si>
    <t xml:space="preserve">Spot 24 </t>
  </si>
  <si>
    <t xml:space="preserve">Spot 40 </t>
  </si>
  <si>
    <t xml:space="preserve">Spot 04 </t>
  </si>
  <si>
    <t xml:space="preserve">Spot 79 </t>
  </si>
  <si>
    <t xml:space="preserve">Spot 90 </t>
  </si>
  <si>
    <t xml:space="preserve">Spot 64 </t>
  </si>
  <si>
    <t xml:space="preserve">Spot 57 </t>
  </si>
  <si>
    <t xml:space="preserve">Spot 96 </t>
  </si>
  <si>
    <t xml:space="preserve">Spot 35 </t>
  </si>
  <si>
    <t xml:space="preserve">Spot 27 </t>
  </si>
  <si>
    <t xml:space="preserve">Spot 80 </t>
  </si>
  <si>
    <t xml:space="preserve">Spot 34 </t>
  </si>
  <si>
    <t xml:space="preserve">Spot 28 </t>
  </si>
  <si>
    <t xml:space="preserve">Spot 39 </t>
  </si>
  <si>
    <t xml:space="preserve">Spot 99 </t>
  </si>
  <si>
    <t xml:space="preserve">Spot 06 </t>
  </si>
  <si>
    <t xml:space="preserve">Spot 36 </t>
  </si>
  <si>
    <t xml:space="preserve">Spot 08 </t>
  </si>
  <si>
    <t xml:space="preserve">Spot 87 </t>
  </si>
  <si>
    <t xml:space="preserve">Spot 97 </t>
  </si>
  <si>
    <t xml:space="preserve">Spot 83 </t>
  </si>
  <si>
    <t xml:space="preserve">Spot 77 </t>
  </si>
  <si>
    <t xml:space="preserve">Spot 54 </t>
  </si>
  <si>
    <t xml:space="preserve">Spot 85 </t>
  </si>
  <si>
    <t xml:space="preserve">Spot 72 </t>
  </si>
  <si>
    <t xml:space="preserve">Spot 93 </t>
  </si>
  <si>
    <t xml:space="preserve">Spot 29 </t>
  </si>
  <si>
    <t xml:space="preserve">Spot 33 </t>
  </si>
  <si>
    <t xml:space="preserve">Spot 69 </t>
  </si>
  <si>
    <t xml:space="preserve">Spot 82 </t>
  </si>
  <si>
    <t xml:space="preserve">Spot 31 </t>
  </si>
  <si>
    <t xml:space="preserve">Spot 51 </t>
  </si>
  <si>
    <t xml:space="preserve">Spot 95 </t>
  </si>
  <si>
    <t xml:space="preserve">Spot 76 </t>
  </si>
  <si>
    <t xml:space="preserve">Spot 89 </t>
  </si>
  <si>
    <t xml:space="preserve">Spot 67 </t>
  </si>
  <si>
    <t xml:space="preserve">Spot 20 </t>
  </si>
  <si>
    <t xml:space="preserve">Spot 62 </t>
  </si>
  <si>
    <t xml:space="preserve">Spot 01 </t>
  </si>
  <si>
    <t xml:space="preserve">Spot 32 </t>
  </si>
  <si>
    <t xml:space="preserve">Spot 56 </t>
  </si>
  <si>
    <t xml:space="preserve">Spot 10 </t>
  </si>
  <si>
    <t xml:space="preserve">Spot 44 </t>
  </si>
  <si>
    <t xml:space="preserve">Spot 07 </t>
  </si>
  <si>
    <t xml:space="preserve">Spot 81 </t>
  </si>
  <si>
    <t xml:space="preserve">Spot 23 </t>
  </si>
  <si>
    <t xml:space="preserve">Spot 45 </t>
  </si>
  <si>
    <t xml:space="preserve">Spot 19 </t>
  </si>
  <si>
    <t xml:space="preserve">Spot 91 </t>
  </si>
  <si>
    <t xml:space="preserve">Spot 75 </t>
  </si>
  <si>
    <t xml:space="preserve">Spot 21 </t>
  </si>
  <si>
    <t xml:space="preserve">Spot 22 </t>
  </si>
  <si>
    <t xml:space="preserve">Spot 26 </t>
  </si>
  <si>
    <t xml:space="preserve">Spot 98 </t>
  </si>
  <si>
    <t xml:space="preserve">Spot 47 </t>
  </si>
  <si>
    <t xml:space="preserve">Spot 78 </t>
  </si>
  <si>
    <t xml:space="preserve">Spot 17 </t>
  </si>
  <si>
    <t xml:space="preserve">Spot 88 </t>
  </si>
  <si>
    <t xml:space="preserve">Spot 49 </t>
  </si>
  <si>
    <t xml:space="preserve">Spot 59 </t>
  </si>
  <si>
    <t xml:space="preserve">Spot 37 </t>
  </si>
  <si>
    <t xml:space="preserve">Spot 66 </t>
  </si>
  <si>
    <t xml:space="preserve">Spot 63 </t>
  </si>
  <si>
    <t xml:space="preserve">Spot 73 </t>
  </si>
  <si>
    <t xml:space="preserve">Spot 42 </t>
  </si>
  <si>
    <t xml:space="preserve">Spot 41 </t>
  </si>
  <si>
    <t xml:space="preserve">Spot 50 </t>
  </si>
  <si>
    <t xml:space="preserve">Spot 09 </t>
  </si>
  <si>
    <t xml:space="preserve">Spot 94 </t>
  </si>
  <si>
    <t xml:space="preserve">Spot 48 </t>
  </si>
  <si>
    <t xml:space="preserve">Spot 84 </t>
  </si>
  <si>
    <t xml:space="preserve">Spot 92 </t>
  </si>
  <si>
    <t xml:space="preserve">Spot 13 </t>
  </si>
  <si>
    <t xml:space="preserve">Spot 05 </t>
  </si>
  <si>
    <t xml:space="preserve">Spot 16 </t>
  </si>
  <si>
    <t xml:space="preserve">Spot 55 </t>
  </si>
  <si>
    <t xml:space="preserve">Spot 15 </t>
  </si>
  <si>
    <t xml:space="preserve">Spot 03 </t>
  </si>
  <si>
    <t>Spot 12</t>
  </si>
  <si>
    <t>Spot 69</t>
  </si>
  <si>
    <t>Spot 61</t>
  </si>
  <si>
    <t>Spot 62</t>
  </si>
  <si>
    <t>Spot 15</t>
  </si>
  <si>
    <t>Spot 58</t>
  </si>
  <si>
    <t>Spot 66</t>
  </si>
  <si>
    <t>Spot 40</t>
  </si>
  <si>
    <t>Spot 24</t>
  </si>
  <si>
    <t>Spot 64</t>
  </si>
  <si>
    <t>Spot 29</t>
  </si>
  <si>
    <t>Spot 25</t>
  </si>
  <si>
    <t>Spot 31</t>
  </si>
  <si>
    <t>Spot 55</t>
  </si>
  <si>
    <t>Spot 22</t>
  </si>
  <si>
    <t>Spot 56</t>
  </si>
  <si>
    <t>Spot 18</t>
  </si>
  <si>
    <t>Spot 10</t>
  </si>
  <si>
    <t>Spot 60</t>
  </si>
  <si>
    <t>Spot 80</t>
  </si>
  <si>
    <t>Spot 70</t>
  </si>
  <si>
    <t>Spot 28</t>
  </si>
  <si>
    <t>Spot 67</t>
  </si>
  <si>
    <t>Spot 75</t>
  </si>
  <si>
    <t>Spot 30</t>
  </si>
  <si>
    <t>Spot 78</t>
  </si>
  <si>
    <t>Spot 79</t>
  </si>
  <si>
    <t>Spot 47</t>
  </si>
  <si>
    <t>Spot 26</t>
  </si>
  <si>
    <t>Spot 49</t>
  </si>
  <si>
    <t>Spot 41</t>
  </si>
  <si>
    <t>Spot 34</t>
  </si>
  <si>
    <t>Spot 53</t>
  </si>
  <si>
    <t>Spot 50</t>
  </si>
  <si>
    <t>Spot 05</t>
  </si>
  <si>
    <t>Spot 77</t>
  </si>
  <si>
    <t>Spot 54</t>
  </si>
  <si>
    <t>Spot 65</t>
  </si>
  <si>
    <t>Spot 48</t>
  </si>
  <si>
    <t>Spot 19</t>
  </si>
  <si>
    <t>Spot 45</t>
  </si>
  <si>
    <t>Spot 71</t>
  </si>
  <si>
    <t>Spot 13</t>
  </si>
  <si>
    <t>Spot 06</t>
  </si>
  <si>
    <t>Spot 23</t>
  </si>
  <si>
    <t>Spot 68</t>
  </si>
  <si>
    <t>Spot 52</t>
  </si>
  <si>
    <t>Spot 16</t>
  </si>
  <si>
    <t>Spot 07</t>
  </si>
  <si>
    <t>Spot 44</t>
  </si>
  <si>
    <t>Spot 37</t>
  </si>
  <si>
    <t>Spot 36</t>
  </si>
  <si>
    <t>Spot 46</t>
  </si>
  <si>
    <t>Spot 42</t>
  </si>
  <si>
    <t>Spot 08</t>
  </si>
  <si>
    <t>Spot 09</t>
  </si>
  <si>
    <t>Spot 38</t>
  </si>
  <si>
    <t>Spot 32</t>
  </si>
  <si>
    <t>Spot 20</t>
  </si>
  <si>
    <t>Spot 35</t>
  </si>
  <si>
    <t>Spot 74</t>
  </si>
  <si>
    <t>Spot 14</t>
  </si>
  <si>
    <t>Spot 59</t>
  </si>
  <si>
    <t>Spot 43</t>
  </si>
  <si>
    <t>Spot 63</t>
  </si>
  <si>
    <t>Spot 73</t>
  </si>
  <si>
    <t>Spot 17</t>
  </si>
  <si>
    <t>Spot 33</t>
  </si>
  <si>
    <t>Spot 51</t>
  </si>
  <si>
    <t>Spot 72</t>
  </si>
  <si>
    <t>Spot 27</t>
  </si>
  <si>
    <t>Spot 57</t>
  </si>
  <si>
    <t>Spot 76</t>
  </si>
  <si>
    <t>Spot 39</t>
  </si>
  <si>
    <t>Spot 02</t>
  </si>
  <si>
    <t>Spot 03</t>
  </si>
  <si>
    <t>Spot 04</t>
  </si>
  <si>
    <t>Spot 01</t>
  </si>
  <si>
    <t>Table footnotes:</t>
  </si>
  <si>
    <t>References:</t>
  </si>
  <si>
    <t>Gehrels, G.E., Valencia, V., Ruiz, J., 2008, Enhanced precision, accuracy, efficiency, and spatial resolution of U-Pb ages by laser ablation-multicollector-inductively coupled plasma-mass spectrometry: Geochemistry, Geophysics, Geosystems, v. 9, Q03017, doi:10.1029/2007GC001805.</t>
  </si>
  <si>
    <t>n.d.</t>
  </si>
  <si>
    <t>Sample FT-15 (accepted analyses = 70/100)</t>
  </si>
  <si>
    <t>Sample FT-15 (rejected analyses = 30/100)</t>
  </si>
  <si>
    <t>Sample FT-1 (accepted analyses = 53/80)</t>
  </si>
  <si>
    <t>Sample FT-1 (rejected analyses = 27/80)</t>
  </si>
  <si>
    <t>Sample SR-260 (accepted analyses = 10/30)</t>
  </si>
  <si>
    <t>Sample SR-260 (rejected analyses = 20/30)</t>
  </si>
  <si>
    <t/>
  </si>
  <si>
    <t>2.     Concordance is based on 206Pb/238U age / 206Pb/207Pb age.</t>
  </si>
  <si>
    <t>1.     Best age is determined from 206Pb/238U age for analyses with 206Pb/238U age &lt;900 Ma and from 206Pb/207Pb age for analyses with 206Pb/238Uage &gt;900 Ma.</t>
  </si>
  <si>
    <t>3.     Analyses with &gt;10% discordance (&lt;90% concordant) or &gt;5% reverse discordance (&gt;105% concordant) are "rejected" in this table.</t>
  </si>
  <si>
    <t>6.     Analyses conducted by LA-ICPMS, as described by Gehrels et al. (2008).</t>
  </si>
  <si>
    <t>5.     Systematic errors are 1.34% (206Pb/238U) and 0.75% (206Pb/207Pb) at 2-sigma level, and include uncertainty in calibration correction, initial Pb composition, decay constants, &amp; error of std age.</t>
  </si>
  <si>
    <t>7.  Raw data was processed using the Laserchron's in-house spreadsheet AgeCalc with 7 out of 59 standards rejected.</t>
  </si>
  <si>
    <t>8.  Common Pb correction is from measured 204Pb with common Pb composition interpreted from Stacey and Kramers (1975).</t>
  </si>
  <si>
    <t>9.  Common Pb composition assigned uncertainties of 1.5 for 206Pb/204Pb, 0.3 for 207Pb/204Pb, and 2.0 for 208Pb/204Pb.</t>
  </si>
  <si>
    <t>11.  U decay constants and composition as follows: 238U = 9.8485 x 10-10, 235U = 1.55125 x 10-10, 238U/235U = 137.82.</t>
  </si>
  <si>
    <t>12.  U-Th disequilibrium correction is applied to 206/238 ages assuming a value of 2.3 for the magma.</t>
  </si>
  <si>
    <t>10.  U/Pb and 206Pb/207Pb fractionation is calibrated relative to fragments of large Sri Lanka zircons with individual crystals of R33 analyzed as a control.   </t>
  </si>
  <si>
    <t>Iolite trim</t>
  </si>
  <si>
    <t>Sample FT-8 (accepted analyses = 46/125)</t>
  </si>
  <si>
    <t>Sample FT-8 (rejected analyses = 79/125)</t>
  </si>
  <si>
    <t>Sample FT-29 (accepted analyses = 67/110)</t>
  </si>
  <si>
    <t>Sample FT-29 (rejected analyses = 43/110)</t>
  </si>
  <si>
    <t>Sample FT-32 (accepted analyses = 52/125)</t>
  </si>
  <si>
    <t>Sample FT-32 (rejected analyses = 73/125)</t>
  </si>
  <si>
    <t>Sample FT-1 (accepted analyses = 77/110)</t>
  </si>
  <si>
    <t>Sample FT-1 (rejected analyses = 33/110)</t>
  </si>
  <si>
    <t>Sample FT-26 (accepted analyses = 91/126)</t>
  </si>
  <si>
    <t>Sample FT-26 (rejected analyses = 35/126)</t>
  </si>
  <si>
    <t>Sample FT-31 (accepted analyses = 69/125)</t>
  </si>
  <si>
    <t>Sample FT-31 (rejected analyses = 56/125)</t>
  </si>
  <si>
    <t>± 1σ</t>
  </si>
  <si>
    <t>207Pb</t>
  </si>
  <si>
    <t>a</t>
  </si>
  <si>
    <t>b</t>
  </si>
  <si>
    <t>c</t>
  </si>
  <si>
    <t>a, d</t>
  </si>
  <si>
    <t>c, d</t>
  </si>
  <si>
    <t>e</t>
  </si>
  <si>
    <t>b, e</t>
  </si>
  <si>
    <t>c, e</t>
  </si>
  <si>
    <t>c, d, f</t>
  </si>
  <si>
    <t>f</t>
  </si>
  <si>
    <t>e, f</t>
  </si>
  <si>
    <t>g</t>
  </si>
  <si>
    <t>f, g</t>
  </si>
  <si>
    <t>b, g</t>
  </si>
  <si>
    <t>b, h</t>
  </si>
  <si>
    <t>h</t>
  </si>
  <si>
    <t>e, f, i</t>
  </si>
  <si>
    <t>e, g, i</t>
  </si>
  <si>
    <t>e, i</t>
  </si>
  <si>
    <t>f, i</t>
  </si>
  <si>
    <t>c, g, i</t>
  </si>
  <si>
    <t>i</t>
  </si>
  <si>
    <t>c, i</t>
  </si>
  <si>
    <t>a, d, i</t>
  </si>
  <si>
    <t>g, i</t>
  </si>
  <si>
    <t>c, e, i</t>
  </si>
  <si>
    <t>c, d, i</t>
  </si>
  <si>
    <t>c, d, e, i</t>
  </si>
  <si>
    <t>Comments*</t>
  </si>
  <si>
    <t xml:space="preserve">  1.     Best age is determined from 206Pb/238U age for analyses with 206Pb/238U age &lt;900 Ma and from 206Pb/207Pb age for analyses with 206Pb/238Uage &gt;900 Ma.</t>
  </si>
  <si>
    <t xml:space="preserve">  2.     Concordance is based on 206Pb/238U age / 206Pb/207Pb age.</t>
  </si>
  <si>
    <t xml:space="preserve">  3.     Analyses with &gt;10% discordance (&lt;90% concordant) or &gt;5% reverse discordance (&gt;105% concordant) are "rejected" in this table.</t>
  </si>
  <si>
    <t xml:space="preserve">  4.     All uncertainties include only measurement errors.</t>
  </si>
  <si>
    <t xml:space="preserve">      a = trimmed forward to exclude apparent 204Pb spike</t>
  </si>
  <si>
    <t xml:space="preserve">      b = elevated or irregular 204Pb signal</t>
  </si>
  <si>
    <t xml:space="preserve">      c = trimmed forward to exclude drill through into epoxy</t>
  </si>
  <si>
    <t xml:space="preserve">      d = trimmed integration window is shorter than 10 seconds</t>
  </si>
  <si>
    <t xml:space="preserve">      e = visually identified irregularity in 76 signal</t>
  </si>
  <si>
    <t xml:space="preserve">      f = visually identified slope in down-hole corrected 76 signal</t>
  </si>
  <si>
    <t xml:space="preserve">      g = visually identified zonation in 76 age</t>
  </si>
  <si>
    <t xml:space="preserve">      h = distinct age domains split into separate integrations</t>
  </si>
  <si>
    <t xml:space="preserve">      i = visually identified irregularity in 68 signal</t>
  </si>
  <si>
    <t xml:space="preserve">               A laser spot size of ~26 microns was used. Laser energy was stabilized at 4.5 mJ and attenuated 30-40%, with an 8 Hz repetition rate. </t>
  </si>
  <si>
    <t xml:space="preserve">               Each analysis consisted of measurement of background (30 s, laser off), sample ablation (30 s, laser on), and instrument washout (20 s, laser off).</t>
  </si>
  <si>
    <t xml:space="preserve">               Age calibration was determined with respect to analyses of the standard zircon R33 (419 Ma: Black et al. 2004), assessed after every set of five unknowns and also bracketing the beginning and end of each session. </t>
  </si>
  <si>
    <t xml:space="preserve">               U and U/Th concentrations were calculated using a correction factor empirically determined as the mean-of-ratios of the measured compositions for standard zircons R33 and Plešovice, to which were assigned U compositions of 175 and 755 ppm and Th compositions of 105 and 78 ppm, respectively (as in standard files of Patton et al. 2010; actual reported range: 61-398 ppm U for R33, Black et al. 2004; 465-3084 ppm U for Plešovice, Slama et al. 2008, respectively). </t>
  </si>
  <si>
    <t xml:space="preserve">              Geochronological data were reduced using Iolite with the Geochronology3 data reduction scheme (version 2.5, Paton et al. 2010). </t>
  </si>
  <si>
    <t xml:space="preserve">              Integration windows within Iolite were trimmed forward to remove the effects of drill-through, spikes in 204Pb, or mixing of distinct age domains as noted in the Iolite trim Comments column.</t>
  </si>
  <si>
    <t xml:space="preserve">  6.     Analyses were determined at the University of California–Santa Cruz using an Element XR high-resolution single-collector magnetic-sector ICP-MS coupled to a Photon Machines Analyte.H 193 nm ArF excimer laser with a Helex 2-volume laser ablation cell (following analytical procedures described in Sharman et al. 2013).  </t>
  </si>
  <si>
    <t xml:space="preserve">              No common Pb correction was applied </t>
  </si>
  <si>
    <t xml:space="preserve">  7. *Atypical signal or integration windows noted during data processing:</t>
  </si>
  <si>
    <t>FT-8_72</t>
  </si>
  <si>
    <t>FT-8_24</t>
  </si>
  <si>
    <t>FT-8_56</t>
  </si>
  <si>
    <t>FT-8_90</t>
  </si>
  <si>
    <t>FT-8_27</t>
  </si>
  <si>
    <t>FT-8_63</t>
  </si>
  <si>
    <t>FT-8_51</t>
  </si>
  <si>
    <t>FT-8_96</t>
  </si>
  <si>
    <t>FT-8_9</t>
  </si>
  <si>
    <t>FT-8_121</t>
  </si>
  <si>
    <t>FT-8_109</t>
  </si>
  <si>
    <t>FT-8_41</t>
  </si>
  <si>
    <t>FT-8_106</t>
  </si>
  <si>
    <t>FT-8_81</t>
  </si>
  <si>
    <t>FT-8_31</t>
  </si>
  <si>
    <t>FT-8_12</t>
  </si>
  <si>
    <t>FT-8_112</t>
  </si>
  <si>
    <t>FT-8_35</t>
  </si>
  <si>
    <t>FT-8_62</t>
  </si>
  <si>
    <t>FT-8_53</t>
  </si>
  <si>
    <t>FT-8_11</t>
  </si>
  <si>
    <t>FT-8_33</t>
  </si>
  <si>
    <t>FT-8_1</t>
  </si>
  <si>
    <t>FT-8_124</t>
  </si>
  <si>
    <t>FT-8_29</t>
  </si>
  <si>
    <t>FT-8_25</t>
  </si>
  <si>
    <t>FT-8_117</t>
  </si>
  <si>
    <t>FT-8_73</t>
  </si>
  <si>
    <t>FT-8_54</t>
  </si>
  <si>
    <t>FT-8_20</t>
  </si>
  <si>
    <t>FT-8_2</t>
  </si>
  <si>
    <t>FT-8_59</t>
  </si>
  <si>
    <t>FT-8_91</t>
  </si>
  <si>
    <t>FT-8_13</t>
  </si>
  <si>
    <t>FT-8_86</t>
  </si>
  <si>
    <t>FT-8_38</t>
  </si>
  <si>
    <t>FT-8_3</t>
  </si>
  <si>
    <t>FT-8_92</t>
  </si>
  <si>
    <t>FT-8_114</t>
  </si>
  <si>
    <t>FT-8_17</t>
  </si>
  <si>
    <t>FT-8_7</t>
  </si>
  <si>
    <t>FT-8_60</t>
  </si>
  <si>
    <t>FT-8_57</t>
  </si>
  <si>
    <t>FT-8_30</t>
  </si>
  <si>
    <t>FT-8_26</t>
  </si>
  <si>
    <t>FT-8_98</t>
  </si>
  <si>
    <t>FT-8_5</t>
  </si>
  <si>
    <t>FT-8_71</t>
  </si>
  <si>
    <t>FT-8_36</t>
  </si>
  <si>
    <t>FT-8_6</t>
  </si>
  <si>
    <t>FT-8_44</t>
  </si>
  <si>
    <t>FT-8_104</t>
  </si>
  <si>
    <t>FT-8_67</t>
  </si>
  <si>
    <t>FT-8_122</t>
  </si>
  <si>
    <t>FT-8_93</t>
  </si>
  <si>
    <t>FT-8_94</t>
  </si>
  <si>
    <t>FT-8_107</t>
  </si>
  <si>
    <t>FT-8_111</t>
  </si>
  <si>
    <t>FT-8_77</t>
  </si>
  <si>
    <t>FT-8_97</t>
  </si>
  <si>
    <t>FT-8_123</t>
  </si>
  <si>
    <t>FT-8_74</t>
  </si>
  <si>
    <t>FT-8_84</t>
  </si>
  <si>
    <t>FT-8_103</t>
  </si>
  <si>
    <t>FT-8_88</t>
  </si>
  <si>
    <t>FT-8_28</t>
  </si>
  <si>
    <t>FT-8_8</t>
  </si>
  <si>
    <t>FT-8_87</t>
  </si>
  <si>
    <t>FT-8_101</t>
  </si>
  <si>
    <t>FT-8_76</t>
  </si>
  <si>
    <t>FT-8_47</t>
  </si>
  <si>
    <t>FT-8_49</t>
  </si>
  <si>
    <t>FT-8_32</t>
  </si>
  <si>
    <t>FT-8_15</t>
  </si>
  <si>
    <t>FT-8_79</t>
  </si>
  <si>
    <t>FT-8_116</t>
  </si>
  <si>
    <t>FT-8_78</t>
  </si>
  <si>
    <t>FT-8_48</t>
  </si>
  <si>
    <t>FT-8_18</t>
  </si>
  <si>
    <t>FT-8_105</t>
  </si>
  <si>
    <t>FT-8_102</t>
  </si>
  <si>
    <t>FT-8_21</t>
  </si>
  <si>
    <t>FT-8_45</t>
  </si>
  <si>
    <t>FT-8_61</t>
  </si>
  <si>
    <t>FT-8_125</t>
  </si>
  <si>
    <t>FT-8_40</t>
  </si>
  <si>
    <t>FT-8_85</t>
  </si>
  <si>
    <t>FT-8_70</t>
  </si>
  <si>
    <t>FT-8_23</t>
  </si>
  <si>
    <t>FT-8_43</t>
  </si>
  <si>
    <t>FT-8_69</t>
  </si>
  <si>
    <t>FT-8_55</t>
  </si>
  <si>
    <t>FT-8_66</t>
  </si>
  <si>
    <t>FT-8_52</t>
  </si>
  <si>
    <t>FT-8_58</t>
  </si>
  <si>
    <t>FT-8_82</t>
  </si>
  <si>
    <t>FT-8_22</t>
  </si>
  <si>
    <t>FT-8_115</t>
  </si>
  <si>
    <t>FT-8_4</t>
  </si>
  <si>
    <t>FT-8_34</t>
  </si>
  <si>
    <t>FT-8_118</t>
  </si>
  <si>
    <t>FT-8_75</t>
  </si>
  <si>
    <t>FT-8_42</t>
  </si>
  <si>
    <t>FT-8_46</t>
  </si>
  <si>
    <t>FT-8_120</t>
  </si>
  <si>
    <t>FT-8_119</t>
  </si>
  <si>
    <t>FT-8_83</t>
  </si>
  <si>
    <t>FT-8_37</t>
  </si>
  <si>
    <t>FT-8_14</t>
  </si>
  <si>
    <t>FT-8_80</t>
  </si>
  <si>
    <t>FT-8_110</t>
  </si>
  <si>
    <t>FT-8_99</t>
  </si>
  <si>
    <t>FT-8_19</t>
  </si>
  <si>
    <t>FT-8_16</t>
  </si>
  <si>
    <t>FT-8_89</t>
  </si>
  <si>
    <t>FT-8_113</t>
  </si>
  <si>
    <t>FT-8_64</t>
  </si>
  <si>
    <t>FT-8_65</t>
  </si>
  <si>
    <t>FT-8_68</t>
  </si>
  <si>
    <t>FT-8_100</t>
  </si>
  <si>
    <t>FT-8_108</t>
  </si>
  <si>
    <t>FT-8_10</t>
  </si>
  <si>
    <t>FT-8_95</t>
  </si>
  <si>
    <t>FT-8_39</t>
  </si>
  <si>
    <t>FT-8_50</t>
  </si>
  <si>
    <t>FT-29_91</t>
  </si>
  <si>
    <t>FT-29_29</t>
  </si>
  <si>
    <t>FT-29_13</t>
  </si>
  <si>
    <t>FT-29_79</t>
  </si>
  <si>
    <t>FT-29_65</t>
  </si>
  <si>
    <t>FT-29_5</t>
  </si>
  <si>
    <t>FT-29_35</t>
  </si>
  <si>
    <t>FT-29_70</t>
  </si>
  <si>
    <t>FT-29_26</t>
  </si>
  <si>
    <t>FT-29_89</t>
  </si>
  <si>
    <t>FT-29_93</t>
  </si>
  <si>
    <t>FT-29_53</t>
  </si>
  <si>
    <t>FT-29_21</t>
  </si>
  <si>
    <t>FT-29_47</t>
  </si>
  <si>
    <t>FT-29_50</t>
  </si>
  <si>
    <t>FT-29_105</t>
  </si>
  <si>
    <t>FT-29_9</t>
  </si>
  <si>
    <t>FT-29_20</t>
  </si>
  <si>
    <t>FT-29_106</t>
  </si>
  <si>
    <t>FT-29_41</t>
  </si>
  <si>
    <t>FT-29_98</t>
  </si>
  <si>
    <t>FT-29_8</t>
  </si>
  <si>
    <t>FT-29_22</t>
  </si>
  <si>
    <t>FT-29_49</t>
  </si>
  <si>
    <t>FT-29_2</t>
  </si>
  <si>
    <t>FT-29_88</t>
  </si>
  <si>
    <t>FT-29_1</t>
  </si>
  <si>
    <t>FT-29_45</t>
  </si>
  <si>
    <t>FT-29_15</t>
  </si>
  <si>
    <t>FT-29_27</t>
  </si>
  <si>
    <t>FT-29_6</t>
  </si>
  <si>
    <t>FT-29_85</t>
  </si>
  <si>
    <t>FT-29_95</t>
  </si>
  <si>
    <t>FT-29_86</t>
  </si>
  <si>
    <t>FT-29_108</t>
  </si>
  <si>
    <t>FT-29_34</t>
  </si>
  <si>
    <t>FT-29_55</t>
  </si>
  <si>
    <t>FT-29_52</t>
  </si>
  <si>
    <t>FT-29_39</t>
  </si>
  <si>
    <t>FT-29_92</t>
  </si>
  <si>
    <t>FT-29_43</t>
  </si>
  <si>
    <t>FT-29_94</t>
  </si>
  <si>
    <t>FT-29_10</t>
  </si>
  <si>
    <t>FT-29_32</t>
  </si>
  <si>
    <t>FT-29_82</t>
  </si>
  <si>
    <t>FT-29_37</t>
  </si>
  <si>
    <t>FT-29_57</t>
  </si>
  <si>
    <t>FT-29_83</t>
  </si>
  <si>
    <t>FT-29_56</t>
  </si>
  <si>
    <t>FT-29_68</t>
  </si>
  <si>
    <t>FT-29_76</t>
  </si>
  <si>
    <t>FT-29_42</t>
  </si>
  <si>
    <t>FT-29_3</t>
  </si>
  <si>
    <t>FT-29_36</t>
  </si>
  <si>
    <t>FT-29_78</t>
  </si>
  <si>
    <t>FT-29_104</t>
  </si>
  <si>
    <t>FT-29_107</t>
  </si>
  <si>
    <t>FT-29_84</t>
  </si>
  <si>
    <t>FT-29_11</t>
  </si>
  <si>
    <t>FT-29_75</t>
  </si>
  <si>
    <t>FT-29_102</t>
  </si>
  <si>
    <t>FT-29_66</t>
  </si>
  <si>
    <t>FT-29_64</t>
  </si>
  <si>
    <t>FT-29_16</t>
  </si>
  <si>
    <t>FT-29_17</t>
  </si>
  <si>
    <t>FT-29_90</t>
  </si>
  <si>
    <t>FT-29_99</t>
  </si>
  <si>
    <t>FT-29_14</t>
  </si>
  <si>
    <t>FT-29_18</t>
  </si>
  <si>
    <t>FT-29_87</t>
  </si>
  <si>
    <t>FT-29_51</t>
  </si>
  <si>
    <t>FT-29_62</t>
  </si>
  <si>
    <t>FT-29_103</t>
  </si>
  <si>
    <t>FT-29_109</t>
  </si>
  <si>
    <t>FT-29_23</t>
  </si>
  <si>
    <t>FT-29_60</t>
  </si>
  <si>
    <t>FT-29_110</t>
  </si>
  <si>
    <t>FT-29_24</t>
  </si>
  <si>
    <t>FT-29_77</t>
  </si>
  <si>
    <t>FT-29_101</t>
  </si>
  <si>
    <t>FT-29_81</t>
  </si>
  <si>
    <t>FT-29_96</t>
  </si>
  <si>
    <t>FT-29_72</t>
  </si>
  <si>
    <t>FT-29_48</t>
  </si>
  <si>
    <t>FT-29_69</t>
  </si>
  <si>
    <t>FT-29_19</t>
  </si>
  <si>
    <t>FT-29_71</t>
  </si>
  <si>
    <t>FT-29_38</t>
  </si>
  <si>
    <t>FT-29_40</t>
  </si>
  <si>
    <t>FT-29_7</t>
  </si>
  <si>
    <t>FT-29_44</t>
  </si>
  <si>
    <t>FT-29_63</t>
  </si>
  <si>
    <t>FT-29_33</t>
  </si>
  <si>
    <t>FT-29_97</t>
  </si>
  <si>
    <t>FT-29_4</t>
  </si>
  <si>
    <t>FT-29_61</t>
  </si>
  <si>
    <t>FT-29_74</t>
  </si>
  <si>
    <t>FT-29_73</t>
  </si>
  <si>
    <t>FT-29_59</t>
  </si>
  <si>
    <t>FT-29_80</t>
  </si>
  <si>
    <t>FT-29_67</t>
  </si>
  <si>
    <t>FT-29_46</t>
  </si>
  <si>
    <t>FT-29_54</t>
  </si>
  <si>
    <t>FT-29_30</t>
  </si>
  <si>
    <t>FT-29_100</t>
  </si>
  <si>
    <t>FT-29_31</t>
  </si>
  <si>
    <t>FT-29_28</t>
  </si>
  <si>
    <t>FT-29_25</t>
  </si>
  <si>
    <t>FT-29_58</t>
  </si>
  <si>
    <t>FT-29_12</t>
  </si>
  <si>
    <t>FT-32_75</t>
  </si>
  <si>
    <t>FT-32_36</t>
  </si>
  <si>
    <t>FT-32_108</t>
  </si>
  <si>
    <t>FT-32_39</t>
  </si>
  <si>
    <t>FT-32_59</t>
  </si>
  <si>
    <t>FT-32_68</t>
  </si>
  <si>
    <t>FT-32_123</t>
  </si>
  <si>
    <t>FT-32_111</t>
  </si>
  <si>
    <t>FT-32_100</t>
  </si>
  <si>
    <t>FT-32_16</t>
  </si>
  <si>
    <t>FT-32_90</t>
  </si>
  <si>
    <t>FT-32_43</t>
  </si>
  <si>
    <t>FT-32_60</t>
  </si>
  <si>
    <t>FT-32_65</t>
  </si>
  <si>
    <t>FT-32_10</t>
  </si>
  <si>
    <t>FT-32_94</t>
  </si>
  <si>
    <t>FT-32_56</t>
  </si>
  <si>
    <t>FT-32_41</t>
  </si>
  <si>
    <t>FT-32_78</t>
  </si>
  <si>
    <t>FT-32_11</t>
  </si>
  <si>
    <t>FT-32_9</t>
  </si>
  <si>
    <t>FT-32_37</t>
  </si>
  <si>
    <t>FT-32_91</t>
  </si>
  <si>
    <t>FT-32_62</t>
  </si>
  <si>
    <t>FT-32_85</t>
  </si>
  <si>
    <t>FT-32_51</t>
  </si>
  <si>
    <t>FT-32_119</t>
  </si>
  <si>
    <t>FT-32_93</t>
  </si>
  <si>
    <t>FT-32_103</t>
  </si>
  <si>
    <t>FT-32_53</t>
  </si>
  <si>
    <t>FT-32_17</t>
  </si>
  <si>
    <t>FT-32_61</t>
  </si>
  <si>
    <t>FT-32_38</t>
  </si>
  <si>
    <t>FT-32_49</t>
  </si>
  <si>
    <t>FT-32_34</t>
  </si>
  <si>
    <t>FT-32_58</t>
  </si>
  <si>
    <t>FT-32_12</t>
  </si>
  <si>
    <t>FT-32_45</t>
  </si>
  <si>
    <t>FT-32_32</t>
  </si>
  <si>
    <t>FT-32_105</t>
  </si>
  <si>
    <t>FT-32_54</t>
  </si>
  <si>
    <t>FT-32_8</t>
  </si>
  <si>
    <t>FT-32_28</t>
  </si>
  <si>
    <t>FT-32_80</t>
  </si>
  <si>
    <t>FT-32_33</t>
  </si>
  <si>
    <t>FT-32_120</t>
  </si>
  <si>
    <t>FT-32_112</t>
  </si>
  <si>
    <t>FT-32_57</t>
  </si>
  <si>
    <t>FT-32_1</t>
  </si>
  <si>
    <t>FT-32_69</t>
  </si>
  <si>
    <t>FT-32_24</t>
  </si>
  <si>
    <t>FT-32_70</t>
  </si>
  <si>
    <t>FT-32_106</t>
  </si>
  <si>
    <t>FT-32_110</t>
  </si>
  <si>
    <t>FT-32_7</t>
  </si>
  <si>
    <t>FT-32_50</t>
  </si>
  <si>
    <t>FT-32_6</t>
  </si>
  <si>
    <t>FT-32_5</t>
  </si>
  <si>
    <t>FT-32_26</t>
  </si>
  <si>
    <t>FT-32_101</t>
  </si>
  <si>
    <t>FT-32_46</t>
  </si>
  <si>
    <t>FT-32_122</t>
  </si>
  <si>
    <t>FT-32_88</t>
  </si>
  <si>
    <t>FT-32_71</t>
  </si>
  <si>
    <t>FT-32_97</t>
  </si>
  <si>
    <t>FT-32_20</t>
  </si>
  <si>
    <t>FT-32_19</t>
  </si>
  <si>
    <t>FT-32_67</t>
  </si>
  <si>
    <t>FT-32_3</t>
  </si>
  <si>
    <t>FT-32_92</t>
  </si>
  <si>
    <t>FT-32_14</t>
  </si>
  <si>
    <t>FT-32_115</t>
  </si>
  <si>
    <t>FT-32_40</t>
  </si>
  <si>
    <t>FT-32_82</t>
  </si>
  <si>
    <t>FT-32_125</t>
  </si>
  <si>
    <t>FT-32_55</t>
  </si>
  <si>
    <t>FT-32_117</t>
  </si>
  <si>
    <t>FT-32_116</t>
  </si>
  <si>
    <t>FT-32_29</t>
  </si>
  <si>
    <t>FT-32_63</t>
  </si>
  <si>
    <t>FT-32_77</t>
  </si>
  <si>
    <t>FT-32_81</t>
  </si>
  <si>
    <t>FT-32_42</t>
  </si>
  <si>
    <t>FT-32_27</t>
  </si>
  <si>
    <t>FT-32_44</t>
  </si>
  <si>
    <t>FT-32_118</t>
  </si>
  <si>
    <t>FT-32_124</t>
  </si>
  <si>
    <t>FT-32_84</t>
  </si>
  <si>
    <t>FT-32_87</t>
  </si>
  <si>
    <t>FT-32_109</t>
  </si>
  <si>
    <t>FT-32_23</t>
  </si>
  <si>
    <t>FT-32_89</t>
  </si>
  <si>
    <t>FT-32_96</t>
  </si>
  <si>
    <t>FT-32_99</t>
  </si>
  <si>
    <t>FT-32_102</t>
  </si>
  <si>
    <t>FT-32_74</t>
  </si>
  <si>
    <t>FT-32_83</t>
  </si>
  <si>
    <t>FT-32_13</t>
  </si>
  <si>
    <t>FT-32_64</t>
  </si>
  <si>
    <t>FT-32_21</t>
  </si>
  <si>
    <t>FT-32_22</t>
  </si>
  <si>
    <t>FT-32_72</t>
  </si>
  <si>
    <t>FT-32_30</t>
  </si>
  <si>
    <t>FT-32_114</t>
  </si>
  <si>
    <t>FT-32_73</t>
  </si>
  <si>
    <t>FT-32_35</t>
  </si>
  <si>
    <t>FT-32_15</t>
  </si>
  <si>
    <t>FT-32_48</t>
  </si>
  <si>
    <t>FT-32_18</t>
  </si>
  <si>
    <t>FT-32_25</t>
  </si>
  <si>
    <t>FT-32_66</t>
  </si>
  <si>
    <t>FT-32_4</t>
  </si>
  <si>
    <t>FT-32_104</t>
  </si>
  <si>
    <t>FT-32_107</t>
  </si>
  <si>
    <t>FT-32_47</t>
  </si>
  <si>
    <t>FT-32_31</t>
  </si>
  <si>
    <t>FT-32_121</t>
  </si>
  <si>
    <t>FT-32_95</t>
  </si>
  <si>
    <t>FT-32_86</t>
  </si>
  <si>
    <t>FT-32_79</t>
  </si>
  <si>
    <t>FT-32_2</t>
  </si>
  <si>
    <t>FT-32_52</t>
  </si>
  <si>
    <t>FT-32_76</t>
  </si>
  <si>
    <t>FT-32_98</t>
  </si>
  <si>
    <t>FT-32_113</t>
  </si>
  <si>
    <t>FT-1_95</t>
  </si>
  <si>
    <t>FT-1_100</t>
  </si>
  <si>
    <t>FT-1_25</t>
  </si>
  <si>
    <t>FT-1_27</t>
  </si>
  <si>
    <t>FT-1_48</t>
  </si>
  <si>
    <t>FT-1_92</t>
  </si>
  <si>
    <t>FT-1_42</t>
  </si>
  <si>
    <t>FT-1_78</t>
  </si>
  <si>
    <t>FT-1_71</t>
  </si>
  <si>
    <t>FT-1_20</t>
  </si>
  <si>
    <t>FT-1_41</t>
  </si>
  <si>
    <t>FT-1_37</t>
  </si>
  <si>
    <t>FT-1_58</t>
  </si>
  <si>
    <t>FT-1_76</t>
  </si>
  <si>
    <t>FT-1_21</t>
  </si>
  <si>
    <t>FT-1_72</t>
  </si>
  <si>
    <t>FT-1_96</t>
  </si>
  <si>
    <t>FT-1_13</t>
  </si>
  <si>
    <t>FT-1_81</t>
  </si>
  <si>
    <t>FT-1_110</t>
  </si>
  <si>
    <t>FT-1_80</t>
  </si>
  <si>
    <t>FT-1_34</t>
  </si>
  <si>
    <t>FT-1_74</t>
  </si>
  <si>
    <t>FT-1_94</t>
  </si>
  <si>
    <t>FT-1_83</t>
  </si>
  <si>
    <t>FT-1_66</t>
  </si>
  <si>
    <t>FT-1_24</t>
  </si>
  <si>
    <t>FT-1_52</t>
  </si>
  <si>
    <t>FT-1_70</t>
  </si>
  <si>
    <t>FT-1_16</t>
  </si>
  <si>
    <t>FT-1_73</t>
  </si>
  <si>
    <t>FT-1_64</t>
  </si>
  <si>
    <t>FT-1_99</t>
  </si>
  <si>
    <t>FT-1_79</t>
  </si>
  <si>
    <t>FT-1_14</t>
  </si>
  <si>
    <t>FT-1_36</t>
  </si>
  <si>
    <t>FT-1_15</t>
  </si>
  <si>
    <t>FT-1_28</t>
  </si>
  <si>
    <t>FT-1_38</t>
  </si>
  <si>
    <t>FT-1_91</t>
  </si>
  <si>
    <t>FT-1_103</t>
  </si>
  <si>
    <t>FT-1_12</t>
  </si>
  <si>
    <t>FT-1_67</t>
  </si>
  <si>
    <t>FT-1_97</t>
  </si>
  <si>
    <t>FT-1_26</t>
  </si>
  <si>
    <t>FT-1_69</t>
  </si>
  <si>
    <t>FT-1_109</t>
  </si>
  <si>
    <t>FT-1_35</t>
  </si>
  <si>
    <t>FT-1_49</t>
  </si>
  <si>
    <t>FT-1_61</t>
  </si>
  <si>
    <t>FT-1_107</t>
  </si>
  <si>
    <t>FT-1_77</t>
  </si>
  <si>
    <t>FT-1_90</t>
  </si>
  <si>
    <t>FT-1_45</t>
  </si>
  <si>
    <t>FT-1_33</t>
  </si>
  <si>
    <t>FT-1_101</t>
  </si>
  <si>
    <t>FT-1_44</t>
  </si>
  <si>
    <t>FT-1_29</t>
  </si>
  <si>
    <t>FT-1_84</t>
  </si>
  <si>
    <t>FT-1_62</t>
  </si>
  <si>
    <t>FT-1_46</t>
  </si>
  <si>
    <t>FT-1_59</t>
  </si>
  <si>
    <t>FT-1_75</t>
  </si>
  <si>
    <t>FT-1_19</t>
  </si>
  <si>
    <t>FT-1_22</t>
  </si>
  <si>
    <t>FT-1_60</t>
  </si>
  <si>
    <t>FT-1_32</t>
  </si>
  <si>
    <t>FT-1_40</t>
  </si>
  <si>
    <t>FT-1_57</t>
  </si>
  <si>
    <t>FT-1_53</t>
  </si>
  <si>
    <t>FT-1_10</t>
  </si>
  <si>
    <t>FT-1_3</t>
  </si>
  <si>
    <t>FT-1_8</t>
  </si>
  <si>
    <t>FT-1_43</t>
  </si>
  <si>
    <t>FT-1_30</t>
  </si>
  <si>
    <t>FT-1_56</t>
  </si>
  <si>
    <t>FT-1_6</t>
  </si>
  <si>
    <t>FT-1_1</t>
  </si>
  <si>
    <t>FT-1_47</t>
  </si>
  <si>
    <t>FT-1_54</t>
  </si>
  <si>
    <t>FT-1_63</t>
  </si>
  <si>
    <t>FT-1_11</t>
  </si>
  <si>
    <t>FT-1_7</t>
  </si>
  <si>
    <t>FT-1_17</t>
  </si>
  <si>
    <t>FT-1_50</t>
  </si>
  <si>
    <t>FT-1_39</t>
  </si>
  <si>
    <t>FT-1_104</t>
  </si>
  <si>
    <t>FT-1_102</t>
  </si>
  <si>
    <t>FT-1_105</t>
  </si>
  <si>
    <t>FT-1_85</t>
  </si>
  <si>
    <t>FT-1_55</t>
  </si>
  <si>
    <t>FT-1_4</t>
  </si>
  <si>
    <t>FT-1_89</t>
  </si>
  <si>
    <t>FT-1_2</t>
  </si>
  <si>
    <t>FT-1_106</t>
  </si>
  <si>
    <t>FT-1_108</t>
  </si>
  <si>
    <t>FT-1_65</t>
  </si>
  <si>
    <t>FT-1_88</t>
  </si>
  <si>
    <t>FT-1_23</t>
  </si>
  <si>
    <t>FT-1_9</t>
  </si>
  <si>
    <t>FT-1_86</t>
  </si>
  <si>
    <t>FT-1_87</t>
  </si>
  <si>
    <t>FT-1_82</t>
  </si>
  <si>
    <t>FT-1_51</t>
  </si>
  <si>
    <t>FT-1_18</t>
  </si>
  <si>
    <t>FT-1_5</t>
  </si>
  <si>
    <t>FT-1_98</t>
  </si>
  <si>
    <t>FT-1_93</t>
  </si>
  <si>
    <t>FT-1_68</t>
  </si>
  <si>
    <t>FT-1_31</t>
  </si>
  <si>
    <t>FT-26_51</t>
  </si>
  <si>
    <t>FT-26_42</t>
  </si>
  <si>
    <t>FT-26_69</t>
  </si>
  <si>
    <t>FT-26_58</t>
  </si>
  <si>
    <t>FT-26_2</t>
  </si>
  <si>
    <t>FT-26_33</t>
  </si>
  <si>
    <t>FT-26_125</t>
  </si>
  <si>
    <t>FT-26_104</t>
  </si>
  <si>
    <t>FT-26_96</t>
  </si>
  <si>
    <t>FT-26_16</t>
  </si>
  <si>
    <t>FT-26_100</t>
  </si>
  <si>
    <t>FT-26_95</t>
  </si>
  <si>
    <t>FT-26_103</t>
  </si>
  <si>
    <t>FT-26_68</t>
  </si>
  <si>
    <t>FT-26_107</t>
  </si>
  <si>
    <t>FT-26_54</t>
  </si>
  <si>
    <t>FT-26_1</t>
  </si>
  <si>
    <t>FT-26_43</t>
  </si>
  <si>
    <t>FT-26_56</t>
  </si>
  <si>
    <t>FT-26_82</t>
  </si>
  <si>
    <t>FT-26_108</t>
  </si>
  <si>
    <t>FT-26_18</t>
  </si>
  <si>
    <t>FT-26_87</t>
  </si>
  <si>
    <t>FT-26_91</t>
  </si>
  <si>
    <t>FT-26_8</t>
  </si>
  <si>
    <t>FT-26_45</t>
  </si>
  <si>
    <t>FT-26_106</t>
  </si>
  <si>
    <t>FT-26_61</t>
  </si>
  <si>
    <t>FT-26_76</t>
  </si>
  <si>
    <t>FT-26_99</t>
  </si>
  <si>
    <t>FT-26_47</t>
  </si>
  <si>
    <t>FT-26_44</t>
  </si>
  <si>
    <t>FT-26_67</t>
  </si>
  <si>
    <t>FT-26_105</t>
  </si>
  <si>
    <t>FT-26_111</t>
  </si>
  <si>
    <t>FT-26_12</t>
  </si>
  <si>
    <t>FT-26_26</t>
  </si>
  <si>
    <t>FT-26_57</t>
  </si>
  <si>
    <t>FT-26_94</t>
  </si>
  <si>
    <t>FT-26_25</t>
  </si>
  <si>
    <t>FT-26_71</t>
  </si>
  <si>
    <t>FT-26_72</t>
  </si>
  <si>
    <t>FT-26_102</t>
  </si>
  <si>
    <t>FT-26_114</t>
  </si>
  <si>
    <t>FT-26_39</t>
  </si>
  <si>
    <t>FT-26_117</t>
  </si>
  <si>
    <t>FT-26_22</t>
  </si>
  <si>
    <t>FT-26_30</t>
  </si>
  <si>
    <t>FT-26_70</t>
  </si>
  <si>
    <t>FT-26_15</t>
  </si>
  <si>
    <t>FT-26_123</t>
  </si>
  <si>
    <t>FT-26_62</t>
  </si>
  <si>
    <t>FT-26_90</t>
  </si>
  <si>
    <t>FT-26_37</t>
  </si>
  <si>
    <t>FT-26_73</t>
  </si>
  <si>
    <t>FT-26_86</t>
  </si>
  <si>
    <t>FT-26_24</t>
  </si>
  <si>
    <t>FT-26_60</t>
  </si>
  <si>
    <t>FT-26_3</t>
  </si>
  <si>
    <t>FT-26_6</t>
  </si>
  <si>
    <t>FT-26_109</t>
  </si>
  <si>
    <t>FT-26_31</t>
  </si>
  <si>
    <t>FT-26_120</t>
  </si>
  <si>
    <t>FT-26_80</t>
  </si>
  <si>
    <t>FT-26_77</t>
  </si>
  <si>
    <t>FT-26_92</t>
  </si>
  <si>
    <t>FT-26_74</t>
  </si>
  <si>
    <t>FT-26_21</t>
  </si>
  <si>
    <t>FT-26_65</t>
  </si>
  <si>
    <t>FT-26_5</t>
  </si>
  <si>
    <t>FT-26_118</t>
  </si>
  <si>
    <t>FT-26_79</t>
  </si>
  <si>
    <t>FT-26_7</t>
  </si>
  <si>
    <t>FT-26_52</t>
  </si>
  <si>
    <t>FT-26_93</t>
  </si>
  <si>
    <t>FT-26_66</t>
  </si>
  <si>
    <t>FT-26_19</t>
  </si>
  <si>
    <t>FT-26_89</t>
  </si>
  <si>
    <t>FT-26_119</t>
  </si>
  <si>
    <t>FT-26_116</t>
  </si>
  <si>
    <t>FT-26_113</t>
  </si>
  <si>
    <t>FT-26_122</t>
  </si>
  <si>
    <t>FT-26_78</t>
  </si>
  <si>
    <t>FT-26_84</t>
  </si>
  <si>
    <t>FT-26_9</t>
  </si>
  <si>
    <t>FT-26_81</t>
  </si>
  <si>
    <t>FT-26_40</t>
  </si>
  <si>
    <t>FT-26_83</t>
  </si>
  <si>
    <t>FT-26_64</t>
  </si>
  <si>
    <t>FT-26_13</t>
  </si>
  <si>
    <t>FT-26_112</t>
  </si>
  <si>
    <t>FT-26_46</t>
  </si>
  <si>
    <t>FT-26_110</t>
  </si>
  <si>
    <t>FT-26_55</t>
  </si>
  <si>
    <t>FT-26_101</t>
  </si>
  <si>
    <t>FT-26_63</t>
  </si>
  <si>
    <t>FT-26_11</t>
  </si>
  <si>
    <t>FT-26_49</t>
  </si>
  <si>
    <t>FT-26_59</t>
  </si>
  <si>
    <t>FT-26_20</t>
  </si>
  <si>
    <t>FT-26_34</t>
  </si>
  <si>
    <t>FT-26_53</t>
  </si>
  <si>
    <t>FT-26_29</t>
  </si>
  <si>
    <t>FT-26_10</t>
  </si>
  <si>
    <t>FT-26_48</t>
  </si>
  <si>
    <t>FT-26_88</t>
  </si>
  <si>
    <t>FT-26_98</t>
  </si>
  <si>
    <t>FT-26_17</t>
  </si>
  <si>
    <t>FT-26_35</t>
  </si>
  <si>
    <t>FT-26_75</t>
  </si>
  <si>
    <t>FT-26_97</t>
  </si>
  <si>
    <t>FT-26_115</t>
  </si>
  <si>
    <t>FT-26_41</t>
  </si>
  <si>
    <t>FT-26_85</t>
  </si>
  <si>
    <t>FT-26_121</t>
  </si>
  <si>
    <t>FT-26_50</t>
  </si>
  <si>
    <t>FT-26_36</t>
  </si>
  <si>
    <t>FT-26_23</t>
  </si>
  <si>
    <t>FT-26_27</t>
  </si>
  <si>
    <t>FT-26_14</t>
  </si>
  <si>
    <t>FT-26_38</t>
  </si>
  <si>
    <t>FT-26_32</t>
  </si>
  <si>
    <t>FT-26_28</t>
  </si>
  <si>
    <t>FT-26_4</t>
  </si>
  <si>
    <t>FT-26_124</t>
  </si>
  <si>
    <t>FT-31_108</t>
  </si>
  <si>
    <t>FT-31_1</t>
  </si>
  <si>
    <t>FT-31_20</t>
  </si>
  <si>
    <t>FT-31_19</t>
  </si>
  <si>
    <t>FT-31_107</t>
  </si>
  <si>
    <t>FT-31_66</t>
  </si>
  <si>
    <t>FT-31_99</t>
  </si>
  <si>
    <t>FT-31_79</t>
  </si>
  <si>
    <t>FT-31_117</t>
  </si>
  <si>
    <t>FT-31_71</t>
  </si>
  <si>
    <t>FT-31_42</t>
  </si>
  <si>
    <t>FT-31_34</t>
  </si>
  <si>
    <t>FT-31_111</t>
  </si>
  <si>
    <t>FT-31_69</t>
  </si>
  <si>
    <t>FT-31_44</t>
  </si>
  <si>
    <t>FT-31_3</t>
  </si>
  <si>
    <t>FT-31_74</t>
  </si>
  <si>
    <t>FT-31_45</t>
  </si>
  <si>
    <t>FT-31_26</t>
  </si>
  <si>
    <t>FT-31_40</t>
  </si>
  <si>
    <t>FT-31_4</t>
  </si>
  <si>
    <t>FT-31_67</t>
  </si>
  <si>
    <t>FT-31_76</t>
  </si>
  <si>
    <t>FT-31_18</t>
  </si>
  <si>
    <t>FT-31_46</t>
  </si>
  <si>
    <t>FT-31_27</t>
  </si>
  <si>
    <t>FT-31_101</t>
  </si>
  <si>
    <t>FT-31_82</t>
  </si>
  <si>
    <t>FT-31_21</t>
  </si>
  <si>
    <t>FT-31_125</t>
  </si>
  <si>
    <t>FT-31_22</t>
  </si>
  <si>
    <t>FT-31_32</t>
  </si>
  <si>
    <t>FT-31_121</t>
  </si>
  <si>
    <t>FT-31_85</t>
  </si>
  <si>
    <t>FT-31_84</t>
  </si>
  <si>
    <t>FT-31_81</t>
  </si>
  <si>
    <t>FT-31_29</t>
  </si>
  <si>
    <t>FT-31_86</t>
  </si>
  <si>
    <t>FT-31_73</t>
  </si>
  <si>
    <t>FT-31_31</t>
  </si>
  <si>
    <t>FT-31_6</t>
  </si>
  <si>
    <t>FT-31_60</t>
  </si>
  <si>
    <t>FT-31_116</t>
  </si>
  <si>
    <t>FT-31_50</t>
  </si>
  <si>
    <t>FT-31_62</t>
  </si>
  <si>
    <t>FT-31_115</t>
  </si>
  <si>
    <t>FT-31_118</t>
  </si>
  <si>
    <t>FT-31_17</t>
  </si>
  <si>
    <t>FT-31_61</t>
  </si>
  <si>
    <t>FT-31_119</t>
  </si>
  <si>
    <t>FT-31_87</t>
  </si>
  <si>
    <t>FT-31_33</t>
  </si>
  <si>
    <t>FT-31_77</t>
  </si>
  <si>
    <t>FT-31_47</t>
  </si>
  <si>
    <t>FT-31_68</t>
  </si>
  <si>
    <t>FT-31_120</t>
  </si>
  <si>
    <t>FT-31_39</t>
  </si>
  <si>
    <t>FT-31_98</t>
  </si>
  <si>
    <t>FT-31_75</t>
  </si>
  <si>
    <t>FT-31_103</t>
  </si>
  <si>
    <t>FT-31_70</t>
  </si>
  <si>
    <t>FT-31_88</t>
  </si>
  <si>
    <t>FT-31_16</t>
  </si>
  <si>
    <t>FT-31_72</t>
  </si>
  <si>
    <t>FT-31_51</t>
  </si>
  <si>
    <t>FT-31_102</t>
  </si>
  <si>
    <t>FT-31_124</t>
  </si>
  <si>
    <t>FT-31_80</t>
  </si>
  <si>
    <t>FT-31_110</t>
  </si>
  <si>
    <t>FT-31_49</t>
  </si>
  <si>
    <t>FT-31_93</t>
  </si>
  <si>
    <t>FT-31_63</t>
  </si>
  <si>
    <t>FT-31_96</t>
  </si>
  <si>
    <t>FT-31_58</t>
  </si>
  <si>
    <t>FT-31_37</t>
  </si>
  <si>
    <t>FT-31_35</t>
  </si>
  <si>
    <t>FT-31_2</t>
  </si>
  <si>
    <t>FT-31_91</t>
  </si>
  <si>
    <t>FT-31_9</t>
  </si>
  <si>
    <t>FT-31_65</t>
  </si>
  <si>
    <t>FT-31_112</t>
  </si>
  <si>
    <t>FT-31_56</t>
  </si>
  <si>
    <t>FT-31_114</t>
  </si>
  <si>
    <t>FT-31_123</t>
  </si>
  <si>
    <t>FT-31_25</t>
  </si>
  <si>
    <t>FT-31_95</t>
  </si>
  <si>
    <t>FT-31_64</t>
  </si>
  <si>
    <t>FT-31_15</t>
  </si>
  <si>
    <t>FT-31_57</t>
  </si>
  <si>
    <t>FT-31_23</t>
  </si>
  <si>
    <t>FT-31_106</t>
  </si>
  <si>
    <t>FT-31_109</t>
  </si>
  <si>
    <t>FT-31_113</t>
  </si>
  <si>
    <t>FT-31_12</t>
  </si>
  <si>
    <t>FT-31_5</t>
  </si>
  <si>
    <t>FT-31_52</t>
  </si>
  <si>
    <t>FT-31_122</t>
  </si>
  <si>
    <t>FT-31_97</t>
  </si>
  <si>
    <t>FT-31_13</t>
  </si>
  <si>
    <t>FT-31_89</t>
  </si>
  <si>
    <t>FT-31_14</t>
  </si>
  <si>
    <t>FT-31_41</t>
  </si>
  <si>
    <t>FT-31_11</t>
  </si>
  <si>
    <t>FT-31_78</t>
  </si>
  <si>
    <t>FT-31_90</t>
  </si>
  <si>
    <t>FT-31_94</t>
  </si>
  <si>
    <t>FT-31_24</t>
  </si>
  <si>
    <t>FT-31_54</t>
  </si>
  <si>
    <t>FT-31_43</t>
  </si>
  <si>
    <t>FT-31_92</t>
  </si>
  <si>
    <t>FT-31_7</t>
  </si>
  <si>
    <t>FT-31_38</t>
  </si>
  <si>
    <t>FT-31_48</t>
  </si>
  <si>
    <t>FT-31_100</t>
  </si>
  <si>
    <t>FT-31_83</t>
  </si>
  <si>
    <t>FT-31_30</t>
  </si>
  <si>
    <t>FT-31_10</t>
  </si>
  <si>
    <t>FT-31_53</t>
  </si>
  <si>
    <t>FT-31_28</t>
  </si>
  <si>
    <t>FT-31_59</t>
  </si>
  <si>
    <t>FT-31_36</t>
  </si>
  <si>
    <t>FT-31_104</t>
  </si>
  <si>
    <t>FT-31_8</t>
  </si>
  <si>
    <t>FT-31_55</t>
  </si>
  <si>
    <t>FT-31_105</t>
  </si>
  <si>
    <t>4.     All uncertainties include only measurement errors.</t>
  </si>
  <si>
    <t xml:space="preserve">  5.     Systematic errors (~2% at 2σ) are not added above, but include uncertainty in calibration correction, initial Pb composition, decay constants, &amp; error of std age.</t>
  </si>
  <si>
    <t xml:space="preserve">               A control on session accuracy and precision was provided by analyses of a second standard zircon, Plešovice (337 Ma; Sláma et al. 2008), assessed after every set of ten unknowns.</t>
  </si>
  <si>
    <t>*60</t>
  </si>
  <si>
    <t>*6</t>
  </si>
  <si>
    <t>* = value estimated from a broken or incomplete pebble.</t>
  </si>
  <si>
    <t>X (mm)</t>
  </si>
  <si>
    <t>Y (mm)</t>
  </si>
  <si>
    <t>Z (mm)</t>
  </si>
  <si>
    <t>Spot</t>
  </si>
  <si>
    <t xml:space="preserve">   Measurements 1-36 were from a large talus block which had fallen out of place. </t>
  </si>
  <si>
    <t xml:space="preserve">   Measurements 37-46 were from in situ outcrops on the ridge above to the northwest of the talus block. </t>
  </si>
  <si>
    <t xml:space="preserve">   Measurements 1-6 were from in situ outcrops.</t>
  </si>
  <si>
    <t xml:space="preserve">   The z-axis is the axis of maximum shortening.</t>
  </si>
  <si>
    <t xml:space="preserve">   Pebbles are assumed to have been spherical prior to deformation.</t>
  </si>
  <si>
    <t xml:space="preserve">   r/z is calculated as (x/z*y/z)^(1/3) which is derived by equating the volume of a sphere to that of an ellipsoid.</t>
  </si>
  <si>
    <t xml:space="preserve">   Measurements were of stretched quartz pebble conglomerate with stretching axis trending N20W </t>
  </si>
  <si>
    <t xml:space="preserve">Hendry's Creek locality is in the SE portion of the northern Snake Range. </t>
  </si>
  <si>
    <t xml:space="preserve">   Measurements were of stretched pebble conglomerate.</t>
  </si>
  <si>
    <t>X, Y, and Z measurements are the diameters of the stretched pebble along the ellipsoid axes.</t>
  </si>
  <si>
    <t>Kouketsu et al. (2014) calibration</t>
  </si>
  <si>
    <t>Aoya et al. (2010) calibration</t>
  </si>
  <si>
    <t>Equation 1 (D1)</t>
  </si>
  <si>
    <t>Equation 2 (D2)</t>
  </si>
  <si>
    <t>Sample 16CH13 (Cn, lower plate)</t>
  </si>
  <si>
    <t>Weighted averages use total signal intensity (usually signifying a higher signal to noise ratio) by taking the square of total area for each peak, divided by the peak area, and then propagated through the R2 ratio</t>
  </si>
  <si>
    <t>Analyses were performed at Stanford University. Data was reduced with Igor Pro using Multi-peak fit (v. 2.05): Voigt fit, cubic or logpoly5 baseline correction, entire wavenumber range optimized for region of 1200-1700 cm-1.</t>
  </si>
  <si>
    <t>R2 values less than 0.5 were taken as being indicative of &gt;400 degC temps (after Rahl et al., 2005)</t>
  </si>
  <si>
    <t>Equation 1 of Kouketsu is preferred at low temps since the D1 peak is typically easier to resolve than D2 and is more sensitive to temperature.</t>
  </si>
  <si>
    <t>Numbers in italics were estimated from plots of Raman data</t>
  </si>
  <si>
    <t>Low temperature calibration (i.e., Kouketsu et al., 2014) is not calculated for samples interpreted as &gt;400 °C.</t>
  </si>
  <si>
    <t>STD ERR</t>
  </si>
  <si>
    <t>Hendry's Creek locality (in situ)</t>
  </si>
  <si>
    <t>n.a.</t>
  </si>
  <si>
    <t>z/r =</t>
  </si>
  <si>
    <t>z/r = radius of measured ellipsoid z-axis divided by radius of pre-strained pebble (i.e., present day thickness as % of original thickness)</t>
  </si>
  <si>
    <t>K (strain shape) =</t>
  </si>
  <si>
    <t>D (strain intensity) =</t>
  </si>
  <si>
    <t>K (strain shape) = Ln(X/Y)/Ln(Y/Z)</t>
  </si>
  <si>
    <t>D (strain intensity) = SQRT(Ln(X/Y)^2+Ln(Y/Z)^2)</t>
  </si>
  <si>
    <t>White Cloud Point locality (in situ)</t>
  </si>
  <si>
    <t>White Cloud Point locality (talus block)</t>
  </si>
  <si>
    <t xml:space="preserve">White Cloud Point locality (39.51540 N, -114.30972 N, ~2,280 m elevation) is in the NW corner of the northern Snake Range. </t>
  </si>
  <si>
    <t>Table S1A. U-Pb geochronologic analyses determined by LA-ICP-MS at the University of California–Santa Cruz</t>
  </si>
  <si>
    <t>Table S1B. U-Pb geochronologic analyses determined by LA-ICP-MS at the University of Arizona Laserchron Center</t>
  </si>
  <si>
    <r>
      <t xml:space="preserve">Table S3.  </t>
    </r>
    <r>
      <rPr>
        <sz val="10"/>
        <color indexed="8"/>
        <rFont val="Arial"/>
        <family val="2"/>
      </rPr>
      <t>Raman spectroscopy of carbonaceous material data</t>
    </r>
  </si>
  <si>
    <t>Table S2. Stretched pebble finite strain measurements (ellipsoid axes diameters)</t>
  </si>
  <si>
    <t>This Supplemental Material accompanies</t>
  </si>
  <si>
    <t>Hoiland, C., Hourigan, J., and Miller, E., 2022, Evidence for large departures from lithostatic pressure</t>
  </si>
  <si>
    <t>during Late Cretaceous metamorphism in the northern Snake Range metamorphic core complex, Nevada,</t>
  </si>
  <si>
    <r>
      <t>in</t>
    </r>
    <r>
      <rPr>
        <sz val="11"/>
        <color theme="1"/>
        <rFont val="Times New Roman"/>
        <family val="1"/>
      </rPr>
      <t xml:space="preserve"> Craddock, J.P., Malone, D.H., Foreman, B.Z., and Konstantinou, A., eds., Tectonic Evolution of the</t>
    </r>
  </si>
  <si>
    <t>Sevier-Laramide Hinterland, Thrust Belt, and Foreland, and Postorogenic Slab Rollback (180–20 Ma):</t>
  </si>
  <si>
    <t>Geological Society of America Special Paper 555, https://doi.org/10.1130/2021.2555(07).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</si>
</sst>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0.0"/>
    <numFmt numFmtId="166" formatCode="0.0000"/>
    <numFmt numFmtId="167" formatCode="_-* #,##0_-;\-* #,##0_-;_-* &quot;-&quot;??_-;_-@_-"/>
    <numFmt numFmtId="168" formatCode="0.000"/>
  </numFmts>
  <fonts count="18">
    <font>
      <sz val="12"/>
      <color theme="1"/>
      <name val="Calibri"/>
      <family val="2"/>
      <charset val="136"/>
      <scheme val="minor"/>
    </font>
    <font>
      <sz val="10"/>
      <name val="Arial"/>
      <family val="2"/>
    </font>
    <font>
      <sz val="12"/>
      <color theme="1"/>
      <name val="Calibri"/>
      <family val="2"/>
      <charset val="136"/>
      <scheme val="minor"/>
    </font>
    <font>
      <sz val="12"/>
      <color rgb="FF006100"/>
      <name val="Calibri"/>
      <family val="2"/>
      <charset val="136"/>
      <scheme val="minor"/>
    </font>
    <font>
      <sz val="12"/>
      <color rgb="FF9C6500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charset val="136"/>
      <scheme val="minor"/>
    </font>
    <font>
      <i/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0"/>
    <xf numFmtId="0" fontId="1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6" fillId="4" borderId="1" xfId="0" applyFont="1" applyFill="1" applyBorder="1"/>
    <xf numFmtId="0" fontId="7" fillId="4" borderId="0" xfId="0" applyFont="1" applyFill="1" applyBorder="1"/>
    <xf numFmtId="0" fontId="6" fillId="4" borderId="1" xfId="0" applyFont="1" applyFill="1" applyBorder="1" applyAlignment="1"/>
    <xf numFmtId="0" fontId="7" fillId="4" borderId="0" xfId="0" applyFont="1" applyFill="1"/>
    <xf numFmtId="0" fontId="7" fillId="4" borderId="0" xfId="0" applyFont="1" applyFill="1" applyBorder="1" applyAlignment="1">
      <alignment horizontal="center"/>
    </xf>
    <xf numFmtId="0" fontId="8" fillId="4" borderId="0" xfId="0" applyFont="1" applyFill="1" applyBorder="1"/>
    <xf numFmtId="11" fontId="6" fillId="4" borderId="0" xfId="0" applyNumberFormat="1" applyFont="1" applyFill="1" applyBorder="1" applyAlignment="1">
      <alignment horizontal="center"/>
    </xf>
    <xf numFmtId="167" fontId="6" fillId="4" borderId="0" xfId="1" applyNumberFormat="1" applyFont="1" applyFill="1" applyBorder="1" applyAlignment="1">
      <alignment horizontal="center"/>
    </xf>
    <xf numFmtId="164" fontId="6" fillId="4" borderId="0" xfId="1" applyFont="1" applyFill="1" applyBorder="1" applyAlignment="1">
      <alignment horizontal="right"/>
    </xf>
    <xf numFmtId="167" fontId="6" fillId="4" borderId="0" xfId="0" applyNumberFormat="1" applyFont="1" applyFill="1" applyBorder="1" applyAlignment="1">
      <alignment horizontal="right"/>
    </xf>
    <xf numFmtId="167" fontId="6" fillId="4" borderId="0" xfId="0" applyNumberFormat="1" applyFont="1" applyFill="1" applyBorder="1"/>
    <xf numFmtId="0" fontId="9" fillId="4" borderId="0" xfId="0" applyFont="1" applyFill="1" applyBorder="1"/>
    <xf numFmtId="11" fontId="7" fillId="4" borderId="0" xfId="0" applyNumberFormat="1" applyFont="1" applyFill="1" applyBorder="1" applyAlignment="1">
      <alignment horizontal="right"/>
    </xf>
    <xf numFmtId="164" fontId="7" fillId="4" borderId="0" xfId="1" applyFont="1" applyFill="1" applyBorder="1" applyAlignment="1">
      <alignment horizontal="right"/>
    </xf>
    <xf numFmtId="167" fontId="7" fillId="4" borderId="0" xfId="0" applyNumberFormat="1" applyFont="1" applyFill="1" applyBorder="1" applyAlignment="1">
      <alignment horizontal="right"/>
    </xf>
    <xf numFmtId="11" fontId="6" fillId="4" borderId="0" xfId="0" applyNumberFormat="1" applyFont="1" applyFill="1" applyBorder="1"/>
    <xf numFmtId="0" fontId="10" fillId="4" borderId="0" xfId="0" applyFont="1" applyFill="1" applyBorder="1"/>
    <xf numFmtId="167" fontId="7" fillId="4" borderId="0" xfId="1" applyNumberFormat="1" applyFont="1" applyFill="1" applyBorder="1" applyAlignment="1">
      <alignment horizontal="right"/>
    </xf>
    <xf numFmtId="1" fontId="7" fillId="4" borderId="0" xfId="0" applyNumberFormat="1" applyFont="1" applyFill="1" applyBorder="1" applyAlignment="1">
      <alignment horizontal="right"/>
    </xf>
    <xf numFmtId="0" fontId="11" fillId="4" borderId="0" xfId="0" applyFont="1" applyFill="1" applyBorder="1"/>
    <xf numFmtId="164" fontId="7" fillId="4" borderId="0" xfId="0" applyNumberFormat="1" applyFont="1" applyFill="1" applyBorder="1" applyAlignment="1">
      <alignment horizontal="right"/>
    </xf>
    <xf numFmtId="167" fontId="11" fillId="4" borderId="0" xfId="0" applyNumberFormat="1" applyFont="1" applyFill="1" applyBorder="1"/>
    <xf numFmtId="0" fontId="11" fillId="4" borderId="0" xfId="0" applyFont="1" applyFill="1"/>
    <xf numFmtId="0" fontId="8" fillId="4" borderId="0" xfId="0" applyFont="1" applyFill="1"/>
    <xf numFmtId="11" fontId="11" fillId="4" borderId="0" xfId="0" applyNumberFormat="1" applyFont="1" applyFill="1" applyBorder="1" applyAlignment="1">
      <alignment horizontal="center"/>
    </xf>
    <xf numFmtId="11" fontId="6" fillId="4" borderId="1" xfId="0" applyNumberFormat="1" applyFont="1" applyFill="1" applyBorder="1" applyAlignment="1">
      <alignment horizontal="center"/>
    </xf>
    <xf numFmtId="11" fontId="7" fillId="4" borderId="1" xfId="0" applyNumberFormat="1" applyFont="1" applyFill="1" applyBorder="1" applyAlignment="1">
      <alignment horizontal="right"/>
    </xf>
    <xf numFmtId="167" fontId="7" fillId="4" borderId="1" xfId="1" applyNumberFormat="1" applyFont="1" applyFill="1" applyBorder="1" applyAlignment="1">
      <alignment horizontal="right"/>
    </xf>
    <xf numFmtId="1" fontId="7" fillId="4" borderId="1" xfId="0" applyNumberFormat="1" applyFont="1" applyFill="1" applyBorder="1" applyAlignment="1">
      <alignment horizontal="right"/>
    </xf>
    <xf numFmtId="0" fontId="12" fillId="4" borderId="0" xfId="0" applyFont="1" applyFill="1"/>
    <xf numFmtId="0" fontId="6" fillId="4" borderId="0" xfId="0" applyFont="1" applyFill="1" applyBorder="1" applyAlignment="1"/>
    <xf numFmtId="0" fontId="6" fillId="4" borderId="0" xfId="0" applyFont="1" applyFill="1" applyAlignment="1"/>
    <xf numFmtId="167" fontId="7" fillId="4" borderId="0" xfId="1" applyNumberFormat="1" applyFont="1" applyFill="1" applyBorder="1" applyAlignment="1">
      <alignment horizontal="center"/>
    </xf>
    <xf numFmtId="1" fontId="7" fillId="4" borderId="0" xfId="0" applyNumberFormat="1" applyFont="1" applyFill="1" applyBorder="1" applyAlignment="1">
      <alignment horizontal="center"/>
    </xf>
    <xf numFmtId="0" fontId="7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2" fontId="6" fillId="4" borderId="0" xfId="0" applyNumberFormat="1" applyFont="1" applyFill="1"/>
    <xf numFmtId="0" fontId="7" fillId="4" borderId="1" xfId="0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/>
    <xf numFmtId="2" fontId="6" fillId="4" borderId="1" xfId="0" applyNumberFormat="1" applyFont="1" applyFill="1" applyBorder="1"/>
    <xf numFmtId="2" fontId="11" fillId="4" borderId="0" xfId="0" applyNumberFormat="1" applyFont="1" applyFill="1"/>
    <xf numFmtId="0" fontId="7" fillId="4" borderId="1" xfId="0" applyFont="1" applyFill="1" applyBorder="1" applyAlignment="1">
      <alignment horizontal="right"/>
    </xf>
    <xf numFmtId="165" fontId="6" fillId="4" borderId="1" xfId="0" applyNumberFormat="1" applyFont="1" applyFill="1" applyBorder="1"/>
    <xf numFmtId="0" fontId="7" fillId="4" borderId="0" xfId="0" applyFont="1" applyFill="1" applyBorder="1" applyAlignment="1">
      <alignment horizontal="right"/>
    </xf>
    <xf numFmtId="165" fontId="6" fillId="4" borderId="0" xfId="0" applyNumberFormat="1" applyFont="1" applyFill="1" applyBorder="1"/>
    <xf numFmtId="1" fontId="6" fillId="4" borderId="2" xfId="6" applyNumberFormat="1" applyFont="1" applyFill="1" applyBorder="1" applyAlignment="1">
      <alignment horizontal="left"/>
    </xf>
    <xf numFmtId="1" fontId="6" fillId="4" borderId="2" xfId="6" applyNumberFormat="1" applyFont="1" applyFill="1" applyBorder="1" applyAlignment="1">
      <alignment horizontal="center" vertical="center"/>
    </xf>
    <xf numFmtId="165" fontId="6" fillId="4" borderId="2" xfId="6" applyNumberFormat="1" applyFont="1" applyFill="1" applyBorder="1" applyAlignment="1">
      <alignment horizontal="center" vertical="center"/>
    </xf>
    <xf numFmtId="166" fontId="6" fillId="4" borderId="2" xfId="6" applyNumberFormat="1" applyFont="1" applyFill="1" applyBorder="1" applyAlignment="1">
      <alignment horizontal="center" vertical="center"/>
    </xf>
    <xf numFmtId="165" fontId="6" fillId="4" borderId="2" xfId="6" applyNumberFormat="1" applyFont="1" applyFill="1" applyBorder="1" applyAlignment="1">
      <alignment horizontal="left" vertical="center"/>
    </xf>
    <xf numFmtId="166" fontId="6" fillId="4" borderId="2" xfId="6" applyNumberFormat="1" applyFont="1" applyFill="1" applyBorder="1" applyAlignment="1">
      <alignment horizontal="left" vertical="center"/>
    </xf>
    <xf numFmtId="2" fontId="6" fillId="4" borderId="2" xfId="6" applyNumberFormat="1" applyFont="1" applyFill="1" applyBorder="1" applyAlignment="1">
      <alignment horizontal="left" vertical="center"/>
    </xf>
    <xf numFmtId="165" fontId="1" fillId="4" borderId="2" xfId="6" applyNumberFormat="1" applyFont="1" applyFill="1" applyBorder="1" applyAlignment="1">
      <alignment horizontal="left" vertical="center"/>
    </xf>
    <xf numFmtId="1" fontId="6" fillId="4" borderId="0" xfId="6" applyNumberFormat="1" applyFont="1" applyFill="1" applyBorder="1" applyAlignment="1">
      <alignment horizontal="left"/>
    </xf>
    <xf numFmtId="1" fontId="6" fillId="4" borderId="0" xfId="6" applyNumberFormat="1" applyFont="1" applyFill="1" applyBorder="1" applyAlignment="1">
      <alignment horizontal="center" vertical="center"/>
    </xf>
    <xf numFmtId="165" fontId="6" fillId="4" borderId="0" xfId="6" applyNumberFormat="1" applyFont="1" applyFill="1" applyBorder="1" applyAlignment="1">
      <alignment horizontal="center" vertical="center"/>
    </xf>
    <xf numFmtId="165" fontId="1" fillId="4" borderId="0" xfId="6" applyNumberFormat="1" applyFont="1" applyFill="1" applyBorder="1" applyAlignment="1">
      <alignment horizontal="left" vertical="center"/>
    </xf>
    <xf numFmtId="1" fontId="6" fillId="4" borderId="0" xfId="6" applyNumberFormat="1" applyFont="1" applyFill="1" applyBorder="1" applyAlignment="1">
      <alignment horizontal="center"/>
    </xf>
    <xf numFmtId="1" fontId="13" fillId="4" borderId="0" xfId="6" applyNumberFormat="1" applyFont="1" applyFill="1" applyBorder="1" applyAlignment="1">
      <alignment horizontal="center"/>
    </xf>
    <xf numFmtId="165" fontId="6" fillId="4" borderId="0" xfId="6" applyNumberFormat="1" applyFont="1" applyFill="1" applyBorder="1" applyAlignment="1">
      <alignment horizontal="center"/>
    </xf>
    <xf numFmtId="166" fontId="13" fillId="4" borderId="0" xfId="6" applyNumberFormat="1" applyFont="1" applyFill="1" applyBorder="1" applyAlignment="1">
      <alignment horizontal="center"/>
    </xf>
    <xf numFmtId="2" fontId="6" fillId="4" borderId="0" xfId="6" applyNumberFormat="1" applyFont="1" applyFill="1" applyBorder="1" applyAlignment="1">
      <alignment horizontal="center"/>
    </xf>
    <xf numFmtId="165" fontId="13" fillId="4" borderId="0" xfId="6" applyNumberFormat="1" applyFont="1" applyFill="1" applyBorder="1" applyAlignment="1">
      <alignment horizontal="center" vertical="center"/>
    </xf>
    <xf numFmtId="165" fontId="14" fillId="4" borderId="0" xfId="6" applyNumberFormat="1" applyFont="1" applyFill="1" applyBorder="1" applyAlignment="1">
      <alignment horizontal="center" vertical="center"/>
    </xf>
    <xf numFmtId="165" fontId="1" fillId="4" borderId="0" xfId="6" applyNumberFormat="1" applyFont="1" applyFill="1" applyBorder="1" applyAlignment="1">
      <alignment horizontal="center" vertical="center"/>
    </xf>
    <xf numFmtId="1" fontId="6" fillId="4" borderId="1" xfId="6" applyNumberFormat="1" applyFont="1" applyFill="1" applyBorder="1" applyAlignment="1">
      <alignment horizontal="left"/>
    </xf>
    <xf numFmtId="1" fontId="6" fillId="4" borderId="1" xfId="6" applyNumberFormat="1" applyFont="1" applyFill="1" applyBorder="1" applyAlignment="1">
      <alignment horizontal="center"/>
    </xf>
    <xf numFmtId="165" fontId="6" fillId="4" borderId="1" xfId="6" applyNumberFormat="1" applyFont="1" applyFill="1" applyBorder="1" applyAlignment="1">
      <alignment horizontal="center"/>
    </xf>
    <xf numFmtId="166" fontId="6" fillId="4" borderId="1" xfId="6" applyNumberFormat="1" applyFont="1" applyFill="1" applyBorder="1" applyAlignment="1">
      <alignment horizontal="center"/>
    </xf>
    <xf numFmtId="2" fontId="6" fillId="4" borderId="1" xfId="6" applyNumberFormat="1" applyFont="1" applyFill="1" applyBorder="1" applyAlignment="1">
      <alignment horizontal="center"/>
    </xf>
    <xf numFmtId="165" fontId="6" fillId="4" borderId="1" xfId="6" applyNumberFormat="1" applyFont="1" applyFill="1" applyBorder="1" applyAlignment="1">
      <alignment horizontal="center" vertical="center"/>
    </xf>
    <xf numFmtId="165" fontId="1" fillId="4" borderId="1" xfId="6" applyNumberFormat="1" applyFont="1" applyFill="1" applyBorder="1" applyAlignment="1">
      <alignment horizontal="center" vertical="center"/>
    </xf>
    <xf numFmtId="1" fontId="15" fillId="4" borderId="0" xfId="6" applyNumberFormat="1" applyFont="1" applyFill="1" applyBorder="1" applyAlignment="1">
      <alignment horizontal="left"/>
    </xf>
    <xf numFmtId="1" fontId="1" fillId="4" borderId="0" xfId="6" applyNumberFormat="1" applyFont="1" applyFill="1" applyBorder="1" applyAlignment="1">
      <alignment horizontal="center" vertical="center"/>
    </xf>
    <xf numFmtId="166" fontId="1" fillId="4" borderId="0" xfId="6" applyNumberFormat="1" applyFont="1" applyFill="1" applyBorder="1" applyAlignment="1">
      <alignment horizontal="center" vertical="center"/>
    </xf>
    <xf numFmtId="2" fontId="1" fillId="4" borderId="0" xfId="6" applyNumberFormat="1" applyFont="1" applyFill="1" applyBorder="1" applyAlignment="1">
      <alignment horizontal="center" vertical="center"/>
    </xf>
    <xf numFmtId="1" fontId="1" fillId="4" borderId="0" xfId="5" applyNumberFormat="1" applyFont="1" applyFill="1" applyBorder="1" applyAlignment="1">
      <alignment horizontal="center"/>
    </xf>
    <xf numFmtId="1" fontId="1" fillId="4" borderId="0" xfId="5" applyNumberFormat="1" applyFont="1" applyFill="1" applyBorder="1"/>
    <xf numFmtId="1" fontId="1" fillId="4" borderId="0" xfId="5" applyNumberFormat="1" applyFont="1" applyFill="1" applyBorder="1" applyAlignment="1">
      <alignment horizontal="right"/>
    </xf>
    <xf numFmtId="165" fontId="1" fillId="4" borderId="0" xfId="5" applyNumberFormat="1" applyFont="1" applyFill="1" applyBorder="1" applyAlignment="1">
      <alignment horizontal="right"/>
    </xf>
    <xf numFmtId="2" fontId="1" fillId="4" borderId="0" xfId="5" applyNumberFormat="1" applyFont="1" applyFill="1" applyBorder="1"/>
    <xf numFmtId="168" fontId="1" fillId="4" borderId="0" xfId="5" applyNumberFormat="1" applyFont="1" applyFill="1" applyBorder="1"/>
    <xf numFmtId="165" fontId="1" fillId="4" borderId="0" xfId="5" applyNumberFormat="1" applyFont="1" applyFill="1" applyBorder="1"/>
    <xf numFmtId="1" fontId="15" fillId="4" borderId="0" xfId="5" applyNumberFormat="1" applyFont="1" applyFill="1" applyBorder="1" applyAlignment="1">
      <alignment horizontal="left"/>
    </xf>
    <xf numFmtId="1" fontId="1" fillId="4" borderId="1" xfId="5" applyNumberFormat="1" applyFont="1" applyFill="1" applyBorder="1" applyAlignment="1">
      <alignment horizontal="center"/>
    </xf>
    <xf numFmtId="1" fontId="1" fillId="4" borderId="1" xfId="5" applyNumberFormat="1" applyFont="1" applyFill="1" applyBorder="1"/>
    <xf numFmtId="1" fontId="1" fillId="4" borderId="1" xfId="5" applyNumberFormat="1" applyFont="1" applyFill="1" applyBorder="1" applyAlignment="1">
      <alignment horizontal="right"/>
    </xf>
    <xf numFmtId="165" fontId="1" fillId="4" borderId="1" xfId="5" applyNumberFormat="1" applyFont="1" applyFill="1" applyBorder="1" applyAlignment="1">
      <alignment horizontal="right"/>
    </xf>
    <xf numFmtId="2" fontId="1" fillId="4" borderId="1" xfId="5" applyNumberFormat="1" applyFont="1" applyFill="1" applyBorder="1"/>
    <xf numFmtId="168" fontId="1" fillId="4" borderId="1" xfId="5" applyNumberFormat="1" applyFont="1" applyFill="1" applyBorder="1"/>
    <xf numFmtId="165" fontId="1" fillId="4" borderId="1" xfId="5" applyNumberFormat="1" applyFont="1" applyFill="1" applyBorder="1"/>
    <xf numFmtId="0" fontId="6" fillId="4" borderId="0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 wrapText="1"/>
    </xf>
    <xf numFmtId="165" fontId="6" fillId="4" borderId="0" xfId="6" applyNumberFormat="1" applyFont="1" applyFill="1" applyBorder="1" applyAlignment="1">
      <alignment horizontal="left" vertical="center"/>
    </xf>
    <xf numFmtId="1" fontId="6" fillId="4" borderId="0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65" fontId="6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Border="1" applyAlignment="1">
      <alignment horizontal="center"/>
    </xf>
    <xf numFmtId="2" fontId="6" fillId="4" borderId="0" xfId="0" applyNumberFormat="1" applyFont="1" applyFill="1" applyAlignment="1">
      <alignment horizontal="center"/>
    </xf>
    <xf numFmtId="9" fontId="6" fillId="4" borderId="0" xfId="14" applyFont="1" applyFill="1" applyBorder="1" applyAlignment="1">
      <alignment horizontal="center"/>
    </xf>
    <xf numFmtId="165" fontId="6" fillId="4" borderId="0" xfId="0" applyNumberFormat="1" applyFont="1" applyFill="1" applyAlignment="1">
      <alignment horizontal="left"/>
    </xf>
    <xf numFmtId="168" fontId="6" fillId="4" borderId="0" xfId="0" applyNumberFormat="1" applyFont="1" applyFill="1" applyBorder="1" applyAlignment="1">
      <alignment horizontal="center"/>
    </xf>
    <xf numFmtId="168" fontId="6" fillId="4" borderId="0" xfId="0" applyNumberFormat="1" applyFont="1" applyFill="1" applyAlignment="1">
      <alignment horizontal="center"/>
    </xf>
    <xf numFmtId="1" fontId="6" fillId="4" borderId="0" xfId="0" applyNumberFormat="1" applyFont="1" applyFill="1" applyAlignment="1">
      <alignment horizontal="center"/>
    </xf>
    <xf numFmtId="165" fontId="6" fillId="4" borderId="0" xfId="0" applyNumberFormat="1" applyFont="1" applyFill="1" applyBorder="1" applyAlignment="1">
      <alignment horizontal="left"/>
    </xf>
    <xf numFmtId="1" fontId="9" fillId="5" borderId="0" xfId="0" applyNumberFormat="1" applyFont="1" applyFill="1" applyAlignment="1">
      <alignment horizontal="left"/>
    </xf>
    <xf numFmtId="1" fontId="15" fillId="4" borderId="0" xfId="6" applyNumberFormat="1" applyFont="1" applyFill="1" applyBorder="1" applyAlignment="1">
      <alignment horizontal="center"/>
    </xf>
    <xf numFmtId="1" fontId="6" fillId="4" borderId="0" xfId="0" applyNumberFormat="1" applyFont="1" applyFill="1" applyBorder="1" applyAlignment="1">
      <alignment horizontal="left"/>
    </xf>
    <xf numFmtId="1" fontId="15" fillId="5" borderId="0" xfId="0" applyNumberFormat="1" applyFont="1" applyFill="1" applyAlignment="1">
      <alignment horizontal="left"/>
    </xf>
    <xf numFmtId="1" fontId="6" fillId="4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/>
    <xf numFmtId="2" fontId="6" fillId="4" borderId="1" xfId="0" applyNumberFormat="1" applyFont="1" applyFill="1" applyBorder="1" applyAlignment="1">
      <alignment horizontal="center"/>
    </xf>
    <xf numFmtId="168" fontId="6" fillId="4" borderId="1" xfId="0" applyNumberFormat="1" applyFont="1" applyFill="1" applyBorder="1" applyAlignment="1">
      <alignment horizontal="center"/>
    </xf>
    <xf numFmtId="9" fontId="6" fillId="4" borderId="1" xfId="14" applyFont="1" applyFill="1" applyBorder="1" applyAlignment="1">
      <alignment horizontal="center"/>
    </xf>
    <xf numFmtId="165" fontId="6" fillId="4" borderId="1" xfId="0" applyNumberFormat="1" applyFont="1" applyFill="1" applyBorder="1" applyAlignment="1">
      <alignment horizontal="left"/>
    </xf>
    <xf numFmtId="165" fontId="6" fillId="4" borderId="0" xfId="0" applyNumberFormat="1" applyFont="1" applyFill="1"/>
    <xf numFmtId="0" fontId="6" fillId="4" borderId="0" xfId="0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1" xfId="0" applyFont="1" applyFill="1" applyBorder="1" applyAlignment="1">
      <alignment horizontal="center"/>
    </xf>
    <xf numFmtId="2" fontId="6" fillId="4" borderId="0" xfId="0" applyNumberFormat="1" applyFont="1" applyFill="1" applyBorder="1"/>
    <xf numFmtId="9" fontId="6" fillId="4" borderId="0" xfId="14" applyFont="1" applyFill="1" applyBorder="1"/>
    <xf numFmtId="165" fontId="6" fillId="4" borderId="1" xfId="6" applyNumberFormat="1" applyFont="1" applyFill="1" applyBorder="1" applyAlignment="1">
      <alignment horizontal="center" vertical="center"/>
    </xf>
    <xf numFmtId="165" fontId="13" fillId="4" borderId="3" xfId="6" applyNumberFormat="1" applyFont="1" applyFill="1" applyBorder="1" applyAlignment="1">
      <alignment horizontal="center" vertical="center"/>
    </xf>
    <xf numFmtId="165" fontId="1" fillId="4" borderId="3" xfId="6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/>
  </cellXfs>
  <cellStyles count="16">
    <cellStyle name="Comma" xfId="1" builtinId="3"/>
    <cellStyle name="Good 2" xfId="2" xr:uid="{00000000-0005-0000-0000-000001000000}"/>
    <cellStyle name="Neutral 2" xfId="3" xr:uid="{00000000-0005-0000-0000-000002000000}"/>
    <cellStyle name="Normal" xfId="0" builtinId="0"/>
    <cellStyle name="Normal 10" xfId="4" xr:uid="{00000000-0005-0000-0000-000004000000}"/>
    <cellStyle name="Normal 2" xfId="5" xr:uid="{00000000-0005-0000-0000-000005000000}"/>
    <cellStyle name="Normal 2 2" xfId="6" xr:uid="{00000000-0005-0000-0000-000006000000}"/>
    <cellStyle name="Normal 3" xfId="7" xr:uid="{00000000-0005-0000-0000-000007000000}"/>
    <cellStyle name="Normal 4" xfId="8" xr:uid="{00000000-0005-0000-0000-000008000000}"/>
    <cellStyle name="Normal 5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Normal 9" xfId="13" xr:uid="{00000000-0005-0000-0000-00000D000000}"/>
    <cellStyle name="Percent" xfId="14" builtinId="5"/>
    <cellStyle name="Percent 2" xfId="15" xr:uid="{00000000-0005-0000-0000-00000F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rhoiland\Library\Application%20Support\Microsoft\Office\Office%202011%20AutoRecovery\UPb%20from%20SHRIMP-RG%20--%20Ambler%20volcanics\Reduced%20data\BMC13_final-W1%20new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irhoiland\Dropbox\Hoiland%202016%20GSL%20SP%20manuscript%20CALE\1.%20Tables\O-%20from%20NordSIM\W1%20(Ernie%20Lake)\BMC13_final-W1%20new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Data"/>
      <sheetName val="Sample Data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ard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276"/>
  <sheetViews>
    <sheetView tabSelected="1" workbookViewId="0">
      <selection activeCell="A2" sqref="A2"/>
    </sheetView>
  </sheetViews>
  <sheetFormatPr defaultColWidth="10.875" defaultRowHeight="12.75"/>
  <cols>
    <col min="1" max="1" width="16.5" style="5" customWidth="1"/>
    <col min="2" max="2" width="6.5" style="4" bestFit="1" customWidth="1"/>
    <col min="3" max="3" width="8.125" style="4" bestFit="1" customWidth="1"/>
    <col min="4" max="4" width="6.375" style="4" bestFit="1" customWidth="1"/>
    <col min="5" max="5" width="8" style="4" bestFit="1" customWidth="1"/>
    <col min="6" max="6" width="6.375" style="4" bestFit="1" customWidth="1"/>
    <col min="7" max="7" width="8" style="4" bestFit="1" customWidth="1"/>
    <col min="8" max="8" width="6.375" style="1" bestFit="1" customWidth="1"/>
    <col min="9" max="9" width="8" style="1" bestFit="1" customWidth="1"/>
    <col min="10" max="10" width="5.125" style="1" bestFit="1" customWidth="1"/>
    <col min="11" max="11" width="5.875" style="1" bestFit="1" customWidth="1"/>
    <col min="12" max="12" width="1.875" style="1" customWidth="1"/>
    <col min="13" max="13" width="8" style="1" bestFit="1" customWidth="1"/>
    <col min="14" max="14" width="5.375" style="1" bestFit="1" customWidth="1"/>
    <col min="15" max="15" width="8" style="1" bestFit="1" customWidth="1"/>
    <col min="16" max="16" width="5.375" style="1" bestFit="1" customWidth="1"/>
    <col min="17" max="17" width="8" style="1" bestFit="1" customWidth="1"/>
    <col min="18" max="18" width="5.375" style="1" bestFit="1" customWidth="1"/>
    <col min="19" max="19" width="9.125" style="1" bestFit="1" customWidth="1"/>
    <col min="20" max="20" width="5.375" style="1" bestFit="1" customWidth="1"/>
    <col min="21" max="21" width="6.5" style="4" bestFit="1" customWidth="1"/>
    <col min="22" max="22" width="11.625" style="99" customWidth="1"/>
    <col min="23" max="16384" width="10.875" style="1"/>
  </cols>
  <sheetData>
    <row r="1" spans="1:22" s="4" customFormat="1" ht="13.5" thickBot="1">
      <c r="A1" s="52" t="s">
        <v>1327</v>
      </c>
      <c r="B1" s="53"/>
      <c r="C1" s="53"/>
      <c r="D1" s="54"/>
      <c r="E1" s="55"/>
      <c r="F1" s="54"/>
      <c r="G1" s="55"/>
      <c r="H1" s="56"/>
      <c r="I1" s="57"/>
      <c r="J1" s="56"/>
      <c r="K1" s="58"/>
      <c r="L1" s="58"/>
      <c r="M1" s="56"/>
      <c r="N1" s="56"/>
      <c r="O1" s="56"/>
      <c r="P1" s="56"/>
      <c r="Q1" s="56"/>
      <c r="R1" s="56"/>
      <c r="S1" s="56"/>
      <c r="T1" s="56"/>
      <c r="U1" s="56"/>
      <c r="V1" s="101"/>
    </row>
    <row r="2" spans="1:22" s="4" customFormat="1" ht="13.5" thickTop="1">
      <c r="A2" s="64"/>
      <c r="B2" s="61"/>
      <c r="C2" s="61"/>
      <c r="D2" s="62"/>
      <c r="E2" s="131" t="s">
        <v>5</v>
      </c>
      <c r="F2" s="131"/>
      <c r="G2" s="131"/>
      <c r="H2" s="131"/>
      <c r="I2" s="131"/>
      <c r="J2" s="131"/>
      <c r="K2" s="131"/>
      <c r="L2" s="62"/>
      <c r="M2" s="130" t="s">
        <v>6</v>
      </c>
      <c r="N2" s="130"/>
      <c r="O2" s="130"/>
      <c r="P2" s="130"/>
      <c r="Q2" s="130"/>
      <c r="R2" s="130"/>
      <c r="S2" s="102"/>
      <c r="T2" s="102"/>
      <c r="U2" s="102"/>
    </row>
    <row r="3" spans="1:22" s="4" customFormat="1">
      <c r="A3" s="64" t="s">
        <v>7</v>
      </c>
      <c r="B3" s="64" t="s">
        <v>8</v>
      </c>
      <c r="C3" s="65" t="s">
        <v>4</v>
      </c>
      <c r="D3" s="66" t="s">
        <v>1</v>
      </c>
      <c r="E3" s="67" t="s">
        <v>4</v>
      </c>
      <c r="F3" s="66" t="s">
        <v>511</v>
      </c>
      <c r="G3" s="67" t="s">
        <v>512</v>
      </c>
      <c r="H3" s="66" t="s">
        <v>511</v>
      </c>
      <c r="I3" s="67" t="s">
        <v>4</v>
      </c>
      <c r="J3" s="66" t="s">
        <v>511</v>
      </c>
      <c r="K3" s="68" t="s">
        <v>11</v>
      </c>
      <c r="L3" s="68"/>
      <c r="M3" s="69" t="s">
        <v>4</v>
      </c>
      <c r="N3" s="62" t="s">
        <v>0</v>
      </c>
      <c r="O3" s="69" t="s">
        <v>512</v>
      </c>
      <c r="P3" s="62" t="s">
        <v>0</v>
      </c>
      <c r="Q3" s="69" t="s">
        <v>4</v>
      </c>
      <c r="R3" s="62" t="s">
        <v>0</v>
      </c>
      <c r="S3" s="62" t="s">
        <v>12</v>
      </c>
      <c r="T3" s="62" t="s">
        <v>0</v>
      </c>
      <c r="U3" s="62" t="s">
        <v>13</v>
      </c>
      <c r="V3" s="4" t="s">
        <v>498</v>
      </c>
    </row>
    <row r="4" spans="1:22" s="4" customFormat="1">
      <c r="A4" s="73"/>
      <c r="B4" s="73" t="s">
        <v>14</v>
      </c>
      <c r="C4" s="73" t="s">
        <v>15</v>
      </c>
      <c r="D4" s="74"/>
      <c r="E4" s="75" t="s">
        <v>512</v>
      </c>
      <c r="F4" s="74" t="s">
        <v>16</v>
      </c>
      <c r="G4" s="75" t="s">
        <v>2</v>
      </c>
      <c r="H4" s="74" t="s">
        <v>16</v>
      </c>
      <c r="I4" s="75" t="s">
        <v>3</v>
      </c>
      <c r="J4" s="74" t="s">
        <v>16</v>
      </c>
      <c r="K4" s="76" t="s">
        <v>18</v>
      </c>
      <c r="L4" s="76"/>
      <c r="M4" s="77" t="s">
        <v>3</v>
      </c>
      <c r="N4" s="77" t="s">
        <v>20</v>
      </c>
      <c r="O4" s="77" t="s">
        <v>2</v>
      </c>
      <c r="P4" s="77" t="s">
        <v>20</v>
      </c>
      <c r="Q4" s="77" t="s">
        <v>512</v>
      </c>
      <c r="R4" s="77" t="s">
        <v>20</v>
      </c>
      <c r="S4" s="77" t="s">
        <v>20</v>
      </c>
      <c r="T4" s="77" t="s">
        <v>20</v>
      </c>
      <c r="U4" s="77" t="s">
        <v>16</v>
      </c>
      <c r="V4" s="6" t="s">
        <v>541</v>
      </c>
    </row>
    <row r="5" spans="1:22">
      <c r="A5" s="79" t="s">
        <v>499</v>
      </c>
      <c r="B5" s="103"/>
      <c r="C5" s="104"/>
      <c r="D5" s="105"/>
      <c r="E5" s="106"/>
      <c r="F5" s="106"/>
      <c r="G5" s="106"/>
      <c r="H5" s="107"/>
      <c r="I5" s="107"/>
      <c r="J5" s="107"/>
      <c r="K5" s="107"/>
      <c r="L5" s="107"/>
      <c r="M5" s="2"/>
      <c r="N5" s="2"/>
      <c r="O5" s="2"/>
      <c r="P5" s="2"/>
      <c r="Q5" s="2"/>
      <c r="R5" s="2"/>
      <c r="S5" s="2"/>
      <c r="T5" s="2"/>
      <c r="U5" s="108"/>
      <c r="V5" s="109"/>
    </row>
    <row r="6" spans="1:22">
      <c r="A6" s="5" t="s">
        <v>566</v>
      </c>
      <c r="B6" s="103">
        <v>63.668534799999996</v>
      </c>
      <c r="C6" s="104">
        <v>6935</v>
      </c>
      <c r="D6" s="105">
        <v>3.6524653749193985</v>
      </c>
      <c r="E6" s="106">
        <v>14.124293785310734</v>
      </c>
      <c r="F6" s="105">
        <v>1.0593220338983049</v>
      </c>
      <c r="G6" s="110">
        <v>1.4610000000000001</v>
      </c>
      <c r="H6" s="41">
        <v>1.7111567419575633</v>
      </c>
      <c r="I6" s="111">
        <v>0.1507</v>
      </c>
      <c r="J6" s="41">
        <v>1.3271400132714002</v>
      </c>
      <c r="K6" s="107">
        <v>0.17268</v>
      </c>
      <c r="L6" s="107"/>
      <c r="M6" s="2">
        <v>905</v>
      </c>
      <c r="N6" s="2">
        <v>22</v>
      </c>
      <c r="O6" s="2">
        <v>912</v>
      </c>
      <c r="P6" s="2">
        <v>21</v>
      </c>
      <c r="Q6" s="2">
        <v>927</v>
      </c>
      <c r="R6" s="2">
        <v>43</v>
      </c>
      <c r="S6" s="112">
        <v>927</v>
      </c>
      <c r="T6" s="112">
        <v>43</v>
      </c>
      <c r="U6" s="108">
        <v>0.97626752966558794</v>
      </c>
      <c r="V6" s="109"/>
    </row>
    <row r="7" spans="1:22">
      <c r="A7" s="5" t="s">
        <v>564</v>
      </c>
      <c r="B7" s="103">
        <v>963.08991999999989</v>
      </c>
      <c r="C7" s="104">
        <v>2776.4949024886619</v>
      </c>
      <c r="D7" s="105">
        <v>4.0811288727431148</v>
      </c>
      <c r="E7" s="106">
        <v>13.693002875530604</v>
      </c>
      <c r="F7" s="105">
        <v>0.42448308914144872</v>
      </c>
      <c r="G7" s="110">
        <v>1.643</v>
      </c>
      <c r="H7" s="41">
        <v>1.4911746804625685</v>
      </c>
      <c r="I7" s="111">
        <v>0.1615</v>
      </c>
      <c r="J7" s="41">
        <v>1.2693498452012384</v>
      </c>
      <c r="K7" s="107">
        <v>0.73216000000000003</v>
      </c>
      <c r="L7" s="107"/>
      <c r="M7" s="2">
        <v>965</v>
      </c>
      <c r="N7" s="2">
        <v>23</v>
      </c>
      <c r="O7" s="2">
        <v>987</v>
      </c>
      <c r="P7" s="2">
        <v>19</v>
      </c>
      <c r="Q7" s="2">
        <v>1014</v>
      </c>
      <c r="R7" s="2">
        <v>18</v>
      </c>
      <c r="S7" s="112">
        <v>1014</v>
      </c>
      <c r="T7" s="112">
        <v>18</v>
      </c>
      <c r="U7" s="108">
        <v>0.9516765285996055</v>
      </c>
      <c r="V7" s="109"/>
    </row>
    <row r="8" spans="1:22">
      <c r="A8" s="5" t="s">
        <v>565</v>
      </c>
      <c r="B8" s="103">
        <v>47.6716318</v>
      </c>
      <c r="C8" s="104">
        <v>759.28963975334852</v>
      </c>
      <c r="D8" s="105">
        <v>1.0450667329870063</v>
      </c>
      <c r="E8" s="106">
        <v>13.477088948787062</v>
      </c>
      <c r="F8" s="105">
        <v>1.1455525606469001</v>
      </c>
      <c r="G8" s="110">
        <v>1.7290000000000001</v>
      </c>
      <c r="H8" s="41">
        <v>1.7640254482359743</v>
      </c>
      <c r="I8" s="111">
        <v>0.16919999999999999</v>
      </c>
      <c r="J8" s="41">
        <v>1.3297872340425532</v>
      </c>
      <c r="K8" s="107">
        <v>0.26323999999999997</v>
      </c>
      <c r="L8" s="107"/>
      <c r="M8" s="2">
        <v>1007</v>
      </c>
      <c r="N8" s="2">
        <v>25</v>
      </c>
      <c r="O8" s="2">
        <v>1015</v>
      </c>
      <c r="P8" s="2">
        <v>23</v>
      </c>
      <c r="Q8" s="2">
        <v>1019</v>
      </c>
      <c r="R8" s="2">
        <v>44</v>
      </c>
      <c r="S8" s="112">
        <v>1019</v>
      </c>
      <c r="T8" s="112">
        <v>44</v>
      </c>
      <c r="U8" s="108">
        <v>0.98822374877330721</v>
      </c>
      <c r="V8" s="109"/>
    </row>
    <row r="9" spans="1:22">
      <c r="A9" s="5" t="s">
        <v>567</v>
      </c>
      <c r="B9" s="103">
        <v>286.1095042</v>
      </c>
      <c r="C9" s="104">
        <v>32517.9</v>
      </c>
      <c r="D9" s="105">
        <v>3.4442792001226374</v>
      </c>
      <c r="E9" s="106">
        <v>13.437248051599033</v>
      </c>
      <c r="F9" s="105">
        <v>0.57780166621875839</v>
      </c>
      <c r="G9" s="110">
        <v>1.665</v>
      </c>
      <c r="H9" s="41">
        <v>1.5615615615615617</v>
      </c>
      <c r="I9" s="111">
        <v>0.16270000000000001</v>
      </c>
      <c r="J9" s="41">
        <v>1.290719114935464</v>
      </c>
      <c r="K9" s="107">
        <v>0.62663000000000002</v>
      </c>
      <c r="L9" s="107"/>
      <c r="M9" s="2">
        <v>971</v>
      </c>
      <c r="N9" s="2">
        <v>24</v>
      </c>
      <c r="O9" s="2">
        <v>994</v>
      </c>
      <c r="P9" s="2">
        <v>20</v>
      </c>
      <c r="Q9" s="2">
        <v>1048</v>
      </c>
      <c r="R9" s="2">
        <v>23</v>
      </c>
      <c r="S9" s="112">
        <v>1048</v>
      </c>
      <c r="T9" s="112">
        <v>23</v>
      </c>
      <c r="U9" s="108">
        <v>0.92652671755725191</v>
      </c>
      <c r="V9" s="109"/>
    </row>
    <row r="10" spans="1:22">
      <c r="A10" s="5" t="s">
        <v>568</v>
      </c>
      <c r="B10" s="103">
        <v>171.36782259999998</v>
      </c>
      <c r="C10" s="104">
        <v>8099.450052644328</v>
      </c>
      <c r="D10" s="105">
        <v>3.0672186610339054</v>
      </c>
      <c r="E10" s="106">
        <v>13.310262212165579</v>
      </c>
      <c r="F10" s="105">
        <v>0.632237455077865</v>
      </c>
      <c r="G10" s="110">
        <v>1.8029999999999999</v>
      </c>
      <c r="H10" s="41">
        <v>1.5529672767609541</v>
      </c>
      <c r="I10" s="111">
        <v>0.1736</v>
      </c>
      <c r="J10" s="41">
        <v>1.2672811059907834</v>
      </c>
      <c r="K10" s="107">
        <v>0.55206999999999995</v>
      </c>
      <c r="L10" s="107"/>
      <c r="M10" s="2">
        <v>1032</v>
      </c>
      <c r="N10" s="2">
        <v>24</v>
      </c>
      <c r="O10" s="2">
        <v>1045</v>
      </c>
      <c r="P10" s="2">
        <v>20</v>
      </c>
      <c r="Q10" s="2">
        <v>1063</v>
      </c>
      <c r="R10" s="2">
        <v>26</v>
      </c>
      <c r="S10" s="112">
        <v>1063</v>
      </c>
      <c r="T10" s="112">
        <v>26</v>
      </c>
      <c r="U10" s="108">
        <v>0.97083725305738477</v>
      </c>
      <c r="V10" s="109"/>
    </row>
    <row r="11" spans="1:22">
      <c r="A11" s="5" t="s">
        <v>569</v>
      </c>
      <c r="B11" s="103">
        <v>80.064004799999992</v>
      </c>
      <c r="C11" s="104">
        <v>10388.799999999999</v>
      </c>
      <c r="D11" s="105">
        <v>1.7330149673725186</v>
      </c>
      <c r="E11" s="106">
        <v>13.140604467805518</v>
      </c>
      <c r="F11" s="105">
        <v>0.78843626806833111</v>
      </c>
      <c r="G11" s="110">
        <v>1.9039999999999999</v>
      </c>
      <c r="H11" s="41">
        <v>1.5756302521008405</v>
      </c>
      <c r="I11" s="111">
        <v>0.17979999999999999</v>
      </c>
      <c r="J11" s="41">
        <v>1.3070077864293661</v>
      </c>
      <c r="K11" s="107">
        <v>0.36873</v>
      </c>
      <c r="L11" s="107"/>
      <c r="M11" s="2">
        <v>1066</v>
      </c>
      <c r="N11" s="2">
        <v>26</v>
      </c>
      <c r="O11" s="2">
        <v>1080</v>
      </c>
      <c r="P11" s="2">
        <v>21</v>
      </c>
      <c r="Q11" s="2">
        <v>1084</v>
      </c>
      <c r="R11" s="2">
        <v>31</v>
      </c>
      <c r="S11" s="112">
        <v>1084</v>
      </c>
      <c r="T11" s="112">
        <v>31</v>
      </c>
      <c r="U11" s="108">
        <v>0.98339483394833949</v>
      </c>
      <c r="V11" s="109"/>
    </row>
    <row r="12" spans="1:22">
      <c r="A12" s="5" t="s">
        <v>570</v>
      </c>
      <c r="B12" s="103">
        <v>194.70931479999999</v>
      </c>
      <c r="C12" s="104">
        <v>6022.7948980470064</v>
      </c>
      <c r="D12" s="105">
        <v>2.6763383372638221</v>
      </c>
      <c r="E12" s="106">
        <v>12.981955082435414</v>
      </c>
      <c r="F12" s="105">
        <v>0.5841879787095936</v>
      </c>
      <c r="G12" s="110">
        <v>1.8129999999999999</v>
      </c>
      <c r="H12" s="41">
        <v>1.516822945394374</v>
      </c>
      <c r="I12" s="111">
        <v>0.1721</v>
      </c>
      <c r="J12" s="41">
        <v>1.2783265543288787</v>
      </c>
      <c r="K12" s="107">
        <v>0.44803999999999999</v>
      </c>
      <c r="L12" s="107"/>
      <c r="M12" s="2">
        <v>1024</v>
      </c>
      <c r="N12" s="2">
        <v>24</v>
      </c>
      <c r="O12" s="2">
        <v>1049</v>
      </c>
      <c r="P12" s="2">
        <v>20</v>
      </c>
      <c r="Q12" s="2">
        <v>1119</v>
      </c>
      <c r="R12" s="2">
        <v>24</v>
      </c>
      <c r="S12" s="112">
        <v>1119</v>
      </c>
      <c r="T12" s="112">
        <v>24</v>
      </c>
      <c r="U12" s="108">
        <v>0.91510277033065235</v>
      </c>
      <c r="V12" s="109"/>
    </row>
    <row r="13" spans="1:22">
      <c r="A13" s="5" t="s">
        <v>571</v>
      </c>
      <c r="B13" s="103">
        <v>165.74942539999998</v>
      </c>
      <c r="C13" s="104">
        <v>771.16266637171429</v>
      </c>
      <c r="D13" s="105">
        <v>1.9671557633175096</v>
      </c>
      <c r="E13" s="106">
        <v>12.616704516780217</v>
      </c>
      <c r="F13" s="105">
        <v>0.62452687358062076</v>
      </c>
      <c r="G13" s="110">
        <v>2.0499999999999998</v>
      </c>
      <c r="H13" s="41">
        <v>1.5609756097560978</v>
      </c>
      <c r="I13" s="111">
        <v>0.187</v>
      </c>
      <c r="J13" s="41">
        <v>1.2834224598930482</v>
      </c>
      <c r="K13" s="107">
        <v>0.56442999999999999</v>
      </c>
      <c r="L13" s="107"/>
      <c r="M13" s="2">
        <v>1105</v>
      </c>
      <c r="N13" s="2">
        <v>26</v>
      </c>
      <c r="O13" s="2">
        <v>1130</v>
      </c>
      <c r="P13" s="2">
        <v>21</v>
      </c>
      <c r="Q13" s="2">
        <v>1171</v>
      </c>
      <c r="R13" s="2">
        <v>25</v>
      </c>
      <c r="S13" s="112">
        <v>1171</v>
      </c>
      <c r="T13" s="112">
        <v>25</v>
      </c>
      <c r="U13" s="108">
        <v>0.94363791631084548</v>
      </c>
      <c r="V13" s="109"/>
    </row>
    <row r="14" spans="1:22">
      <c r="A14" s="5" t="s">
        <v>572</v>
      </c>
      <c r="B14" s="103">
        <v>303.06117919999997</v>
      </c>
      <c r="C14" s="104">
        <v>3723.2811286911474</v>
      </c>
      <c r="D14" s="105">
        <v>3.7784541403935483</v>
      </c>
      <c r="E14" s="106">
        <v>11.717834544176236</v>
      </c>
      <c r="F14" s="105">
        <v>0.46871338176704946</v>
      </c>
      <c r="G14" s="110">
        <v>2.6320000000000001</v>
      </c>
      <c r="H14" s="41">
        <v>1.4817629179331306</v>
      </c>
      <c r="I14" s="111">
        <v>0.22289999999999999</v>
      </c>
      <c r="J14" s="41">
        <v>1.2561686855091969</v>
      </c>
      <c r="K14" s="107">
        <v>0.54810999999999999</v>
      </c>
      <c r="L14" s="107"/>
      <c r="M14" s="2">
        <v>1297</v>
      </c>
      <c r="N14" s="2">
        <v>30</v>
      </c>
      <c r="O14" s="2">
        <v>1309</v>
      </c>
      <c r="P14" s="2">
        <v>22</v>
      </c>
      <c r="Q14" s="2">
        <v>1320</v>
      </c>
      <c r="R14" s="2">
        <v>18</v>
      </c>
      <c r="S14" s="112">
        <v>1320</v>
      </c>
      <c r="T14" s="112">
        <v>18</v>
      </c>
      <c r="U14" s="108">
        <v>0.98257575757575755</v>
      </c>
      <c r="V14" s="109"/>
    </row>
    <row r="15" spans="1:22">
      <c r="A15" s="5" t="s">
        <v>573</v>
      </c>
      <c r="B15" s="103">
        <v>243.1676832</v>
      </c>
      <c r="C15" s="104">
        <v>3991.9752340206319</v>
      </c>
      <c r="D15" s="105">
        <v>1.1453461207051923</v>
      </c>
      <c r="E15" s="106">
        <v>11.431184270690443</v>
      </c>
      <c r="F15" s="105">
        <v>0.53726566072245086</v>
      </c>
      <c r="G15" s="110">
        <v>2.702</v>
      </c>
      <c r="H15" s="41">
        <v>1.4803849000740192</v>
      </c>
      <c r="I15" s="111">
        <v>0.22600000000000001</v>
      </c>
      <c r="J15" s="41">
        <v>1.2831858407079644</v>
      </c>
      <c r="K15" s="107">
        <v>0.46117999999999998</v>
      </c>
      <c r="L15" s="107"/>
      <c r="M15" s="2">
        <v>1314</v>
      </c>
      <c r="N15" s="2">
        <v>31</v>
      </c>
      <c r="O15" s="2">
        <v>1328</v>
      </c>
      <c r="P15" s="2">
        <v>22</v>
      </c>
      <c r="Q15" s="2">
        <v>1366</v>
      </c>
      <c r="R15" s="2">
        <v>21</v>
      </c>
      <c r="S15" s="112">
        <v>1366</v>
      </c>
      <c r="T15" s="112">
        <v>21</v>
      </c>
      <c r="U15" s="108">
        <v>0.9619326500732065</v>
      </c>
      <c r="V15" s="109"/>
    </row>
    <row r="16" spans="1:22">
      <c r="A16" s="5" t="s">
        <v>574</v>
      </c>
      <c r="B16" s="103">
        <v>154.34090619999998</v>
      </c>
      <c r="C16" s="104">
        <v>25712.1</v>
      </c>
      <c r="D16" s="105">
        <v>2.0729344631139099</v>
      </c>
      <c r="E16" s="106">
        <v>11.301989150090415</v>
      </c>
      <c r="F16" s="105">
        <v>0.55944846292947559</v>
      </c>
      <c r="G16" s="110">
        <v>2.875</v>
      </c>
      <c r="H16" s="41">
        <v>1.5304347826086955</v>
      </c>
      <c r="I16" s="111">
        <v>0.2369</v>
      </c>
      <c r="J16" s="41">
        <v>1.2874630645842127</v>
      </c>
      <c r="K16" s="107">
        <v>0.54971000000000003</v>
      </c>
      <c r="L16" s="107"/>
      <c r="M16" s="2">
        <v>1370</v>
      </c>
      <c r="N16" s="2">
        <v>32</v>
      </c>
      <c r="O16" s="2">
        <v>1373</v>
      </c>
      <c r="P16" s="2">
        <v>23</v>
      </c>
      <c r="Q16" s="2">
        <v>1389</v>
      </c>
      <c r="R16" s="2">
        <v>21</v>
      </c>
      <c r="S16" s="112">
        <v>1389</v>
      </c>
      <c r="T16" s="112">
        <v>21</v>
      </c>
      <c r="U16" s="108">
        <v>0.98632109431245496</v>
      </c>
      <c r="V16" s="109"/>
    </row>
    <row r="17" spans="1:25">
      <c r="A17" s="5" t="s">
        <v>575</v>
      </c>
      <c r="B17" s="103">
        <v>60.436508599999996</v>
      </c>
      <c r="C17" s="104">
        <v>10062.9</v>
      </c>
      <c r="D17" s="105">
        <v>2.2089390038611971</v>
      </c>
      <c r="E17" s="106">
        <v>11.248593925759279</v>
      </c>
      <c r="F17" s="105">
        <v>0.73115860517435316</v>
      </c>
      <c r="G17" s="110">
        <v>2.8130000000000002</v>
      </c>
      <c r="H17" s="41">
        <v>1.6530394596516176</v>
      </c>
      <c r="I17" s="111">
        <v>0.22989999999999999</v>
      </c>
      <c r="J17" s="41">
        <v>1.3484123531970422</v>
      </c>
      <c r="K17" s="107">
        <v>0.55362999999999996</v>
      </c>
      <c r="L17" s="107"/>
      <c r="M17" s="2">
        <v>1333</v>
      </c>
      <c r="N17" s="2">
        <v>33</v>
      </c>
      <c r="O17" s="2">
        <v>1355</v>
      </c>
      <c r="P17" s="2">
        <v>25</v>
      </c>
      <c r="Q17" s="2">
        <v>1390</v>
      </c>
      <c r="R17" s="2">
        <v>29</v>
      </c>
      <c r="S17" s="112">
        <v>1390</v>
      </c>
      <c r="T17" s="112">
        <v>29</v>
      </c>
      <c r="U17" s="108">
        <v>0.95899280575539569</v>
      </c>
      <c r="V17" s="109"/>
    </row>
    <row r="18" spans="1:25">
      <c r="A18" s="5" t="s">
        <v>576</v>
      </c>
      <c r="B18" s="103">
        <v>79.6342456</v>
      </c>
      <c r="C18" s="104">
        <v>13763.6</v>
      </c>
      <c r="D18" s="105">
        <v>2.2403083600421816</v>
      </c>
      <c r="E18" s="106">
        <v>11.198208286674131</v>
      </c>
      <c r="F18" s="105">
        <v>0.67189249720044786</v>
      </c>
      <c r="G18" s="110">
        <v>2.9889999999999999</v>
      </c>
      <c r="H18" s="41">
        <v>1.55570424891268</v>
      </c>
      <c r="I18" s="111">
        <v>0.2442</v>
      </c>
      <c r="J18" s="41">
        <v>1.28992628992629</v>
      </c>
      <c r="K18" s="107">
        <v>0.43554999999999999</v>
      </c>
      <c r="L18" s="107"/>
      <c r="M18" s="2">
        <v>1408</v>
      </c>
      <c r="N18" s="2">
        <v>33</v>
      </c>
      <c r="O18" s="2">
        <v>1402</v>
      </c>
      <c r="P18" s="2">
        <v>24</v>
      </c>
      <c r="Q18" s="2">
        <v>1400</v>
      </c>
      <c r="R18" s="2">
        <v>26</v>
      </c>
      <c r="S18" s="112">
        <v>1400</v>
      </c>
      <c r="T18" s="112">
        <v>26</v>
      </c>
      <c r="U18" s="108">
        <v>1.0057142857142858</v>
      </c>
      <c r="V18" s="109"/>
      <c r="Y18" s="113"/>
    </row>
    <row r="19" spans="1:25">
      <c r="A19" s="5" t="s">
        <v>577</v>
      </c>
      <c r="B19" s="103">
        <v>33.737215200000001</v>
      </c>
      <c r="C19" s="104">
        <v>5875.9</v>
      </c>
      <c r="D19" s="105">
        <v>2.4758613178936155</v>
      </c>
      <c r="E19" s="106">
        <v>11.185682326621924</v>
      </c>
      <c r="F19" s="105">
        <v>0.83892617449664431</v>
      </c>
      <c r="G19" s="110">
        <v>2.99</v>
      </c>
      <c r="H19" s="41">
        <v>1.6722408026755851</v>
      </c>
      <c r="I19" s="111">
        <v>0.24260000000000001</v>
      </c>
      <c r="J19" s="41">
        <v>1.3602638087386645</v>
      </c>
      <c r="K19" s="107">
        <v>0.44530999999999998</v>
      </c>
      <c r="L19" s="107"/>
      <c r="M19" s="2">
        <v>1399</v>
      </c>
      <c r="N19" s="2">
        <v>34</v>
      </c>
      <c r="O19" s="2">
        <v>1399</v>
      </c>
      <c r="P19" s="2">
        <v>25</v>
      </c>
      <c r="Q19" s="2">
        <v>1407</v>
      </c>
      <c r="R19" s="2">
        <v>32</v>
      </c>
      <c r="S19" s="112">
        <v>1407</v>
      </c>
      <c r="T19" s="112">
        <v>32</v>
      </c>
      <c r="U19" s="108">
        <v>0.99431414356787495</v>
      </c>
      <c r="V19" s="109"/>
      <c r="Y19" s="113"/>
    </row>
    <row r="20" spans="1:25">
      <c r="A20" s="5" t="s">
        <v>578</v>
      </c>
      <c r="B20" s="103">
        <v>177.9650288</v>
      </c>
      <c r="C20" s="104">
        <v>30257</v>
      </c>
      <c r="D20" s="105">
        <v>2.7492486279775337</v>
      </c>
      <c r="E20" s="106">
        <v>11.160714285714286</v>
      </c>
      <c r="F20" s="105">
        <v>0.6138392857142857</v>
      </c>
      <c r="G20" s="110">
        <v>2.8450000000000002</v>
      </c>
      <c r="H20" s="41">
        <v>1.5465729349736377</v>
      </c>
      <c r="I20" s="111">
        <v>0.2321</v>
      </c>
      <c r="J20" s="41">
        <v>1.2925463162429986</v>
      </c>
      <c r="K20" s="107">
        <v>0.75502999999999998</v>
      </c>
      <c r="L20" s="107"/>
      <c r="M20" s="2">
        <v>1345</v>
      </c>
      <c r="N20" s="2">
        <v>31</v>
      </c>
      <c r="O20" s="2">
        <v>1365</v>
      </c>
      <c r="P20" s="2">
        <v>23</v>
      </c>
      <c r="Q20" s="2">
        <v>1418</v>
      </c>
      <c r="R20" s="2">
        <v>25</v>
      </c>
      <c r="S20" s="112">
        <v>1418</v>
      </c>
      <c r="T20" s="112">
        <v>25</v>
      </c>
      <c r="U20" s="108">
        <v>0.9485190409026798</v>
      </c>
      <c r="V20" s="114" t="s">
        <v>518</v>
      </c>
      <c r="Y20" s="113"/>
    </row>
    <row r="21" spans="1:25">
      <c r="A21" s="5" t="s">
        <v>579</v>
      </c>
      <c r="B21" s="103">
        <v>137.55838459999998</v>
      </c>
      <c r="C21" s="104">
        <v>6404.9172281610281</v>
      </c>
      <c r="D21" s="105">
        <v>2.9209049155557234</v>
      </c>
      <c r="E21" s="106">
        <v>11.074197120708748</v>
      </c>
      <c r="F21" s="105">
        <v>0.55370985603543743</v>
      </c>
      <c r="G21" s="110">
        <v>3.125</v>
      </c>
      <c r="H21" s="41">
        <v>1.52</v>
      </c>
      <c r="I21" s="111">
        <v>0.248</v>
      </c>
      <c r="J21" s="41">
        <v>1.2701612903225807</v>
      </c>
      <c r="K21" s="107">
        <v>0.57672000000000001</v>
      </c>
      <c r="L21" s="107"/>
      <c r="M21" s="2">
        <v>1428</v>
      </c>
      <c r="N21" s="2">
        <v>33</v>
      </c>
      <c r="O21" s="2">
        <v>1437</v>
      </c>
      <c r="P21" s="2">
        <v>23</v>
      </c>
      <c r="Q21" s="2">
        <v>1430</v>
      </c>
      <c r="R21" s="2">
        <v>21</v>
      </c>
      <c r="S21" s="112">
        <v>1430</v>
      </c>
      <c r="T21" s="112">
        <v>21</v>
      </c>
      <c r="U21" s="108">
        <v>0.99860139860139863</v>
      </c>
      <c r="V21" s="109"/>
      <c r="Y21" s="113"/>
    </row>
    <row r="22" spans="1:25">
      <c r="A22" s="5" t="s">
        <v>580</v>
      </c>
      <c r="B22" s="103">
        <v>94.069861599999996</v>
      </c>
      <c r="C22" s="104">
        <v>16321.4</v>
      </c>
      <c r="D22" s="105">
        <v>2.1639461229102874</v>
      </c>
      <c r="E22" s="106">
        <v>11.013215859030836</v>
      </c>
      <c r="F22" s="105">
        <v>0.66079295154185014</v>
      </c>
      <c r="G22" s="110">
        <v>3.05</v>
      </c>
      <c r="H22" s="41">
        <v>1.5409836065573772</v>
      </c>
      <c r="I22" s="111">
        <v>0.24560000000000001</v>
      </c>
      <c r="J22" s="41">
        <v>1.2825732899022801</v>
      </c>
      <c r="K22" s="107">
        <v>0.41791</v>
      </c>
      <c r="L22" s="107"/>
      <c r="M22" s="2">
        <v>1415</v>
      </c>
      <c r="N22" s="2">
        <v>32</v>
      </c>
      <c r="O22" s="2">
        <v>1418</v>
      </c>
      <c r="P22" s="2">
        <v>24</v>
      </c>
      <c r="Q22" s="2">
        <v>1433</v>
      </c>
      <c r="R22" s="2">
        <v>25</v>
      </c>
      <c r="S22" s="112">
        <v>1433</v>
      </c>
      <c r="T22" s="112">
        <v>25</v>
      </c>
      <c r="U22" s="108">
        <v>0.98743893928820659</v>
      </c>
      <c r="V22" s="109"/>
      <c r="Y22" s="113"/>
    </row>
    <row r="23" spans="1:25">
      <c r="A23" s="5" t="s">
        <v>581</v>
      </c>
      <c r="B23" s="103">
        <v>100.1204776</v>
      </c>
      <c r="C23" s="104">
        <v>21330.1</v>
      </c>
      <c r="D23" s="105">
        <v>2.3451783503952934</v>
      </c>
      <c r="E23" s="106">
        <v>9.6525096525096519</v>
      </c>
      <c r="F23" s="105">
        <v>0.5791505791505791</v>
      </c>
      <c r="G23" s="110">
        <v>4.13</v>
      </c>
      <c r="H23" s="41">
        <v>1.5738498789346247</v>
      </c>
      <c r="I23" s="111">
        <v>0.29110000000000003</v>
      </c>
      <c r="J23" s="41">
        <v>1.2882171075231879</v>
      </c>
      <c r="K23" s="107">
        <v>0.48225000000000001</v>
      </c>
      <c r="L23" s="107"/>
      <c r="M23" s="2">
        <v>1646</v>
      </c>
      <c r="N23" s="2">
        <v>37</v>
      </c>
      <c r="O23" s="2">
        <v>1659</v>
      </c>
      <c r="P23" s="2">
        <v>25</v>
      </c>
      <c r="Q23" s="2">
        <v>1687</v>
      </c>
      <c r="R23" s="2">
        <v>22</v>
      </c>
      <c r="S23" s="112">
        <v>1687</v>
      </c>
      <c r="T23" s="112">
        <v>22</v>
      </c>
      <c r="U23" s="108">
        <v>0.975696502667457</v>
      </c>
      <c r="V23" s="109"/>
      <c r="Y23" s="113"/>
    </row>
    <row r="24" spans="1:25">
      <c r="A24" s="5" t="s">
        <v>582</v>
      </c>
      <c r="B24" s="103">
        <v>101.9371158</v>
      </c>
      <c r="C24" s="104">
        <v>21253.599999999999</v>
      </c>
      <c r="D24" s="105">
        <v>4.2222218289791424</v>
      </c>
      <c r="E24" s="106">
        <v>9.6432015429122462</v>
      </c>
      <c r="F24" s="105">
        <v>0.53037608486017362</v>
      </c>
      <c r="G24" s="110">
        <v>4.16</v>
      </c>
      <c r="H24" s="41">
        <v>1.5625</v>
      </c>
      <c r="I24" s="111">
        <v>0.2883</v>
      </c>
      <c r="J24" s="41">
        <v>1.2833853624696496</v>
      </c>
      <c r="K24" s="107">
        <v>0.57326999999999995</v>
      </c>
      <c r="L24" s="107"/>
      <c r="M24" s="2">
        <v>1632</v>
      </c>
      <c r="N24" s="2">
        <v>37</v>
      </c>
      <c r="O24" s="2">
        <v>1664</v>
      </c>
      <c r="P24" s="2">
        <v>25</v>
      </c>
      <c r="Q24" s="2">
        <v>1689</v>
      </c>
      <c r="R24" s="2">
        <v>21</v>
      </c>
      <c r="S24" s="112">
        <v>1689</v>
      </c>
      <c r="T24" s="112">
        <v>21</v>
      </c>
      <c r="U24" s="108">
        <v>0.96625222024866786</v>
      </c>
      <c r="V24" s="109"/>
      <c r="Y24" s="113"/>
    </row>
    <row r="25" spans="1:25">
      <c r="A25" s="5" t="s">
        <v>583</v>
      </c>
      <c r="B25" s="103">
        <v>17.035748599999998</v>
      </c>
      <c r="C25" s="104">
        <v>517.88461007167405</v>
      </c>
      <c r="D25" s="105">
        <v>1.4658908911421871</v>
      </c>
      <c r="E25" s="106">
        <v>9.5785440613026811</v>
      </c>
      <c r="F25" s="105">
        <v>1.0057471264367814</v>
      </c>
      <c r="G25" s="110">
        <v>3.82</v>
      </c>
      <c r="H25" s="41">
        <v>1.8324607329842935</v>
      </c>
      <c r="I25" s="111">
        <v>0.2676</v>
      </c>
      <c r="J25" s="41">
        <v>1.5134529147982061</v>
      </c>
      <c r="K25" s="107">
        <v>0.53974999999999995</v>
      </c>
      <c r="L25" s="107"/>
      <c r="M25" s="2">
        <v>1526</v>
      </c>
      <c r="N25" s="2">
        <v>41</v>
      </c>
      <c r="O25" s="2">
        <v>1590</v>
      </c>
      <c r="P25" s="2">
        <v>30</v>
      </c>
      <c r="Q25" s="2">
        <v>1691</v>
      </c>
      <c r="R25" s="2">
        <v>38</v>
      </c>
      <c r="S25" s="112">
        <v>1691</v>
      </c>
      <c r="T25" s="112">
        <v>38</v>
      </c>
      <c r="U25" s="108">
        <v>0.90242460082791243</v>
      </c>
      <c r="V25" s="109"/>
      <c r="Y25" s="113"/>
    </row>
    <row r="26" spans="1:25">
      <c r="A26" s="5" t="s">
        <v>584</v>
      </c>
      <c r="B26" s="103">
        <v>82.06768439999999</v>
      </c>
      <c r="C26" s="104">
        <v>1641.5428935898826</v>
      </c>
      <c r="D26" s="105">
        <v>1.873702608280289</v>
      </c>
      <c r="E26" s="106">
        <v>9.3632958801498116</v>
      </c>
      <c r="F26" s="105">
        <v>0.56179775280898869</v>
      </c>
      <c r="G26" s="110">
        <v>4.67</v>
      </c>
      <c r="H26" s="41">
        <v>1.498929336188437</v>
      </c>
      <c r="I26" s="111">
        <v>0.31369999999999998</v>
      </c>
      <c r="J26" s="41">
        <v>1.291042397194772</v>
      </c>
      <c r="K26" s="107">
        <v>0.51773000000000002</v>
      </c>
      <c r="L26" s="107"/>
      <c r="M26" s="2">
        <v>1758</v>
      </c>
      <c r="N26" s="2">
        <v>40</v>
      </c>
      <c r="O26" s="2">
        <v>1760</v>
      </c>
      <c r="P26" s="2">
        <v>25</v>
      </c>
      <c r="Q26" s="2">
        <v>1744</v>
      </c>
      <c r="R26" s="2">
        <v>20</v>
      </c>
      <c r="S26" s="112">
        <v>1744</v>
      </c>
      <c r="T26" s="112">
        <v>20</v>
      </c>
      <c r="U26" s="108">
        <v>1.0080275229357798</v>
      </c>
      <c r="V26" s="109"/>
    </row>
    <row r="27" spans="1:25">
      <c r="A27" s="5" t="s">
        <v>585</v>
      </c>
      <c r="B27" s="103">
        <v>108.3551066</v>
      </c>
      <c r="C27" s="104">
        <v>23145.7</v>
      </c>
      <c r="D27" s="105">
        <v>1.3725899177400684</v>
      </c>
      <c r="E27" s="106">
        <v>9.3109869646182499</v>
      </c>
      <c r="F27" s="105">
        <v>0.55865921787709494</v>
      </c>
      <c r="G27" s="110">
        <v>4.3</v>
      </c>
      <c r="H27" s="41">
        <v>1.5116279069767442</v>
      </c>
      <c r="I27" s="111">
        <v>0.29189999999999999</v>
      </c>
      <c r="J27" s="41">
        <v>1.3189448441247003</v>
      </c>
      <c r="K27" s="107">
        <v>0.68598000000000003</v>
      </c>
      <c r="L27" s="107"/>
      <c r="M27" s="2">
        <v>1650</v>
      </c>
      <c r="N27" s="2">
        <v>38</v>
      </c>
      <c r="O27" s="2">
        <v>1691</v>
      </c>
      <c r="P27" s="2">
        <v>26</v>
      </c>
      <c r="Q27" s="2">
        <v>1752</v>
      </c>
      <c r="R27" s="2">
        <v>20</v>
      </c>
      <c r="S27" s="112">
        <v>1752</v>
      </c>
      <c r="T27" s="112">
        <v>20</v>
      </c>
      <c r="U27" s="108">
        <v>0.94178082191780821</v>
      </c>
      <c r="V27" s="109"/>
    </row>
    <row r="28" spans="1:25">
      <c r="A28" s="5" t="s">
        <v>586</v>
      </c>
      <c r="B28" s="103">
        <v>502.11336499999999</v>
      </c>
      <c r="C28" s="104">
        <v>16696.871677287003</v>
      </c>
      <c r="D28" s="105">
        <v>3.1660792122324271</v>
      </c>
      <c r="E28" s="106">
        <v>9.2988655384043142</v>
      </c>
      <c r="F28" s="105">
        <v>0.39985121815138552</v>
      </c>
      <c r="G28" s="110">
        <v>4.2300000000000004</v>
      </c>
      <c r="H28" s="105">
        <v>1.4184397163120566</v>
      </c>
      <c r="I28" s="110">
        <v>0.28439999999999999</v>
      </c>
      <c r="J28" s="105">
        <v>1.2658227848101267</v>
      </c>
      <c r="K28" s="106">
        <v>0.77617999999999998</v>
      </c>
      <c r="L28" s="106"/>
      <c r="M28" s="5">
        <v>1613</v>
      </c>
      <c r="N28" s="5">
        <v>36</v>
      </c>
      <c r="O28" s="5">
        <v>1678</v>
      </c>
      <c r="P28" s="5">
        <v>24</v>
      </c>
      <c r="Q28" s="5">
        <v>1757</v>
      </c>
      <c r="R28" s="5">
        <v>15</v>
      </c>
      <c r="S28" s="112">
        <v>1757</v>
      </c>
      <c r="T28" s="112">
        <v>15</v>
      </c>
      <c r="U28" s="108">
        <v>0.91804211724530449</v>
      </c>
      <c r="V28" s="113"/>
      <c r="Y28" s="113"/>
    </row>
    <row r="29" spans="1:25">
      <c r="A29" s="5" t="s">
        <v>587</v>
      </c>
      <c r="B29" s="103">
        <v>110.2198188</v>
      </c>
      <c r="C29" s="104">
        <v>2341.5805494090528</v>
      </c>
      <c r="D29" s="105">
        <v>1.2212432115724792</v>
      </c>
      <c r="E29" s="106">
        <v>9.2592592592592595</v>
      </c>
      <c r="F29" s="105">
        <v>0.55555555555555558</v>
      </c>
      <c r="G29" s="110">
        <v>4.57</v>
      </c>
      <c r="H29" s="41">
        <v>1.5317286652078776</v>
      </c>
      <c r="I29" s="111">
        <v>0.30740000000000001</v>
      </c>
      <c r="J29" s="41">
        <v>1.3012361743656473</v>
      </c>
      <c r="K29" s="107">
        <v>0.59399000000000002</v>
      </c>
      <c r="L29" s="107"/>
      <c r="M29" s="2">
        <v>1727</v>
      </c>
      <c r="N29" s="2">
        <v>39</v>
      </c>
      <c r="O29" s="2">
        <v>1742</v>
      </c>
      <c r="P29" s="2">
        <v>25</v>
      </c>
      <c r="Q29" s="2">
        <v>1761</v>
      </c>
      <c r="R29" s="2">
        <v>20</v>
      </c>
      <c r="S29" s="112">
        <v>1761</v>
      </c>
      <c r="T29" s="112">
        <v>20</v>
      </c>
      <c r="U29" s="108">
        <v>0.98069278818852923</v>
      </c>
      <c r="V29" s="109"/>
      <c r="Y29" s="113"/>
    </row>
    <row r="30" spans="1:25">
      <c r="A30" s="5" t="s">
        <v>588</v>
      </c>
      <c r="B30" s="103">
        <v>110.1808006</v>
      </c>
      <c r="C30" s="104">
        <v>2081.6621009800019</v>
      </c>
      <c r="D30" s="105">
        <v>3.9867366730380014</v>
      </c>
      <c r="E30" s="106">
        <v>9.2592592592592595</v>
      </c>
      <c r="F30" s="105">
        <v>0.55555555555555558</v>
      </c>
      <c r="G30" s="110">
        <v>4.4800000000000004</v>
      </c>
      <c r="H30" s="41">
        <v>1.5625</v>
      </c>
      <c r="I30" s="111">
        <v>0.30109999999999998</v>
      </c>
      <c r="J30" s="41">
        <v>1.2786449684490204</v>
      </c>
      <c r="K30" s="107">
        <v>0.56655</v>
      </c>
      <c r="L30" s="107"/>
      <c r="M30" s="2">
        <v>1696</v>
      </c>
      <c r="N30" s="2">
        <v>38</v>
      </c>
      <c r="O30" s="2">
        <v>1728</v>
      </c>
      <c r="P30" s="2">
        <v>25</v>
      </c>
      <c r="Q30" s="2">
        <v>1762</v>
      </c>
      <c r="R30" s="2">
        <v>20</v>
      </c>
      <c r="S30" s="112">
        <v>1762</v>
      </c>
      <c r="T30" s="112">
        <v>20</v>
      </c>
      <c r="U30" s="108">
        <v>0.96254256526674231</v>
      </c>
      <c r="V30" s="109"/>
      <c r="Y30" s="113"/>
    </row>
    <row r="31" spans="1:25">
      <c r="A31" s="5" t="s">
        <v>589</v>
      </c>
      <c r="B31" s="103">
        <v>103.97064599999999</v>
      </c>
      <c r="C31" s="104">
        <v>2494.2176727570459</v>
      </c>
      <c r="D31" s="105">
        <v>2.3662129955769586</v>
      </c>
      <c r="E31" s="106">
        <v>9.250693802035153</v>
      </c>
      <c r="F31" s="105">
        <v>0.55504162812210911</v>
      </c>
      <c r="G31" s="110">
        <v>4.76</v>
      </c>
      <c r="H31" s="41">
        <v>1.470588235294118</v>
      </c>
      <c r="I31" s="111">
        <v>0.31869999999999998</v>
      </c>
      <c r="J31" s="41">
        <v>1.302165045497333</v>
      </c>
      <c r="K31" s="107">
        <v>0.61426999999999998</v>
      </c>
      <c r="L31" s="107"/>
      <c r="M31" s="2">
        <v>1782</v>
      </c>
      <c r="N31" s="2">
        <v>41</v>
      </c>
      <c r="O31" s="2">
        <v>1776</v>
      </c>
      <c r="P31" s="2">
        <v>25</v>
      </c>
      <c r="Q31" s="2">
        <v>1762</v>
      </c>
      <c r="R31" s="2">
        <v>21</v>
      </c>
      <c r="S31" s="112">
        <v>1762</v>
      </c>
      <c r="T31" s="112">
        <v>21</v>
      </c>
      <c r="U31" s="108">
        <v>1.0113507377979569</v>
      </c>
      <c r="V31" s="109"/>
      <c r="Y31" s="113"/>
    </row>
    <row r="32" spans="1:25">
      <c r="A32" s="5" t="s">
        <v>590</v>
      </c>
      <c r="B32" s="103">
        <v>466.43921479999995</v>
      </c>
      <c r="C32" s="104">
        <v>7215.2924054103341</v>
      </c>
      <c r="D32" s="105">
        <v>13.03169259857261</v>
      </c>
      <c r="E32" s="106">
        <v>9.2652645233021396</v>
      </c>
      <c r="F32" s="105">
        <v>0.40303900676364307</v>
      </c>
      <c r="G32" s="110">
        <v>4.29</v>
      </c>
      <c r="H32" s="41">
        <v>1.5151515151515151</v>
      </c>
      <c r="I32" s="111">
        <v>0.29220000000000002</v>
      </c>
      <c r="J32" s="41">
        <v>1.2662559890485967</v>
      </c>
      <c r="K32" s="107">
        <v>0.75405999999999995</v>
      </c>
      <c r="L32" s="107"/>
      <c r="M32" s="2">
        <v>1652</v>
      </c>
      <c r="N32" s="2">
        <v>37</v>
      </c>
      <c r="O32" s="2">
        <v>1691</v>
      </c>
      <c r="P32" s="2">
        <v>24</v>
      </c>
      <c r="Q32" s="2">
        <v>1763</v>
      </c>
      <c r="R32" s="2">
        <v>15</v>
      </c>
      <c r="S32" s="112">
        <v>1763</v>
      </c>
      <c r="T32" s="112">
        <v>15</v>
      </c>
      <c r="U32" s="108">
        <v>0.93703913783323878</v>
      </c>
      <c r="V32" s="109"/>
      <c r="Y32" s="109"/>
    </row>
    <row r="33" spans="1:25">
      <c r="A33" s="5" t="s">
        <v>591</v>
      </c>
      <c r="B33" s="103">
        <v>490.43071219999996</v>
      </c>
      <c r="C33" s="104">
        <v>108936.3</v>
      </c>
      <c r="D33" s="105">
        <v>1.3508786036404326</v>
      </c>
      <c r="E33" s="106">
        <v>9.2532617747756092</v>
      </c>
      <c r="F33" s="105">
        <v>0.40714351809012683</v>
      </c>
      <c r="G33" s="110">
        <v>4.63</v>
      </c>
      <c r="H33" s="41">
        <v>1.5118790496760262</v>
      </c>
      <c r="I33" s="111">
        <v>0.3085</v>
      </c>
      <c r="J33" s="41">
        <v>1.2641815235008103</v>
      </c>
      <c r="K33" s="107">
        <v>0.74204999999999999</v>
      </c>
      <c r="L33" s="107"/>
      <c r="M33" s="2">
        <v>1733</v>
      </c>
      <c r="N33" s="2">
        <v>38</v>
      </c>
      <c r="O33" s="2">
        <v>1754</v>
      </c>
      <c r="P33" s="2">
        <v>25</v>
      </c>
      <c r="Q33" s="2">
        <v>1766</v>
      </c>
      <c r="R33" s="2">
        <v>15</v>
      </c>
      <c r="S33" s="112">
        <v>1766</v>
      </c>
      <c r="T33" s="112">
        <v>15</v>
      </c>
      <c r="U33" s="108">
        <v>0.98131370328425827</v>
      </c>
      <c r="V33" s="109"/>
      <c r="Y33" s="109"/>
    </row>
    <row r="34" spans="1:25">
      <c r="A34" s="5" t="s">
        <v>592</v>
      </c>
      <c r="B34" s="103">
        <v>302.78346799999997</v>
      </c>
      <c r="C34" s="104">
        <v>8806.1315687588758</v>
      </c>
      <c r="D34" s="105">
        <v>3.1441830921013247</v>
      </c>
      <c r="E34" s="106">
        <v>9.2250922509225095</v>
      </c>
      <c r="F34" s="105">
        <v>0.44741697416974174</v>
      </c>
      <c r="G34" s="110">
        <v>4.58</v>
      </c>
      <c r="H34" s="41">
        <v>1.5283842794759828</v>
      </c>
      <c r="I34" s="111">
        <v>0.30809999999999998</v>
      </c>
      <c r="J34" s="41">
        <v>1.2658227848101264</v>
      </c>
      <c r="K34" s="107">
        <v>0.65139999999999998</v>
      </c>
      <c r="L34" s="107"/>
      <c r="M34" s="2">
        <v>1731</v>
      </c>
      <c r="N34" s="2">
        <v>38</v>
      </c>
      <c r="O34" s="2">
        <v>1744</v>
      </c>
      <c r="P34" s="2">
        <v>25</v>
      </c>
      <c r="Q34" s="2">
        <v>1770</v>
      </c>
      <c r="R34" s="2">
        <v>16</v>
      </c>
      <c r="S34" s="112">
        <v>1770</v>
      </c>
      <c r="T34" s="112">
        <v>16</v>
      </c>
      <c r="U34" s="108">
        <v>0.97796610169491527</v>
      </c>
      <c r="V34" s="109"/>
      <c r="Y34" s="109"/>
    </row>
    <row r="35" spans="1:25">
      <c r="A35" s="5" t="s">
        <v>593</v>
      </c>
      <c r="B35" s="103">
        <v>274.7567732</v>
      </c>
      <c r="C35" s="104">
        <v>62299.5</v>
      </c>
      <c r="D35" s="105">
        <v>1.7964559847280652</v>
      </c>
      <c r="E35" s="106">
        <v>9.2225398874850129</v>
      </c>
      <c r="F35" s="105">
        <v>0.43345937471179563</v>
      </c>
      <c r="G35" s="110">
        <v>4.68</v>
      </c>
      <c r="H35" s="41">
        <v>1.495726495726496</v>
      </c>
      <c r="I35" s="111">
        <v>0.31009999999999999</v>
      </c>
      <c r="J35" s="41">
        <v>1.2576588197355691</v>
      </c>
      <c r="K35" s="107">
        <v>0.66603000000000001</v>
      </c>
      <c r="L35" s="107"/>
      <c r="M35" s="2">
        <v>1741</v>
      </c>
      <c r="N35" s="2">
        <v>38</v>
      </c>
      <c r="O35" s="2">
        <v>1762</v>
      </c>
      <c r="P35" s="2">
        <v>25</v>
      </c>
      <c r="Q35" s="2">
        <v>1771</v>
      </c>
      <c r="R35" s="2">
        <v>16</v>
      </c>
      <c r="S35" s="112">
        <v>1771</v>
      </c>
      <c r="T35" s="112">
        <v>16</v>
      </c>
      <c r="U35" s="108">
        <v>0.98306041784302656</v>
      </c>
      <c r="V35" s="109"/>
      <c r="Y35" s="109"/>
    </row>
    <row r="36" spans="1:25">
      <c r="A36" s="5" t="s">
        <v>594</v>
      </c>
      <c r="B36" s="103">
        <v>237.94528159999999</v>
      </c>
      <c r="C36" s="104">
        <v>25824.541750697517</v>
      </c>
      <c r="D36" s="105">
        <v>1.2066289249127577</v>
      </c>
      <c r="E36" s="106">
        <v>9.2208390963577678</v>
      </c>
      <c r="F36" s="105">
        <v>0.437989857076994</v>
      </c>
      <c r="G36" s="110">
        <v>4.68</v>
      </c>
      <c r="H36" s="41">
        <v>1.495726495726496</v>
      </c>
      <c r="I36" s="111">
        <v>0.31259999999999999</v>
      </c>
      <c r="J36" s="41">
        <v>1.2635956493921947</v>
      </c>
      <c r="K36" s="107">
        <v>0.70172999999999996</v>
      </c>
      <c r="L36" s="107"/>
      <c r="M36" s="2">
        <v>1753</v>
      </c>
      <c r="N36" s="2">
        <v>39</v>
      </c>
      <c r="O36" s="2">
        <v>1764</v>
      </c>
      <c r="P36" s="2">
        <v>25</v>
      </c>
      <c r="Q36" s="2">
        <v>1771</v>
      </c>
      <c r="R36" s="2">
        <v>16</v>
      </c>
      <c r="S36" s="112">
        <v>1771</v>
      </c>
      <c r="T36" s="112">
        <v>16</v>
      </c>
      <c r="U36" s="108">
        <v>0.98983625070581593</v>
      </c>
      <c r="V36" s="109"/>
      <c r="Y36" s="109"/>
    </row>
    <row r="37" spans="1:25">
      <c r="A37" s="5" t="s">
        <v>595</v>
      </c>
      <c r="B37" s="103">
        <v>280.61799999999999</v>
      </c>
      <c r="C37" s="104">
        <v>59470.7</v>
      </c>
      <c r="D37" s="105">
        <v>5.3349333153204563</v>
      </c>
      <c r="E37" s="106">
        <v>9.216589861751153</v>
      </c>
      <c r="F37" s="105">
        <v>0.46082949308755761</v>
      </c>
      <c r="G37" s="110">
        <v>4.47</v>
      </c>
      <c r="H37" s="41">
        <v>1.4541387024608501</v>
      </c>
      <c r="I37" s="111">
        <v>0.29770000000000002</v>
      </c>
      <c r="J37" s="41">
        <v>1.2764528048370842</v>
      </c>
      <c r="K37" s="107">
        <v>0.69701000000000002</v>
      </c>
      <c r="L37" s="107"/>
      <c r="M37" s="2">
        <v>1679</v>
      </c>
      <c r="N37" s="2">
        <v>38</v>
      </c>
      <c r="O37" s="2">
        <v>1724</v>
      </c>
      <c r="P37" s="2">
        <v>25</v>
      </c>
      <c r="Q37" s="2">
        <v>1773</v>
      </c>
      <c r="R37" s="2">
        <v>17</v>
      </c>
      <c r="S37" s="112">
        <v>1773</v>
      </c>
      <c r="T37" s="112">
        <v>17</v>
      </c>
      <c r="U37" s="108">
        <v>0.94698251551043433</v>
      </c>
      <c r="V37" s="109"/>
      <c r="Y37" s="109"/>
    </row>
    <row r="38" spans="1:25">
      <c r="A38" s="5" t="s">
        <v>596</v>
      </c>
      <c r="B38" s="103">
        <v>484.27165019999995</v>
      </c>
      <c r="C38" s="104">
        <v>107444.2</v>
      </c>
      <c r="D38" s="105">
        <v>6.2572442180901628</v>
      </c>
      <c r="E38" s="106">
        <v>9.2225398874850129</v>
      </c>
      <c r="F38" s="105">
        <v>0.40118048510559806</v>
      </c>
      <c r="G38" s="110">
        <v>4.6399999999999997</v>
      </c>
      <c r="H38" s="41">
        <v>1.5086206896551728</v>
      </c>
      <c r="I38" s="111">
        <v>0.31059999999999999</v>
      </c>
      <c r="J38" s="41">
        <v>1.2556342562781713</v>
      </c>
      <c r="K38" s="107">
        <v>0.73960000000000004</v>
      </c>
      <c r="L38" s="107"/>
      <c r="M38" s="2">
        <v>1744</v>
      </c>
      <c r="N38" s="2">
        <v>39</v>
      </c>
      <c r="O38" s="2">
        <v>1756</v>
      </c>
      <c r="P38" s="2">
        <v>25</v>
      </c>
      <c r="Q38" s="2">
        <v>1773</v>
      </c>
      <c r="R38" s="2">
        <v>15</v>
      </c>
      <c r="S38" s="112">
        <v>1773</v>
      </c>
      <c r="T38" s="112">
        <v>15</v>
      </c>
      <c r="U38" s="108">
        <v>0.98364354201917659</v>
      </c>
      <c r="V38" s="109"/>
      <c r="Y38" s="109"/>
    </row>
    <row r="39" spans="1:25">
      <c r="A39" s="5" t="s">
        <v>597</v>
      </c>
      <c r="B39" s="103">
        <v>289.61465779999997</v>
      </c>
      <c r="C39" s="104">
        <v>14596.628997008002</v>
      </c>
      <c r="D39" s="105">
        <v>2.5905047362070439</v>
      </c>
      <c r="E39" s="106">
        <v>9.2013249907986747</v>
      </c>
      <c r="F39" s="105">
        <v>0.43706293706293708</v>
      </c>
      <c r="G39" s="110">
        <v>4.5199999999999996</v>
      </c>
      <c r="H39" s="41">
        <v>1.4380530973451329</v>
      </c>
      <c r="I39" s="111">
        <v>0.29899999999999999</v>
      </c>
      <c r="J39" s="41">
        <v>1.254180602006689</v>
      </c>
      <c r="K39" s="107">
        <v>0.60697999999999996</v>
      </c>
      <c r="L39" s="107"/>
      <c r="M39" s="2">
        <v>1686</v>
      </c>
      <c r="N39" s="2">
        <v>37</v>
      </c>
      <c r="O39" s="2">
        <v>1734</v>
      </c>
      <c r="P39" s="2">
        <v>24</v>
      </c>
      <c r="Q39" s="2">
        <v>1775</v>
      </c>
      <c r="R39" s="2">
        <v>16</v>
      </c>
      <c r="S39" s="112">
        <v>1775</v>
      </c>
      <c r="T39" s="112">
        <v>16</v>
      </c>
      <c r="U39" s="108">
        <v>0.94985915492957751</v>
      </c>
      <c r="V39" s="109"/>
      <c r="Y39" s="109"/>
    </row>
    <row r="40" spans="1:25">
      <c r="A40" s="5" t="s">
        <v>598</v>
      </c>
      <c r="B40" s="103">
        <v>375.41154299999999</v>
      </c>
      <c r="C40" s="104">
        <v>8321.6975538832103</v>
      </c>
      <c r="D40" s="105">
        <v>2.2522512852480023</v>
      </c>
      <c r="E40" s="106">
        <v>9.2021717125241551</v>
      </c>
      <c r="F40" s="105">
        <v>0.42790098463237325</v>
      </c>
      <c r="G40" s="110">
        <v>4.3899999999999997</v>
      </c>
      <c r="H40" s="41">
        <v>1.4806378132118452</v>
      </c>
      <c r="I40" s="111">
        <v>0.29339999999999999</v>
      </c>
      <c r="J40" s="41">
        <v>1.2610770279481935</v>
      </c>
      <c r="K40" s="107">
        <v>0.70670999999999995</v>
      </c>
      <c r="L40" s="107"/>
      <c r="M40" s="2">
        <v>1658</v>
      </c>
      <c r="N40" s="2">
        <v>37</v>
      </c>
      <c r="O40" s="2">
        <v>1709</v>
      </c>
      <c r="P40" s="2">
        <v>24</v>
      </c>
      <c r="Q40" s="2">
        <v>1776</v>
      </c>
      <c r="R40" s="2">
        <v>16</v>
      </c>
      <c r="S40" s="112">
        <v>1776</v>
      </c>
      <c r="T40" s="112">
        <v>16</v>
      </c>
      <c r="U40" s="108">
        <v>0.93355855855855852</v>
      </c>
      <c r="V40" s="109"/>
      <c r="Y40" s="109"/>
    </row>
    <row r="41" spans="1:25">
      <c r="A41" s="5" t="s">
        <v>599</v>
      </c>
      <c r="B41" s="103">
        <v>377.7597902</v>
      </c>
      <c r="C41" s="104">
        <v>83339.3</v>
      </c>
      <c r="D41" s="105">
        <v>1.8236810927851885</v>
      </c>
      <c r="E41" s="106">
        <v>9.2021717125241551</v>
      </c>
      <c r="F41" s="105">
        <v>0.414097727063587</v>
      </c>
      <c r="G41" s="110">
        <v>4.5</v>
      </c>
      <c r="H41" s="41">
        <v>1.4444444444444444</v>
      </c>
      <c r="I41" s="111">
        <v>0.30080000000000001</v>
      </c>
      <c r="J41" s="41">
        <v>1.2632978723404256</v>
      </c>
      <c r="K41" s="107">
        <v>0.68300000000000005</v>
      </c>
      <c r="L41" s="107"/>
      <c r="M41" s="2">
        <v>1695</v>
      </c>
      <c r="N41" s="2">
        <v>37</v>
      </c>
      <c r="O41" s="2">
        <v>1731</v>
      </c>
      <c r="P41" s="2">
        <v>24</v>
      </c>
      <c r="Q41" s="2">
        <v>1776</v>
      </c>
      <c r="R41" s="2">
        <v>15</v>
      </c>
      <c r="S41" s="112">
        <v>1776</v>
      </c>
      <c r="T41" s="112">
        <v>15</v>
      </c>
      <c r="U41" s="108">
        <v>0.95439189189189189</v>
      </c>
      <c r="V41" s="109"/>
      <c r="Y41" s="109"/>
    </row>
    <row r="42" spans="1:25">
      <c r="A42" s="5" t="s">
        <v>600</v>
      </c>
      <c r="B42" s="103">
        <v>158.00716359999998</v>
      </c>
      <c r="C42" s="104">
        <v>36440.300000000003</v>
      </c>
      <c r="D42" s="105">
        <v>3.2270815930298102</v>
      </c>
      <c r="E42" s="106">
        <v>9.2081031307550649</v>
      </c>
      <c r="F42" s="105">
        <v>0.46040515653775321</v>
      </c>
      <c r="G42" s="110">
        <v>4.72</v>
      </c>
      <c r="H42" s="41">
        <v>1.4830508474576274</v>
      </c>
      <c r="I42" s="111">
        <v>0.31440000000000001</v>
      </c>
      <c r="J42" s="41">
        <v>1.272264631043257</v>
      </c>
      <c r="K42" s="107">
        <v>0.62085000000000001</v>
      </c>
      <c r="L42" s="107"/>
      <c r="M42" s="2">
        <v>1762</v>
      </c>
      <c r="N42" s="2">
        <v>39</v>
      </c>
      <c r="O42" s="2">
        <v>1771</v>
      </c>
      <c r="P42" s="2">
        <v>24</v>
      </c>
      <c r="Q42" s="2">
        <v>1777</v>
      </c>
      <c r="R42" s="2">
        <v>17</v>
      </c>
      <c r="S42" s="112">
        <v>1777</v>
      </c>
      <c r="T42" s="112">
        <v>17</v>
      </c>
      <c r="U42" s="108">
        <v>0.99155880697805288</v>
      </c>
      <c r="V42" s="109"/>
      <c r="Y42" s="109"/>
    </row>
    <row r="43" spans="1:25">
      <c r="A43" s="5" t="s">
        <v>601</v>
      </c>
      <c r="B43" s="103">
        <v>212.48987499999998</v>
      </c>
      <c r="C43" s="104">
        <v>44871.9</v>
      </c>
      <c r="D43" s="105">
        <v>0.95822760892975778</v>
      </c>
      <c r="E43" s="106">
        <v>9.1911764705882355</v>
      </c>
      <c r="F43" s="105">
        <v>0.4595588235294118</v>
      </c>
      <c r="G43" s="110">
        <v>4.46</v>
      </c>
      <c r="H43" s="41">
        <v>1.4573991031390134</v>
      </c>
      <c r="I43" s="111">
        <v>0.2974</v>
      </c>
      <c r="J43" s="41">
        <v>1.2777404169468729</v>
      </c>
      <c r="K43" s="107">
        <v>0.68306</v>
      </c>
      <c r="L43" s="107"/>
      <c r="M43" s="2">
        <v>1678</v>
      </c>
      <c r="N43" s="2">
        <v>38</v>
      </c>
      <c r="O43" s="2">
        <v>1722</v>
      </c>
      <c r="P43" s="2">
        <v>25</v>
      </c>
      <c r="Q43" s="2">
        <v>1778</v>
      </c>
      <c r="R43" s="2">
        <v>17</v>
      </c>
      <c r="S43" s="112">
        <v>1778</v>
      </c>
      <c r="T43" s="112">
        <v>17</v>
      </c>
      <c r="U43" s="108">
        <v>0.94375703037120362</v>
      </c>
      <c r="V43" s="109"/>
      <c r="Y43" s="109"/>
    </row>
    <row r="44" spans="1:25">
      <c r="A44" s="5" t="s">
        <v>602</v>
      </c>
      <c r="B44" s="103">
        <v>102.3107514</v>
      </c>
      <c r="C44" s="104">
        <v>22791.4</v>
      </c>
      <c r="D44" s="105">
        <v>2.0046557234722822</v>
      </c>
      <c r="E44" s="106">
        <v>9.1074681238615671</v>
      </c>
      <c r="F44" s="105">
        <v>0.54644808743169404</v>
      </c>
      <c r="G44" s="110">
        <v>4.72</v>
      </c>
      <c r="H44" s="41">
        <v>1.4830508474576274</v>
      </c>
      <c r="I44" s="111">
        <v>0.31480000000000002</v>
      </c>
      <c r="J44" s="41">
        <v>1.2865311308767469</v>
      </c>
      <c r="K44" s="107">
        <v>0.56064999999999998</v>
      </c>
      <c r="L44" s="107"/>
      <c r="M44" s="2">
        <v>1763</v>
      </c>
      <c r="N44" s="2">
        <v>40</v>
      </c>
      <c r="O44" s="2">
        <v>1769</v>
      </c>
      <c r="P44" s="2">
        <v>25</v>
      </c>
      <c r="Q44" s="2">
        <v>1792</v>
      </c>
      <c r="R44" s="2">
        <v>21</v>
      </c>
      <c r="S44" s="112">
        <v>1792</v>
      </c>
      <c r="T44" s="112">
        <v>21</v>
      </c>
      <c r="U44" s="108">
        <v>0.9838169642857143</v>
      </c>
      <c r="V44" s="109"/>
      <c r="Y44" s="109"/>
    </row>
    <row r="45" spans="1:25">
      <c r="A45" s="5" t="s">
        <v>603</v>
      </c>
      <c r="B45" s="103">
        <v>67.997430799999989</v>
      </c>
      <c r="C45" s="104">
        <v>2719.8277448736312</v>
      </c>
      <c r="D45" s="105">
        <v>1.437782967440508</v>
      </c>
      <c r="E45" s="106">
        <v>8.9686098654708513</v>
      </c>
      <c r="F45" s="105">
        <v>0.62780269058295957</v>
      </c>
      <c r="G45" s="110">
        <v>5.05</v>
      </c>
      <c r="H45" s="41">
        <v>1.5841584158415842</v>
      </c>
      <c r="I45" s="111">
        <v>0.3251</v>
      </c>
      <c r="J45" s="41">
        <v>1.2919101814826206</v>
      </c>
      <c r="K45" s="107">
        <v>0.54225000000000001</v>
      </c>
      <c r="L45" s="107"/>
      <c r="M45" s="2">
        <v>1814</v>
      </c>
      <c r="N45" s="2">
        <v>41</v>
      </c>
      <c r="O45" s="2">
        <v>1825</v>
      </c>
      <c r="P45" s="2">
        <v>26</v>
      </c>
      <c r="Q45" s="2">
        <v>1819</v>
      </c>
      <c r="R45" s="2">
        <v>22</v>
      </c>
      <c r="S45" s="112">
        <v>1819</v>
      </c>
      <c r="T45" s="112">
        <v>22</v>
      </c>
      <c r="U45" s="108">
        <v>0.99725123694337547</v>
      </c>
      <c r="V45" s="109"/>
      <c r="Y45" s="109"/>
    </row>
    <row r="46" spans="1:25">
      <c r="A46" s="5" t="s">
        <v>604</v>
      </c>
      <c r="B46" s="103">
        <v>108.99706219999999</v>
      </c>
      <c r="C46" s="104">
        <v>772.26994556035288</v>
      </c>
      <c r="D46" s="105">
        <v>5.0562087624034868</v>
      </c>
      <c r="E46" s="106">
        <v>8.9126559714795022</v>
      </c>
      <c r="F46" s="105">
        <v>0.53475935828877008</v>
      </c>
      <c r="G46" s="110">
        <v>5.04</v>
      </c>
      <c r="H46" s="41">
        <v>1.4880952380952381</v>
      </c>
      <c r="I46" s="111">
        <v>0.32490000000000002</v>
      </c>
      <c r="J46" s="41">
        <v>1.2773160972606954</v>
      </c>
      <c r="K46" s="107">
        <v>0.55903000000000003</v>
      </c>
      <c r="L46" s="107"/>
      <c r="M46" s="2">
        <v>1813</v>
      </c>
      <c r="N46" s="2">
        <v>40</v>
      </c>
      <c r="O46" s="2">
        <v>1824</v>
      </c>
      <c r="P46" s="2">
        <v>26</v>
      </c>
      <c r="Q46" s="2">
        <v>1834</v>
      </c>
      <c r="R46" s="2">
        <v>19</v>
      </c>
      <c r="S46" s="112">
        <v>1834</v>
      </c>
      <c r="T46" s="112">
        <v>19</v>
      </c>
      <c r="U46" s="108">
        <v>0.98854961832061072</v>
      </c>
      <c r="V46" s="109"/>
      <c r="Y46" s="109"/>
    </row>
    <row r="47" spans="1:25">
      <c r="A47" s="5" t="s">
        <v>605</v>
      </c>
      <c r="B47" s="103">
        <v>752.99088799999993</v>
      </c>
      <c r="C47" s="104">
        <v>7699.4240554304288</v>
      </c>
      <c r="D47" s="105">
        <v>2.9278160282440235</v>
      </c>
      <c r="E47" s="106">
        <v>8.8699662941280817</v>
      </c>
      <c r="F47" s="105">
        <v>0.38584353379457154</v>
      </c>
      <c r="G47" s="110">
        <v>4.92</v>
      </c>
      <c r="H47" s="41">
        <v>1.4227642276422767</v>
      </c>
      <c r="I47" s="111">
        <v>0.31509999999999999</v>
      </c>
      <c r="J47" s="41">
        <v>1.2535702951443988</v>
      </c>
      <c r="K47" s="107">
        <v>0.76341999999999999</v>
      </c>
      <c r="L47" s="107"/>
      <c r="M47" s="2">
        <v>1765</v>
      </c>
      <c r="N47" s="2">
        <v>39</v>
      </c>
      <c r="O47" s="2">
        <v>1806</v>
      </c>
      <c r="P47" s="2">
        <v>25</v>
      </c>
      <c r="Q47" s="2">
        <v>1843</v>
      </c>
      <c r="R47" s="2">
        <v>14</v>
      </c>
      <c r="S47" s="112">
        <v>1843</v>
      </c>
      <c r="T47" s="112">
        <v>14</v>
      </c>
      <c r="U47" s="108">
        <v>0.95767769940314706</v>
      </c>
      <c r="V47" s="109"/>
      <c r="Y47" s="109"/>
    </row>
    <row r="48" spans="1:25">
      <c r="A48" s="5" t="s">
        <v>606</v>
      </c>
      <c r="B48" s="103">
        <v>347.44790339999997</v>
      </c>
      <c r="C48" s="104">
        <v>10653.195816898718</v>
      </c>
      <c r="D48" s="105">
        <v>1.4849425747202403</v>
      </c>
      <c r="E48" s="106">
        <v>8.6221762372822894</v>
      </c>
      <c r="F48" s="105">
        <v>0.41386445938954991</v>
      </c>
      <c r="G48" s="110">
        <v>4.9000000000000004</v>
      </c>
      <c r="H48" s="41">
        <v>1.4285714285714286</v>
      </c>
      <c r="I48" s="111">
        <v>0.30709999999999998</v>
      </c>
      <c r="J48" s="41">
        <v>1.253663301856073</v>
      </c>
      <c r="K48" s="107">
        <v>0.67725999999999997</v>
      </c>
      <c r="L48" s="107"/>
      <c r="M48" s="2">
        <v>1726</v>
      </c>
      <c r="N48" s="2">
        <v>38</v>
      </c>
      <c r="O48" s="2">
        <v>1803</v>
      </c>
      <c r="P48" s="2">
        <v>25</v>
      </c>
      <c r="Q48" s="2">
        <v>1893</v>
      </c>
      <c r="R48" s="2">
        <v>15</v>
      </c>
      <c r="S48" s="112">
        <v>1893</v>
      </c>
      <c r="T48" s="112">
        <v>15</v>
      </c>
      <c r="U48" s="108">
        <v>0.91178024300052829</v>
      </c>
      <c r="V48" s="109"/>
      <c r="Y48" s="109"/>
    </row>
    <row r="49" spans="1:25">
      <c r="A49" s="5" t="s">
        <v>607</v>
      </c>
      <c r="B49" s="103">
        <v>290.48982819999998</v>
      </c>
      <c r="C49" s="104">
        <v>74330</v>
      </c>
      <c r="D49" s="105">
        <v>1.5297510709543702</v>
      </c>
      <c r="E49" s="106">
        <v>7.7279752704791349</v>
      </c>
      <c r="F49" s="105">
        <v>0.42503863987635243</v>
      </c>
      <c r="G49" s="110">
        <v>6.15</v>
      </c>
      <c r="H49" s="41">
        <v>1.4634146341463414</v>
      </c>
      <c r="I49" s="111">
        <v>0.3453</v>
      </c>
      <c r="J49" s="41">
        <v>1.2597741094700259</v>
      </c>
      <c r="K49" s="107">
        <v>0.69501999999999997</v>
      </c>
      <c r="L49" s="107"/>
      <c r="M49" s="2">
        <v>1912</v>
      </c>
      <c r="N49" s="2">
        <v>42</v>
      </c>
      <c r="O49" s="2">
        <v>1997</v>
      </c>
      <c r="P49" s="2">
        <v>25</v>
      </c>
      <c r="Q49" s="2">
        <v>2088</v>
      </c>
      <c r="R49" s="2">
        <v>15</v>
      </c>
      <c r="S49" s="112">
        <v>2088</v>
      </c>
      <c r="T49" s="112">
        <v>15</v>
      </c>
      <c r="U49" s="108">
        <v>0.91570881226053635</v>
      </c>
      <c r="V49" s="109"/>
      <c r="Y49" s="109"/>
    </row>
    <row r="50" spans="1:25">
      <c r="A50" s="5" t="s">
        <v>608</v>
      </c>
      <c r="B50" s="103">
        <v>113.305387</v>
      </c>
      <c r="C50" s="104">
        <v>4120.5034768777332</v>
      </c>
      <c r="D50" s="105">
        <v>1.2650778399329754</v>
      </c>
      <c r="E50" s="106">
        <v>5.4854635216675813</v>
      </c>
      <c r="F50" s="105">
        <v>0.43883708173340652</v>
      </c>
      <c r="G50" s="110">
        <v>11.83</v>
      </c>
      <c r="H50" s="41">
        <v>1.4792899408284024</v>
      </c>
      <c r="I50" s="111">
        <v>0.46899999999999997</v>
      </c>
      <c r="J50" s="41">
        <v>1.279317697228145</v>
      </c>
      <c r="K50" s="107">
        <v>0.75107999999999997</v>
      </c>
      <c r="L50" s="107"/>
      <c r="M50" s="2">
        <v>2477</v>
      </c>
      <c r="N50" s="2">
        <v>52</v>
      </c>
      <c r="O50" s="2">
        <v>2589</v>
      </c>
      <c r="P50" s="2">
        <v>28</v>
      </c>
      <c r="Q50" s="2">
        <v>2673</v>
      </c>
      <c r="R50" s="2">
        <v>14</v>
      </c>
      <c r="S50" s="112">
        <v>2673</v>
      </c>
      <c r="T50" s="112">
        <v>14</v>
      </c>
      <c r="U50" s="108">
        <v>0.92667414889637112</v>
      </c>
      <c r="V50" s="109"/>
      <c r="Y50" s="109"/>
    </row>
    <row r="51" spans="1:25">
      <c r="A51" s="5" t="s">
        <v>609</v>
      </c>
      <c r="B51" s="103">
        <v>196.39850099999998</v>
      </c>
      <c r="C51" s="104">
        <v>64798.5</v>
      </c>
      <c r="D51" s="105">
        <v>2.5946613208338825</v>
      </c>
      <c r="E51" s="106">
        <v>5.4083288263926441</v>
      </c>
      <c r="F51" s="105">
        <v>0.4056246619794483</v>
      </c>
      <c r="G51" s="110">
        <v>11.89</v>
      </c>
      <c r="H51" s="41">
        <v>1.4718250630782168</v>
      </c>
      <c r="I51" s="111">
        <v>0.46500000000000002</v>
      </c>
      <c r="J51" s="41">
        <v>1.2903225806451613</v>
      </c>
      <c r="K51" s="107">
        <v>0.78480000000000005</v>
      </c>
      <c r="L51" s="107"/>
      <c r="M51" s="2">
        <v>2462</v>
      </c>
      <c r="N51" s="2">
        <v>53</v>
      </c>
      <c r="O51" s="2">
        <v>2595</v>
      </c>
      <c r="P51" s="2">
        <v>27</v>
      </c>
      <c r="Q51" s="2">
        <v>2696</v>
      </c>
      <c r="R51" s="2">
        <v>13</v>
      </c>
      <c r="S51" s="112">
        <v>2696</v>
      </c>
      <c r="T51" s="112">
        <v>13</v>
      </c>
      <c r="U51" s="108">
        <v>0.91320474777448069</v>
      </c>
      <c r="V51" s="109"/>
      <c r="Y51" s="109"/>
    </row>
    <row r="52" spans="1:25">
      <c r="A52" s="79" t="s">
        <v>500</v>
      </c>
      <c r="B52" s="103"/>
      <c r="C52" s="104"/>
      <c r="D52" s="105"/>
      <c r="E52" s="106"/>
      <c r="F52" s="105" t="s">
        <v>486</v>
      </c>
      <c r="G52" s="110"/>
      <c r="H52" s="41" t="s">
        <v>486</v>
      </c>
      <c r="I52" s="111"/>
      <c r="J52" s="41" t="s">
        <v>486</v>
      </c>
      <c r="K52" s="107"/>
      <c r="L52" s="107"/>
      <c r="M52" s="2"/>
      <c r="N52" s="2"/>
      <c r="O52" s="2"/>
      <c r="P52" s="2"/>
      <c r="Q52" s="2"/>
      <c r="R52" s="2"/>
      <c r="S52" s="112" t="s">
        <v>486</v>
      </c>
      <c r="T52" s="112" t="s">
        <v>486</v>
      </c>
      <c r="U52" s="108"/>
      <c r="V52" s="109"/>
      <c r="Y52" s="109"/>
    </row>
    <row r="53" spans="1:25">
      <c r="A53" s="5" t="s">
        <v>610</v>
      </c>
      <c r="B53" s="103">
        <v>2533.5160109999997</v>
      </c>
      <c r="C53" s="104">
        <v>576.49223647919609</v>
      </c>
      <c r="D53" s="105">
        <v>5.9819033000254702</v>
      </c>
      <c r="E53" s="106">
        <v>10.638297872340425</v>
      </c>
      <c r="F53" s="105">
        <v>0.58510638297872342</v>
      </c>
      <c r="G53" s="110">
        <v>0.39100000000000001</v>
      </c>
      <c r="H53" s="41">
        <v>1.918158567774936</v>
      </c>
      <c r="I53" s="111">
        <v>2.997E-2</v>
      </c>
      <c r="J53" s="41">
        <v>1.5181848515181848</v>
      </c>
      <c r="K53" s="107">
        <v>0.95606000000000002</v>
      </c>
      <c r="L53" s="107"/>
      <c r="M53" s="2">
        <v>190.3</v>
      </c>
      <c r="N53" s="2">
        <v>5.7</v>
      </c>
      <c r="O53" s="2">
        <v>334</v>
      </c>
      <c r="P53" s="2">
        <v>11</v>
      </c>
      <c r="Q53" s="2">
        <v>1502</v>
      </c>
      <c r="R53" s="2">
        <v>21</v>
      </c>
      <c r="S53" s="112">
        <v>190.3</v>
      </c>
      <c r="T53" s="112">
        <v>5.7</v>
      </c>
      <c r="U53" s="108">
        <v>0.12669773635153131</v>
      </c>
      <c r="V53" s="114" t="s">
        <v>522</v>
      </c>
      <c r="Y53" s="109"/>
    </row>
    <row r="54" spans="1:25">
      <c r="A54" s="5" t="s">
        <v>611</v>
      </c>
      <c r="B54" s="103">
        <v>2972.4543263999999</v>
      </c>
      <c r="C54" s="104">
        <v>911.89374167037397</v>
      </c>
      <c r="D54" s="105">
        <v>5.010275052024145</v>
      </c>
      <c r="E54" s="106">
        <v>11.782726522917402</v>
      </c>
      <c r="F54" s="105">
        <v>0.44774360787086132</v>
      </c>
      <c r="G54" s="110">
        <v>0.436</v>
      </c>
      <c r="H54" s="41">
        <v>1.4908256880733946</v>
      </c>
      <c r="I54" s="111">
        <v>3.6909999999999998E-2</v>
      </c>
      <c r="J54" s="41">
        <v>1.3004605797886752</v>
      </c>
      <c r="K54" s="107">
        <v>0.79918999999999996</v>
      </c>
      <c r="L54" s="107"/>
      <c r="M54" s="2">
        <v>233.6</v>
      </c>
      <c r="N54" s="2">
        <v>5.9</v>
      </c>
      <c r="O54" s="2">
        <v>367.8</v>
      </c>
      <c r="P54" s="2">
        <v>9.5</v>
      </c>
      <c r="Q54" s="2">
        <v>1310</v>
      </c>
      <c r="R54" s="2">
        <v>17</v>
      </c>
      <c r="S54" s="112">
        <v>233.6</v>
      </c>
      <c r="T54" s="112">
        <v>5.9</v>
      </c>
      <c r="U54" s="108">
        <v>0.1783206106870229</v>
      </c>
      <c r="V54" s="114" t="s">
        <v>514</v>
      </c>
      <c r="Y54" s="109"/>
    </row>
    <row r="55" spans="1:25">
      <c r="A55" s="5" t="s">
        <v>612</v>
      </c>
      <c r="B55" s="103">
        <v>3528.519241</v>
      </c>
      <c r="C55" s="104">
        <v>540.36610486552172</v>
      </c>
      <c r="D55" s="105">
        <v>0.14781211754616941</v>
      </c>
      <c r="E55" s="106">
        <v>7.4515648286140079</v>
      </c>
      <c r="F55" s="105">
        <v>0.5961251862891207</v>
      </c>
      <c r="G55" s="110">
        <v>0.96</v>
      </c>
      <c r="H55" s="41">
        <v>2.395833333333333</v>
      </c>
      <c r="I55" s="111">
        <v>5.1799999999999999E-2</v>
      </c>
      <c r="J55" s="41">
        <v>2.1235521235521237</v>
      </c>
      <c r="K55" s="107">
        <v>0.96377999999999997</v>
      </c>
      <c r="L55" s="107"/>
      <c r="M55" s="2">
        <v>325</v>
      </c>
      <c r="N55" s="2">
        <v>13</v>
      </c>
      <c r="O55" s="2">
        <v>676</v>
      </c>
      <c r="P55" s="2">
        <v>23</v>
      </c>
      <c r="Q55" s="2">
        <v>2149</v>
      </c>
      <c r="R55" s="2">
        <v>20</v>
      </c>
      <c r="S55" s="112">
        <v>325</v>
      </c>
      <c r="T55" s="112">
        <v>13</v>
      </c>
      <c r="U55" s="108">
        <v>0.15123313168915775</v>
      </c>
      <c r="V55" s="109" t="s">
        <v>519</v>
      </c>
      <c r="Y55" s="109"/>
    </row>
    <row r="56" spans="1:25">
      <c r="A56" s="5" t="s">
        <v>613</v>
      </c>
      <c r="B56" s="103">
        <v>1527.591598</v>
      </c>
      <c r="C56" s="104">
        <v>629.6546647111013</v>
      </c>
      <c r="D56" s="105">
        <v>1.9965439724702922</v>
      </c>
      <c r="E56" s="106">
        <v>11.416828405069072</v>
      </c>
      <c r="F56" s="105">
        <v>0.52517410663317732</v>
      </c>
      <c r="G56" s="110">
        <v>0.65100000000000002</v>
      </c>
      <c r="H56" s="41">
        <v>1.6129032258064517</v>
      </c>
      <c r="I56" s="111">
        <v>5.3699999999999998E-2</v>
      </c>
      <c r="J56" s="41">
        <v>1.3035381750465549</v>
      </c>
      <c r="K56" s="107">
        <v>0.81855999999999995</v>
      </c>
      <c r="L56" s="107"/>
      <c r="M56" s="2">
        <v>337</v>
      </c>
      <c r="N56" s="2">
        <v>8.8000000000000007</v>
      </c>
      <c r="O56" s="2">
        <v>508</v>
      </c>
      <c r="P56" s="2">
        <v>13</v>
      </c>
      <c r="Q56" s="2">
        <v>1369</v>
      </c>
      <c r="R56" s="2">
        <v>20</v>
      </c>
      <c r="S56" s="112">
        <v>337</v>
      </c>
      <c r="T56" s="112">
        <v>8.8000000000000007</v>
      </c>
      <c r="U56" s="108">
        <v>0.24616508400292184</v>
      </c>
      <c r="V56" s="114" t="s">
        <v>524</v>
      </c>
      <c r="Y56" s="109"/>
    </row>
    <row r="57" spans="1:25">
      <c r="A57" s="5" t="s">
        <v>614</v>
      </c>
      <c r="B57" s="103">
        <v>1532.651666</v>
      </c>
      <c r="C57" s="104">
        <v>799.40895825818961</v>
      </c>
      <c r="D57" s="105">
        <v>6.7247603409426571</v>
      </c>
      <c r="E57" s="106">
        <v>11.143302874972141</v>
      </c>
      <c r="F57" s="105">
        <v>0.45130376643637166</v>
      </c>
      <c r="G57" s="110">
        <v>0.67900000000000005</v>
      </c>
      <c r="H57" s="41">
        <v>1.4727540500736376</v>
      </c>
      <c r="I57" s="111">
        <v>5.5199999999999999E-2</v>
      </c>
      <c r="J57" s="41">
        <v>1.2681159420289854</v>
      </c>
      <c r="K57" s="107">
        <v>0.67584999999999995</v>
      </c>
      <c r="L57" s="107"/>
      <c r="M57" s="2">
        <v>346.6</v>
      </c>
      <c r="N57" s="2">
        <v>8.6</v>
      </c>
      <c r="O57" s="2">
        <v>526</v>
      </c>
      <c r="P57" s="2">
        <v>12</v>
      </c>
      <c r="Q57" s="2">
        <v>1417</v>
      </c>
      <c r="R57" s="2">
        <v>17</v>
      </c>
      <c r="S57" s="112">
        <v>346.6</v>
      </c>
      <c r="T57" s="112">
        <v>8.6</v>
      </c>
      <c r="U57" s="108">
        <v>0.2446012702893437</v>
      </c>
      <c r="V57" s="114" t="s">
        <v>514</v>
      </c>
      <c r="Y57" s="113"/>
    </row>
    <row r="58" spans="1:25">
      <c r="A58" s="5" t="s">
        <v>615</v>
      </c>
      <c r="B58" s="103">
        <v>1236.5159377999998</v>
      </c>
      <c r="C58" s="104">
        <v>668.88663884054051</v>
      </c>
      <c r="D58" s="105">
        <v>1.9207197737879875</v>
      </c>
      <c r="E58" s="106">
        <v>9.874592673052236</v>
      </c>
      <c r="F58" s="105">
        <v>0.46410585563345513</v>
      </c>
      <c r="G58" s="110">
        <v>0.90100000000000002</v>
      </c>
      <c r="H58" s="41">
        <v>1.553829078801332</v>
      </c>
      <c r="I58" s="111">
        <v>6.4600000000000005E-2</v>
      </c>
      <c r="J58" s="41">
        <v>1.3157894736842104</v>
      </c>
      <c r="K58" s="107">
        <v>0.84819999999999995</v>
      </c>
      <c r="L58" s="107"/>
      <c r="M58" s="2">
        <v>404</v>
      </c>
      <c r="N58" s="2">
        <v>10</v>
      </c>
      <c r="O58" s="2">
        <v>651</v>
      </c>
      <c r="P58" s="2">
        <v>15</v>
      </c>
      <c r="Q58" s="2">
        <v>1646</v>
      </c>
      <c r="R58" s="2">
        <v>17</v>
      </c>
      <c r="S58" s="112">
        <v>404</v>
      </c>
      <c r="T58" s="112">
        <v>10</v>
      </c>
      <c r="U58" s="108">
        <v>0.2454434993924666</v>
      </c>
      <c r="V58" s="109"/>
      <c r="Y58" s="109"/>
    </row>
    <row r="59" spans="1:25">
      <c r="A59" s="5" t="s">
        <v>616</v>
      </c>
      <c r="B59" s="103">
        <v>1679.3694891999999</v>
      </c>
      <c r="C59" s="104">
        <v>1096.2558306353462</v>
      </c>
      <c r="D59" s="105">
        <v>0.58157936526671661</v>
      </c>
      <c r="E59" s="106">
        <v>13.520822065981612</v>
      </c>
      <c r="F59" s="105">
        <v>0.45970795024337485</v>
      </c>
      <c r="G59" s="110">
        <v>0.73699999999999999</v>
      </c>
      <c r="H59" s="41">
        <v>2.6458616010854819</v>
      </c>
      <c r="I59" s="111">
        <v>7.1400000000000005E-2</v>
      </c>
      <c r="J59" s="41">
        <v>2.5210084033613445</v>
      </c>
      <c r="K59" s="107">
        <v>0.98697999999999997</v>
      </c>
      <c r="L59" s="107"/>
      <c r="M59" s="2">
        <v>443</v>
      </c>
      <c r="N59" s="2">
        <v>21</v>
      </c>
      <c r="O59" s="2">
        <v>551</v>
      </c>
      <c r="P59" s="2">
        <v>22</v>
      </c>
      <c r="Q59" s="2">
        <v>1037</v>
      </c>
      <c r="R59" s="2">
        <v>19</v>
      </c>
      <c r="S59" s="112">
        <v>443</v>
      </c>
      <c r="T59" s="112">
        <v>21</v>
      </c>
      <c r="U59" s="108">
        <v>0.42719382835101255</v>
      </c>
      <c r="V59" s="114" t="s">
        <v>514</v>
      </c>
      <c r="Y59" s="109"/>
    </row>
    <row r="60" spans="1:25">
      <c r="A60" s="5" t="s">
        <v>617</v>
      </c>
      <c r="B60" s="103">
        <v>1533.6767602</v>
      </c>
      <c r="C60" s="104">
        <v>1391.2276103028914</v>
      </c>
      <c r="D60" s="105">
        <v>3.517237487505942</v>
      </c>
      <c r="E60" s="106">
        <v>9.8882626322555129</v>
      </c>
      <c r="F60" s="105">
        <v>0.43013942450311476</v>
      </c>
      <c r="G60" s="110">
        <v>1.246</v>
      </c>
      <c r="H60" s="41">
        <v>1.6452648475120388</v>
      </c>
      <c r="I60" s="111">
        <v>9.01E-2</v>
      </c>
      <c r="J60" s="41">
        <v>1.4983351831298559</v>
      </c>
      <c r="K60" s="107">
        <v>0.94284000000000001</v>
      </c>
      <c r="L60" s="107"/>
      <c r="M60" s="2">
        <v>556</v>
      </c>
      <c r="N60" s="2">
        <v>16</v>
      </c>
      <c r="O60" s="2">
        <v>819</v>
      </c>
      <c r="P60" s="2">
        <v>18</v>
      </c>
      <c r="Q60" s="2">
        <v>1643</v>
      </c>
      <c r="R60" s="2">
        <v>16</v>
      </c>
      <c r="S60" s="112">
        <v>556</v>
      </c>
      <c r="T60" s="112">
        <v>16</v>
      </c>
      <c r="U60" s="108">
        <v>0.33840535605599514</v>
      </c>
      <c r="V60" s="109"/>
      <c r="Y60" s="109"/>
    </row>
    <row r="61" spans="1:25">
      <c r="A61" s="5" t="s">
        <v>618</v>
      </c>
      <c r="B61" s="103">
        <v>822.83380139999997</v>
      </c>
      <c r="C61" s="104">
        <v>706.97962507397119</v>
      </c>
      <c r="D61" s="105">
        <v>0.44838939778558601</v>
      </c>
      <c r="E61" s="106">
        <v>12.91655902867476</v>
      </c>
      <c r="F61" s="105">
        <v>0.53603719969000263</v>
      </c>
      <c r="G61" s="110">
        <v>1.0629999999999999</v>
      </c>
      <c r="H61" s="41">
        <v>1.7873941674506115</v>
      </c>
      <c r="I61" s="111">
        <v>9.9199999999999997E-2</v>
      </c>
      <c r="J61" s="41">
        <v>1.4616935483870968</v>
      </c>
      <c r="K61" s="107">
        <v>0.91285000000000005</v>
      </c>
      <c r="L61" s="107"/>
      <c r="M61" s="2">
        <v>609</v>
      </c>
      <c r="N61" s="2">
        <v>17</v>
      </c>
      <c r="O61" s="2">
        <v>732</v>
      </c>
      <c r="P61" s="2">
        <v>19</v>
      </c>
      <c r="Q61" s="2">
        <v>1127</v>
      </c>
      <c r="R61" s="2">
        <v>21</v>
      </c>
      <c r="S61" s="112">
        <v>609</v>
      </c>
      <c r="T61" s="112">
        <v>17</v>
      </c>
      <c r="U61" s="108">
        <v>0.54037267080745344</v>
      </c>
      <c r="V61" s="114" t="s">
        <v>518</v>
      </c>
      <c r="Y61" s="109"/>
    </row>
    <row r="62" spans="1:25">
      <c r="A62" s="5" t="s">
        <v>619</v>
      </c>
      <c r="B62" s="103">
        <v>1038.1007883999998</v>
      </c>
      <c r="C62" s="104">
        <v>980.63263711226455</v>
      </c>
      <c r="D62" s="105">
        <v>5.498108491633519</v>
      </c>
      <c r="E62" s="106">
        <v>9.5520106982519817</v>
      </c>
      <c r="F62" s="105">
        <v>0.47282452956347309</v>
      </c>
      <c r="G62" s="110">
        <v>1.5669999999999999</v>
      </c>
      <c r="H62" s="41">
        <v>1.6911295469049139</v>
      </c>
      <c r="I62" s="111">
        <v>0.10829999999999999</v>
      </c>
      <c r="J62" s="41">
        <v>1.4312096029547554</v>
      </c>
      <c r="K62" s="107">
        <v>0.93091999999999997</v>
      </c>
      <c r="L62" s="107"/>
      <c r="M62" s="2">
        <v>662</v>
      </c>
      <c r="N62" s="2">
        <v>18</v>
      </c>
      <c r="O62" s="2">
        <v>955</v>
      </c>
      <c r="P62" s="2">
        <v>21</v>
      </c>
      <c r="Q62" s="2">
        <v>1707</v>
      </c>
      <c r="R62" s="2">
        <v>18</v>
      </c>
      <c r="S62" s="112">
        <v>662</v>
      </c>
      <c r="T62" s="112">
        <v>18</v>
      </c>
      <c r="U62" s="108">
        <v>0.38781487990626828</v>
      </c>
      <c r="V62" s="114" t="s">
        <v>522</v>
      </c>
      <c r="Y62" s="109"/>
    </row>
    <row r="63" spans="1:25">
      <c r="A63" s="5" t="s">
        <v>620</v>
      </c>
      <c r="B63" s="103">
        <v>1216.0488235999999</v>
      </c>
      <c r="C63" s="104">
        <v>2784.7293075033831</v>
      </c>
      <c r="D63" s="105">
        <v>15.002416466127062</v>
      </c>
      <c r="E63" s="106">
        <v>9.0711175616835984</v>
      </c>
      <c r="F63" s="105">
        <v>0.42634252539912915</v>
      </c>
      <c r="G63" s="110">
        <v>1.6830000000000001</v>
      </c>
      <c r="H63" s="41">
        <v>1.6042780748663101</v>
      </c>
      <c r="I63" s="111">
        <v>0.1114</v>
      </c>
      <c r="J63" s="41">
        <v>1.3464991023339317</v>
      </c>
      <c r="K63" s="107">
        <v>0.91378999999999999</v>
      </c>
      <c r="L63" s="107"/>
      <c r="M63" s="2">
        <v>680</v>
      </c>
      <c r="N63" s="2">
        <v>18</v>
      </c>
      <c r="O63" s="2">
        <v>1001</v>
      </c>
      <c r="P63" s="2">
        <v>21</v>
      </c>
      <c r="Q63" s="2">
        <v>1802</v>
      </c>
      <c r="R63" s="2">
        <v>16</v>
      </c>
      <c r="S63" s="112">
        <v>680</v>
      </c>
      <c r="T63" s="112">
        <v>18</v>
      </c>
      <c r="U63" s="108">
        <v>0.37735849056603776</v>
      </c>
      <c r="V63" s="109"/>
      <c r="Y63" s="109"/>
    </row>
    <row r="64" spans="1:25">
      <c r="A64" s="5" t="s">
        <v>621</v>
      </c>
      <c r="B64" s="103">
        <v>437.01121879999999</v>
      </c>
      <c r="C64" s="104">
        <v>35698</v>
      </c>
      <c r="D64" s="105">
        <v>2.8946142804930188</v>
      </c>
      <c r="E64" s="106">
        <v>13.846579894765991</v>
      </c>
      <c r="F64" s="105">
        <v>0.56078648573802259</v>
      </c>
      <c r="G64" s="110">
        <v>1.1459999999999999</v>
      </c>
      <c r="H64" s="41">
        <v>1.5270506108202446</v>
      </c>
      <c r="I64" s="111">
        <v>0.1158</v>
      </c>
      <c r="J64" s="41">
        <v>1.2953367875647668</v>
      </c>
      <c r="K64" s="107">
        <v>0.58431</v>
      </c>
      <c r="L64" s="107"/>
      <c r="M64" s="2">
        <v>706</v>
      </c>
      <c r="N64" s="2">
        <v>17</v>
      </c>
      <c r="O64" s="2">
        <v>774</v>
      </c>
      <c r="P64" s="2">
        <v>17</v>
      </c>
      <c r="Q64" s="2">
        <v>988</v>
      </c>
      <c r="R64" s="2">
        <v>23</v>
      </c>
      <c r="S64" s="112">
        <v>706</v>
      </c>
      <c r="T64" s="112">
        <v>17</v>
      </c>
      <c r="U64" s="108">
        <v>0.71457489878542513</v>
      </c>
      <c r="V64" s="109"/>
      <c r="Y64" s="109"/>
    </row>
    <row r="65" spans="1:25">
      <c r="A65" s="5" t="s">
        <v>622</v>
      </c>
      <c r="B65" s="103">
        <v>1003.1011275999999</v>
      </c>
      <c r="C65" s="104">
        <v>1605.1063407232168</v>
      </c>
      <c r="D65" s="105">
        <v>2.4511166418260082</v>
      </c>
      <c r="E65" s="106">
        <v>6.0532687651331711</v>
      </c>
      <c r="F65" s="105">
        <v>0.39346246973365617</v>
      </c>
      <c r="G65" s="110">
        <v>2.6520000000000001</v>
      </c>
      <c r="H65" s="41">
        <v>1.5460030165912519</v>
      </c>
      <c r="I65" s="111">
        <v>0.1163</v>
      </c>
      <c r="J65" s="41">
        <v>1.3327601031814273</v>
      </c>
      <c r="K65" s="107">
        <v>0.91956000000000004</v>
      </c>
      <c r="L65" s="107"/>
      <c r="M65" s="2">
        <v>709</v>
      </c>
      <c r="N65" s="2">
        <v>18</v>
      </c>
      <c r="O65" s="2">
        <v>1313</v>
      </c>
      <c r="P65" s="2">
        <v>23</v>
      </c>
      <c r="Q65" s="2">
        <v>2508</v>
      </c>
      <c r="R65" s="2">
        <v>14</v>
      </c>
      <c r="S65" s="112">
        <v>709</v>
      </c>
      <c r="T65" s="112">
        <v>18</v>
      </c>
      <c r="U65" s="108">
        <v>0.28269537480063794</v>
      </c>
      <c r="V65" s="109"/>
      <c r="Y65" s="109"/>
    </row>
    <row r="66" spans="1:25">
      <c r="A66" s="5" t="s">
        <v>623</v>
      </c>
      <c r="B66" s="103">
        <v>288.59861939999996</v>
      </c>
      <c r="C66" s="104">
        <v>7365.297713003697</v>
      </c>
      <c r="D66" s="105">
        <v>2.653291582833099</v>
      </c>
      <c r="E66" s="106">
        <v>11.376564277588168</v>
      </c>
      <c r="F66" s="105">
        <v>0.56882821387940841</v>
      </c>
      <c r="G66" s="110">
        <v>1.419</v>
      </c>
      <c r="H66" s="41">
        <v>1.5503875968992247</v>
      </c>
      <c r="I66" s="111">
        <v>0.1168</v>
      </c>
      <c r="J66" s="41">
        <v>1.327054794520548</v>
      </c>
      <c r="K66" s="107">
        <v>0.63231000000000004</v>
      </c>
      <c r="L66" s="107"/>
      <c r="M66" s="2">
        <v>712</v>
      </c>
      <c r="N66" s="2">
        <v>18</v>
      </c>
      <c r="O66" s="2">
        <v>896</v>
      </c>
      <c r="P66" s="2">
        <v>19</v>
      </c>
      <c r="Q66" s="2">
        <v>1377</v>
      </c>
      <c r="R66" s="2">
        <v>23</v>
      </c>
      <c r="S66" s="112">
        <v>712</v>
      </c>
      <c r="T66" s="112">
        <v>18</v>
      </c>
      <c r="U66" s="108">
        <v>0.51706608569353663</v>
      </c>
      <c r="V66" s="109"/>
      <c r="Y66" s="109"/>
    </row>
    <row r="67" spans="1:25">
      <c r="A67" s="5" t="s">
        <v>624</v>
      </c>
      <c r="B67" s="103">
        <v>1403.29683</v>
      </c>
      <c r="C67" s="104">
        <v>2014.9299508023912</v>
      </c>
      <c r="D67" s="105">
        <v>0.99759420471626514</v>
      </c>
      <c r="E67" s="106">
        <v>9.9206349206349209</v>
      </c>
      <c r="F67" s="105">
        <v>0.41170634920634924</v>
      </c>
      <c r="G67" s="110">
        <v>1.631</v>
      </c>
      <c r="H67" s="41">
        <v>1.6247700797057019</v>
      </c>
      <c r="I67" s="111">
        <v>0.1177</v>
      </c>
      <c r="J67" s="41">
        <v>1.4018691588785048</v>
      </c>
      <c r="K67" s="107">
        <v>0.93972999999999995</v>
      </c>
      <c r="L67" s="107"/>
      <c r="M67" s="2">
        <v>717</v>
      </c>
      <c r="N67" s="2">
        <v>19</v>
      </c>
      <c r="O67" s="2">
        <v>980</v>
      </c>
      <c r="P67" s="2">
        <v>21</v>
      </c>
      <c r="Q67" s="2">
        <v>1638</v>
      </c>
      <c r="R67" s="2">
        <v>15</v>
      </c>
      <c r="S67" s="112">
        <v>717</v>
      </c>
      <c r="T67" s="112">
        <v>19</v>
      </c>
      <c r="U67" s="108">
        <v>0.43772893772893773</v>
      </c>
      <c r="V67" s="109"/>
      <c r="Y67" s="109"/>
    </row>
    <row r="68" spans="1:25">
      <c r="A68" s="5" t="s">
        <v>625</v>
      </c>
      <c r="B68" s="103">
        <v>450.59994979999999</v>
      </c>
      <c r="C68" s="104">
        <v>2261.7014669521304</v>
      </c>
      <c r="D68" s="105">
        <v>0.17322702769123813</v>
      </c>
      <c r="E68" s="106">
        <v>11.001100110011002</v>
      </c>
      <c r="F68" s="105">
        <v>0.99009900990099009</v>
      </c>
      <c r="G68" s="110">
        <v>1.68</v>
      </c>
      <c r="H68" s="41">
        <v>4.166666666666667</v>
      </c>
      <c r="I68" s="111">
        <v>0.12720000000000001</v>
      </c>
      <c r="J68" s="41">
        <v>3.7342767295597481</v>
      </c>
      <c r="K68" s="107">
        <v>0.98533000000000004</v>
      </c>
      <c r="L68" s="107"/>
      <c r="M68" s="2">
        <v>761</v>
      </c>
      <c r="N68" s="2">
        <v>54</v>
      </c>
      <c r="O68" s="2">
        <v>931</v>
      </c>
      <c r="P68" s="2">
        <v>55</v>
      </c>
      <c r="Q68" s="2">
        <v>1420</v>
      </c>
      <c r="R68" s="2">
        <v>40</v>
      </c>
      <c r="S68" s="112">
        <v>761</v>
      </c>
      <c r="T68" s="112">
        <v>54</v>
      </c>
      <c r="U68" s="108">
        <v>0.53591549295774643</v>
      </c>
      <c r="V68" s="114" t="s">
        <v>518</v>
      </c>
      <c r="Y68" s="113"/>
    </row>
    <row r="69" spans="1:25">
      <c r="A69" s="5" t="s">
        <v>626</v>
      </c>
      <c r="B69" s="103">
        <v>719.34121219999997</v>
      </c>
      <c r="C69" s="104">
        <v>1324.4012467249615</v>
      </c>
      <c r="D69" s="105">
        <v>2.7701488270194319</v>
      </c>
      <c r="E69" s="106">
        <v>11.495574203931486</v>
      </c>
      <c r="F69" s="105">
        <v>0.45982296815725948</v>
      </c>
      <c r="G69" s="110">
        <v>1.55</v>
      </c>
      <c r="H69" s="41">
        <v>3.5483870967741935</v>
      </c>
      <c r="I69" s="111">
        <v>0.12889999999999999</v>
      </c>
      <c r="J69" s="41">
        <v>3.3747090768037236</v>
      </c>
      <c r="K69" s="107">
        <v>0.99475000000000002</v>
      </c>
      <c r="L69" s="107"/>
      <c r="M69" s="2">
        <v>772</v>
      </c>
      <c r="N69" s="2">
        <v>50</v>
      </c>
      <c r="O69" s="2">
        <v>906</v>
      </c>
      <c r="P69" s="2">
        <v>44</v>
      </c>
      <c r="Q69" s="2">
        <v>1357</v>
      </c>
      <c r="R69" s="2">
        <v>18</v>
      </c>
      <c r="S69" s="112">
        <v>772</v>
      </c>
      <c r="T69" s="112">
        <v>50</v>
      </c>
      <c r="U69" s="108">
        <v>0.56890198968312455</v>
      </c>
      <c r="V69" s="109"/>
      <c r="Y69" s="113"/>
    </row>
    <row r="70" spans="1:25">
      <c r="A70" s="5" t="s">
        <v>627</v>
      </c>
      <c r="B70" s="103">
        <v>201.93405439999998</v>
      </c>
      <c r="C70" s="104">
        <v>19751.7</v>
      </c>
      <c r="D70" s="105">
        <v>2.2956190231699769</v>
      </c>
      <c r="E70" s="106">
        <v>11.22334455667789</v>
      </c>
      <c r="F70" s="105">
        <v>0.61728395061728392</v>
      </c>
      <c r="G70" s="110">
        <v>1.7070000000000001</v>
      </c>
      <c r="H70" s="41">
        <v>1.5817223198594026</v>
      </c>
      <c r="I70" s="111">
        <v>0.13919999999999999</v>
      </c>
      <c r="J70" s="41">
        <v>1.3290229885057472</v>
      </c>
      <c r="K70" s="107">
        <v>0.67852000000000001</v>
      </c>
      <c r="L70" s="107"/>
      <c r="M70" s="2">
        <v>840</v>
      </c>
      <c r="N70" s="2">
        <v>21</v>
      </c>
      <c r="O70" s="2">
        <v>1010</v>
      </c>
      <c r="P70" s="2">
        <v>21</v>
      </c>
      <c r="Q70" s="2">
        <v>1401</v>
      </c>
      <c r="R70" s="2">
        <v>25</v>
      </c>
      <c r="S70" s="112">
        <v>840</v>
      </c>
      <c r="T70" s="112">
        <v>21</v>
      </c>
      <c r="U70" s="108">
        <v>0.59957173447537471</v>
      </c>
      <c r="V70" s="109"/>
      <c r="Y70" s="113"/>
    </row>
    <row r="71" spans="1:25">
      <c r="A71" s="5" t="s">
        <v>628</v>
      </c>
      <c r="B71" s="103">
        <v>609.75541119999991</v>
      </c>
      <c r="C71" s="104">
        <v>3305.9655614523363</v>
      </c>
      <c r="D71" s="105">
        <v>2.9913024586133821</v>
      </c>
      <c r="E71" s="106">
        <v>13.612850530901172</v>
      </c>
      <c r="F71" s="105">
        <v>0.46964334331609037</v>
      </c>
      <c r="G71" s="110">
        <v>1.427</v>
      </c>
      <c r="H71" s="41">
        <v>1.8920812894183603</v>
      </c>
      <c r="I71" s="111">
        <v>0.1411</v>
      </c>
      <c r="J71" s="41">
        <v>1.7363571934798014</v>
      </c>
      <c r="K71" s="107">
        <v>0.96253999999999995</v>
      </c>
      <c r="L71" s="107"/>
      <c r="M71" s="2">
        <v>849</v>
      </c>
      <c r="N71" s="2">
        <v>28</v>
      </c>
      <c r="O71" s="2">
        <v>893</v>
      </c>
      <c r="P71" s="2">
        <v>24</v>
      </c>
      <c r="Q71" s="2">
        <v>1023</v>
      </c>
      <c r="R71" s="2">
        <v>19</v>
      </c>
      <c r="S71" s="112">
        <v>849</v>
      </c>
      <c r="T71" s="112">
        <v>28</v>
      </c>
      <c r="U71" s="108">
        <v>0.8299120234604106</v>
      </c>
      <c r="V71" s="109"/>
      <c r="Y71" s="113"/>
    </row>
    <row r="72" spans="1:25">
      <c r="A72" s="5" t="s">
        <v>629</v>
      </c>
      <c r="B72" s="103">
        <v>1053.9246249999999</v>
      </c>
      <c r="C72" s="104">
        <v>2315.9341417470214</v>
      </c>
      <c r="D72" s="105">
        <v>1.9257921351615135</v>
      </c>
      <c r="E72" s="106">
        <v>9.614460148062685</v>
      </c>
      <c r="F72" s="105">
        <v>0.41342178636669547</v>
      </c>
      <c r="G72" s="110">
        <v>2.0529999999999999</v>
      </c>
      <c r="H72" s="41">
        <v>1.5586945932781298</v>
      </c>
      <c r="I72" s="111">
        <v>0.1431</v>
      </c>
      <c r="J72" s="41">
        <v>1.3277428371767994</v>
      </c>
      <c r="K72" s="107">
        <v>0.91039999999999999</v>
      </c>
      <c r="L72" s="107"/>
      <c r="M72" s="2">
        <v>862</v>
      </c>
      <c r="N72" s="2">
        <v>22</v>
      </c>
      <c r="O72" s="2">
        <v>1132</v>
      </c>
      <c r="P72" s="2">
        <v>22</v>
      </c>
      <c r="Q72" s="2">
        <v>1695</v>
      </c>
      <c r="R72" s="2">
        <v>15</v>
      </c>
      <c r="S72" s="112">
        <v>862</v>
      </c>
      <c r="T72" s="112">
        <v>22</v>
      </c>
      <c r="U72" s="108">
        <v>0.50855457227138645</v>
      </c>
      <c r="V72" s="109"/>
      <c r="Y72" s="113"/>
    </row>
    <row r="73" spans="1:25">
      <c r="A73" s="5" t="s">
        <v>630</v>
      </c>
      <c r="B73" s="103">
        <v>848.71941440000001</v>
      </c>
      <c r="C73" s="104">
        <v>1287.519823675673</v>
      </c>
      <c r="D73" s="105">
        <v>2.517258368132179</v>
      </c>
      <c r="E73" s="106">
        <v>6.6533599467731213</v>
      </c>
      <c r="F73" s="105">
        <v>0.39920159680638723</v>
      </c>
      <c r="G73" s="110">
        <v>3.05</v>
      </c>
      <c r="H73" s="41">
        <v>1.639344262295082</v>
      </c>
      <c r="I73" s="111">
        <v>0.1462</v>
      </c>
      <c r="J73" s="41">
        <v>1.4363885088919288</v>
      </c>
      <c r="K73" s="107">
        <v>0.95174999999999998</v>
      </c>
      <c r="L73" s="107"/>
      <c r="M73" s="2">
        <v>879</v>
      </c>
      <c r="N73" s="2">
        <v>23</v>
      </c>
      <c r="O73" s="2">
        <v>1416</v>
      </c>
      <c r="P73" s="2">
        <v>25</v>
      </c>
      <c r="Q73" s="2">
        <v>2349</v>
      </c>
      <c r="R73" s="2">
        <v>14</v>
      </c>
      <c r="S73" s="112">
        <v>879</v>
      </c>
      <c r="T73" s="112">
        <v>23</v>
      </c>
      <c r="U73" s="108">
        <v>0.37420178799489145</v>
      </c>
      <c r="V73" s="109"/>
      <c r="Y73" s="113"/>
    </row>
    <row r="74" spans="1:25">
      <c r="A74" s="5" t="s">
        <v>631</v>
      </c>
      <c r="B74" s="103">
        <v>559.84230119999995</v>
      </c>
      <c r="C74" s="104">
        <v>4233.0630151528967</v>
      </c>
      <c r="D74" s="105">
        <v>3.8508707343824113</v>
      </c>
      <c r="E74" s="106">
        <v>13.594344752582925</v>
      </c>
      <c r="F74" s="105">
        <v>0.48939641109298537</v>
      </c>
      <c r="G74" s="110">
        <v>1.54</v>
      </c>
      <c r="H74" s="41">
        <v>1.4935064935064934</v>
      </c>
      <c r="I74" s="111">
        <v>0.152</v>
      </c>
      <c r="J74" s="41">
        <v>1.2828947368421051</v>
      </c>
      <c r="K74" s="107">
        <v>0.63627999999999996</v>
      </c>
      <c r="L74" s="107"/>
      <c r="M74" s="2">
        <v>912</v>
      </c>
      <c r="N74" s="2">
        <v>22</v>
      </c>
      <c r="O74" s="2">
        <v>945</v>
      </c>
      <c r="P74" s="2">
        <v>18</v>
      </c>
      <c r="Q74" s="2">
        <v>1025</v>
      </c>
      <c r="R74" s="2">
        <v>20</v>
      </c>
      <c r="S74" s="112">
        <v>1025</v>
      </c>
      <c r="T74" s="112">
        <v>20</v>
      </c>
      <c r="U74" s="108">
        <v>0.88975609756097562</v>
      </c>
      <c r="V74" s="109"/>
      <c r="Y74" s="113"/>
    </row>
    <row r="75" spans="1:25">
      <c r="A75" s="5" t="s">
        <v>632</v>
      </c>
      <c r="B75" s="103">
        <v>335.22659819999996</v>
      </c>
      <c r="C75" s="104">
        <v>47516.2</v>
      </c>
      <c r="D75" s="105">
        <v>3.3694132506349357</v>
      </c>
      <c r="E75" s="106">
        <v>11.254924029262803</v>
      </c>
      <c r="F75" s="105">
        <v>0.48958919527293188</v>
      </c>
      <c r="G75" s="110">
        <v>2.4420000000000002</v>
      </c>
      <c r="H75" s="41">
        <v>1.5151515151515149</v>
      </c>
      <c r="I75" s="111">
        <v>0.19980000000000001</v>
      </c>
      <c r="J75" s="41">
        <v>1.3013013013013013</v>
      </c>
      <c r="K75" s="107">
        <v>0.76410999999999996</v>
      </c>
      <c r="L75" s="107"/>
      <c r="M75" s="2">
        <v>1176</v>
      </c>
      <c r="N75" s="2">
        <v>27</v>
      </c>
      <c r="O75" s="2">
        <v>1253</v>
      </c>
      <c r="P75" s="2">
        <v>22</v>
      </c>
      <c r="Q75" s="2">
        <v>1397</v>
      </c>
      <c r="R75" s="2">
        <v>19</v>
      </c>
      <c r="S75" s="112">
        <v>1397</v>
      </c>
      <c r="T75" s="112">
        <v>19</v>
      </c>
      <c r="U75" s="108">
        <v>0.84180386542591268</v>
      </c>
      <c r="V75" s="109"/>
      <c r="Y75" s="113"/>
    </row>
    <row r="76" spans="1:25">
      <c r="A76" s="5" t="s">
        <v>633</v>
      </c>
      <c r="B76" s="103">
        <v>371.53040599999997</v>
      </c>
      <c r="C76" s="104">
        <v>54389.2</v>
      </c>
      <c r="D76" s="105">
        <v>2.4859066328969504</v>
      </c>
      <c r="E76" s="106">
        <v>11.098779134295228</v>
      </c>
      <c r="F76" s="105">
        <v>0.47724750277469474</v>
      </c>
      <c r="G76" s="110">
        <v>2.548</v>
      </c>
      <c r="H76" s="41">
        <v>1.4913657770800628</v>
      </c>
      <c r="I76" s="111">
        <v>0.2049</v>
      </c>
      <c r="J76" s="41">
        <v>1.2933138116154221</v>
      </c>
      <c r="K76" s="107">
        <v>0.68384999999999996</v>
      </c>
      <c r="L76" s="107"/>
      <c r="M76" s="2">
        <v>1201</v>
      </c>
      <c r="N76" s="2">
        <v>28</v>
      </c>
      <c r="O76" s="2">
        <v>1285</v>
      </c>
      <c r="P76" s="2">
        <v>22</v>
      </c>
      <c r="Q76" s="2">
        <v>1426</v>
      </c>
      <c r="R76" s="2">
        <v>19</v>
      </c>
      <c r="S76" s="112">
        <v>1426</v>
      </c>
      <c r="T76" s="112">
        <v>19</v>
      </c>
      <c r="U76" s="108">
        <v>0.84221598877980364</v>
      </c>
      <c r="V76" s="109"/>
      <c r="Y76" s="113"/>
    </row>
    <row r="77" spans="1:25">
      <c r="A77" s="5" t="s">
        <v>634</v>
      </c>
      <c r="B77" s="103">
        <v>242.29307179999998</v>
      </c>
      <c r="C77" s="104">
        <v>3518.4435270911476</v>
      </c>
      <c r="D77" s="105">
        <v>1.5830330279873959</v>
      </c>
      <c r="E77" s="106">
        <v>11.086474501108647</v>
      </c>
      <c r="F77" s="105">
        <v>0.50443458980044342</v>
      </c>
      <c r="G77" s="110">
        <v>2.5259999999999998</v>
      </c>
      <c r="H77" s="41">
        <v>1.7022961203483769</v>
      </c>
      <c r="I77" s="111">
        <v>0.20469999999999999</v>
      </c>
      <c r="J77" s="41">
        <v>1.4655593551538837</v>
      </c>
      <c r="K77" s="107">
        <v>0.90368999999999999</v>
      </c>
      <c r="L77" s="107"/>
      <c r="M77" s="2">
        <v>1199</v>
      </c>
      <c r="N77" s="2">
        <v>32</v>
      </c>
      <c r="O77" s="2">
        <v>1274</v>
      </c>
      <c r="P77" s="2">
        <v>25</v>
      </c>
      <c r="Q77" s="2">
        <v>1427</v>
      </c>
      <c r="R77" s="2">
        <v>19</v>
      </c>
      <c r="S77" s="112">
        <v>1427</v>
      </c>
      <c r="T77" s="112">
        <v>19</v>
      </c>
      <c r="U77" s="108">
        <v>0.84022424667133844</v>
      </c>
      <c r="V77" s="109"/>
      <c r="Y77" s="113"/>
    </row>
    <row r="78" spans="1:25">
      <c r="A78" s="5" t="s">
        <v>635</v>
      </c>
      <c r="B78" s="103">
        <v>299.772694</v>
      </c>
      <c r="C78" s="104">
        <v>288.9253960666303</v>
      </c>
      <c r="D78" s="105">
        <v>11.285436417457325</v>
      </c>
      <c r="E78" s="106">
        <v>10.362694300518134</v>
      </c>
      <c r="F78" s="105">
        <v>1.8652849740932642</v>
      </c>
      <c r="G78" s="110">
        <v>2.64</v>
      </c>
      <c r="H78" s="41">
        <v>4.545454545454545</v>
      </c>
      <c r="I78" s="111">
        <v>0.187</v>
      </c>
      <c r="J78" s="41">
        <v>4.2780748663101607</v>
      </c>
      <c r="K78" s="107">
        <v>0.94171000000000005</v>
      </c>
      <c r="L78" s="107"/>
      <c r="M78" s="2">
        <v>1078</v>
      </c>
      <c r="N78" s="2">
        <v>85</v>
      </c>
      <c r="O78" s="2">
        <v>1184</v>
      </c>
      <c r="P78" s="2">
        <v>75</v>
      </c>
      <c r="Q78" s="2">
        <v>1531</v>
      </c>
      <c r="R78" s="2">
        <v>75</v>
      </c>
      <c r="S78" s="112">
        <v>1531</v>
      </c>
      <c r="T78" s="112">
        <v>75</v>
      </c>
      <c r="U78" s="108">
        <v>0.70411495754408882</v>
      </c>
      <c r="V78" s="114" t="s">
        <v>524</v>
      </c>
      <c r="Y78" s="113"/>
    </row>
    <row r="79" spans="1:25">
      <c r="A79" s="5" t="s">
        <v>636</v>
      </c>
      <c r="B79" s="103">
        <v>216.12941219999999</v>
      </c>
      <c r="C79" s="104">
        <v>1611.3691776649184</v>
      </c>
      <c r="D79" s="105">
        <v>2.1426133116798041</v>
      </c>
      <c r="E79" s="106">
        <v>9.9700897308075778</v>
      </c>
      <c r="F79" s="105">
        <v>0.79760717846460616</v>
      </c>
      <c r="G79" s="110">
        <v>3.21</v>
      </c>
      <c r="H79" s="41">
        <v>1.7133956386292835</v>
      </c>
      <c r="I79" s="111">
        <v>0.23230000000000001</v>
      </c>
      <c r="J79" s="41">
        <v>1.2699095996556176</v>
      </c>
      <c r="K79" s="107">
        <v>0.62885999999999997</v>
      </c>
      <c r="L79" s="107"/>
      <c r="M79" s="2">
        <v>1346</v>
      </c>
      <c r="N79" s="2">
        <v>31</v>
      </c>
      <c r="O79" s="2">
        <v>1454</v>
      </c>
      <c r="P79" s="2">
        <v>26</v>
      </c>
      <c r="Q79" s="2">
        <v>1616</v>
      </c>
      <c r="R79" s="2">
        <v>29</v>
      </c>
      <c r="S79" s="112">
        <v>1616</v>
      </c>
      <c r="T79" s="112">
        <v>29</v>
      </c>
      <c r="U79" s="108">
        <v>0.83292079207920788</v>
      </c>
      <c r="V79" s="114" t="s">
        <v>518</v>
      </c>
      <c r="Y79" s="113"/>
    </row>
    <row r="80" spans="1:25">
      <c r="A80" s="5" t="s">
        <v>637</v>
      </c>
      <c r="B80" s="103">
        <v>479.70014819999994</v>
      </c>
      <c r="C80" s="104">
        <v>7739.0255799905035</v>
      </c>
      <c r="D80" s="105">
        <v>2.2776426504376377</v>
      </c>
      <c r="E80" s="106">
        <v>9.8765432098765427</v>
      </c>
      <c r="F80" s="105">
        <v>0.42469135802469132</v>
      </c>
      <c r="G80" s="110">
        <v>3.3290000000000002</v>
      </c>
      <c r="H80" s="41">
        <v>1.471913487533794</v>
      </c>
      <c r="I80" s="111">
        <v>0.23630000000000001</v>
      </c>
      <c r="J80" s="41">
        <v>1.2695725772323316</v>
      </c>
      <c r="K80" s="107">
        <v>0.75548000000000004</v>
      </c>
      <c r="L80" s="107"/>
      <c r="M80" s="2">
        <v>1367</v>
      </c>
      <c r="N80" s="2">
        <v>31</v>
      </c>
      <c r="O80" s="2">
        <v>1488</v>
      </c>
      <c r="P80" s="2">
        <v>23</v>
      </c>
      <c r="Q80" s="2">
        <v>1645</v>
      </c>
      <c r="R80" s="2">
        <v>16</v>
      </c>
      <c r="S80" s="112">
        <v>1645</v>
      </c>
      <c r="T80" s="112">
        <v>16</v>
      </c>
      <c r="U80" s="108">
        <v>0.83100303951367782</v>
      </c>
      <c r="V80" s="109"/>
      <c r="Y80" s="113"/>
    </row>
    <row r="81" spans="1:25">
      <c r="A81" s="5" t="s">
        <v>638</v>
      </c>
      <c r="B81" s="103">
        <v>338.48143160000001</v>
      </c>
      <c r="C81" s="104">
        <v>46559.6</v>
      </c>
      <c r="D81" s="105">
        <v>1.0666024733361104</v>
      </c>
      <c r="E81" s="106">
        <v>9.870693909781858</v>
      </c>
      <c r="F81" s="105">
        <v>0.45405191984996546</v>
      </c>
      <c r="G81" s="110">
        <v>2.694</v>
      </c>
      <c r="H81" s="41">
        <v>1.5404602821083893</v>
      </c>
      <c r="I81" s="111">
        <v>0.19339999999999999</v>
      </c>
      <c r="J81" s="41">
        <v>1.3185108583247158</v>
      </c>
      <c r="K81" s="107">
        <v>0.84021999999999997</v>
      </c>
      <c r="L81" s="107"/>
      <c r="M81" s="2">
        <v>1139</v>
      </c>
      <c r="N81" s="2">
        <v>28</v>
      </c>
      <c r="O81" s="2">
        <v>1326</v>
      </c>
      <c r="P81" s="2">
        <v>23</v>
      </c>
      <c r="Q81" s="2">
        <v>1646</v>
      </c>
      <c r="R81" s="2">
        <v>17</v>
      </c>
      <c r="S81" s="112">
        <v>1646</v>
      </c>
      <c r="T81" s="112">
        <v>17</v>
      </c>
      <c r="U81" s="108">
        <v>0.69198055893074117</v>
      </c>
      <c r="V81" s="109"/>
      <c r="Y81" s="113"/>
    </row>
    <row r="82" spans="1:25">
      <c r="A82" s="5" t="s">
        <v>639</v>
      </c>
      <c r="B82" s="103">
        <v>631.41722019999997</v>
      </c>
      <c r="C82" s="104">
        <v>3645.4977807213704</v>
      </c>
      <c r="D82" s="105">
        <v>2.7352084402986643</v>
      </c>
      <c r="E82" s="106">
        <v>9.8039215686274517</v>
      </c>
      <c r="F82" s="105">
        <v>0.42156862745098039</v>
      </c>
      <c r="G82" s="110">
        <v>2.7930000000000001</v>
      </c>
      <c r="H82" s="41">
        <v>1.6469745793054062</v>
      </c>
      <c r="I82" s="111">
        <v>0.2009</v>
      </c>
      <c r="J82" s="41">
        <v>1.4435042309606769</v>
      </c>
      <c r="K82" s="107">
        <v>0.94271000000000005</v>
      </c>
      <c r="L82" s="107"/>
      <c r="M82" s="2">
        <v>1179</v>
      </c>
      <c r="N82" s="2">
        <v>31</v>
      </c>
      <c r="O82" s="2">
        <v>1350</v>
      </c>
      <c r="P82" s="2">
        <v>25</v>
      </c>
      <c r="Q82" s="2">
        <v>1660</v>
      </c>
      <c r="R82" s="2">
        <v>15</v>
      </c>
      <c r="S82" s="112">
        <v>1660</v>
      </c>
      <c r="T82" s="112">
        <v>15</v>
      </c>
      <c r="U82" s="108">
        <v>0.71024096385542168</v>
      </c>
      <c r="V82" s="109"/>
      <c r="Y82" s="113"/>
    </row>
    <row r="83" spans="1:25">
      <c r="A83" s="5" t="s">
        <v>640</v>
      </c>
      <c r="B83" s="103">
        <v>525.92262840000001</v>
      </c>
      <c r="C83" s="104">
        <v>28848.842035792426</v>
      </c>
      <c r="D83" s="105">
        <v>1.6567494033518642</v>
      </c>
      <c r="E83" s="106">
        <v>9.7446891444162933</v>
      </c>
      <c r="F83" s="105">
        <v>0.42389397778210869</v>
      </c>
      <c r="G83" s="110">
        <v>3.42</v>
      </c>
      <c r="H83" s="41">
        <v>1.4619883040935673</v>
      </c>
      <c r="I83" s="111">
        <v>0.24110000000000001</v>
      </c>
      <c r="J83" s="41">
        <v>1.2857735379510575</v>
      </c>
      <c r="K83" s="107">
        <v>0.79776000000000002</v>
      </c>
      <c r="L83" s="107"/>
      <c r="M83" s="2">
        <v>1392</v>
      </c>
      <c r="N83" s="2">
        <v>32</v>
      </c>
      <c r="O83" s="2">
        <v>1507</v>
      </c>
      <c r="P83" s="2">
        <v>24</v>
      </c>
      <c r="Q83" s="2">
        <v>1670</v>
      </c>
      <c r="R83" s="2">
        <v>16</v>
      </c>
      <c r="S83" s="112">
        <v>1670</v>
      </c>
      <c r="T83" s="112">
        <v>16</v>
      </c>
      <c r="U83" s="108">
        <v>0.83353293413173657</v>
      </c>
      <c r="V83" s="109"/>
      <c r="Y83" s="113"/>
    </row>
    <row r="84" spans="1:25">
      <c r="A84" s="5" t="s">
        <v>641</v>
      </c>
      <c r="B84" s="103">
        <v>676.81349839999996</v>
      </c>
      <c r="C84" s="104">
        <v>2869.3372232480324</v>
      </c>
      <c r="D84" s="105">
        <v>4.1616837867539376</v>
      </c>
      <c r="E84" s="106">
        <v>9.7096805515098552</v>
      </c>
      <c r="F84" s="105">
        <v>0.42237110399067868</v>
      </c>
      <c r="G84" s="110">
        <v>2.9980000000000002</v>
      </c>
      <c r="H84" s="41">
        <v>1.6010673782521678</v>
      </c>
      <c r="I84" s="111">
        <v>0.21290000000000001</v>
      </c>
      <c r="J84" s="41">
        <v>1.3621418506341003</v>
      </c>
      <c r="K84" s="107">
        <v>0.93264000000000002</v>
      </c>
      <c r="L84" s="107"/>
      <c r="M84" s="2">
        <v>1243</v>
      </c>
      <c r="N84" s="2">
        <v>31</v>
      </c>
      <c r="O84" s="2">
        <v>1404</v>
      </c>
      <c r="P84" s="2">
        <v>24</v>
      </c>
      <c r="Q84" s="2">
        <v>1677</v>
      </c>
      <c r="R84" s="2">
        <v>16</v>
      </c>
      <c r="S84" s="112">
        <v>1677</v>
      </c>
      <c r="T84" s="112">
        <v>16</v>
      </c>
      <c r="U84" s="108">
        <v>0.74120453190220636</v>
      </c>
      <c r="V84" s="109"/>
      <c r="Y84" s="113"/>
    </row>
    <row r="85" spans="1:25">
      <c r="A85" s="5" t="s">
        <v>642</v>
      </c>
      <c r="B85" s="103">
        <v>585.58402760000001</v>
      </c>
      <c r="C85" s="104">
        <v>2189.8738610225378</v>
      </c>
      <c r="D85" s="105">
        <v>1.5002031494353445</v>
      </c>
      <c r="E85" s="106">
        <v>9.6227867590454199</v>
      </c>
      <c r="F85" s="105">
        <v>0.42821401077752114</v>
      </c>
      <c r="G85" s="110">
        <v>2.3069999999999999</v>
      </c>
      <c r="H85" s="41">
        <v>1.6688339835283919</v>
      </c>
      <c r="I85" s="111">
        <v>0.1593</v>
      </c>
      <c r="J85" s="41">
        <v>1.5065913370998116</v>
      </c>
      <c r="K85" s="107">
        <v>0.94555999999999996</v>
      </c>
      <c r="L85" s="107"/>
      <c r="M85" s="2">
        <v>952</v>
      </c>
      <c r="N85" s="2">
        <v>27</v>
      </c>
      <c r="O85" s="2">
        <v>1210</v>
      </c>
      <c r="P85" s="2">
        <v>24</v>
      </c>
      <c r="Q85" s="2">
        <v>1693</v>
      </c>
      <c r="R85" s="2">
        <v>16</v>
      </c>
      <c r="S85" s="112">
        <v>1693</v>
      </c>
      <c r="T85" s="112">
        <v>16</v>
      </c>
      <c r="U85" s="108">
        <v>0.56231541642055527</v>
      </c>
      <c r="V85" s="109"/>
      <c r="Y85" s="113"/>
    </row>
    <row r="86" spans="1:25">
      <c r="A86" s="5" t="s">
        <v>643</v>
      </c>
      <c r="B86" s="103">
        <v>560.56083979999994</v>
      </c>
      <c r="C86" s="104">
        <v>4832.0892754201441</v>
      </c>
      <c r="D86" s="105">
        <v>0.72662434145400778</v>
      </c>
      <c r="E86" s="106">
        <v>9.5868085514332275</v>
      </c>
      <c r="F86" s="105">
        <v>0.44578659764164508</v>
      </c>
      <c r="G86" s="110">
        <v>2.7610000000000001</v>
      </c>
      <c r="H86" s="41">
        <v>1.5392973560304237</v>
      </c>
      <c r="I86" s="111">
        <v>0.19270000000000001</v>
      </c>
      <c r="J86" s="41">
        <v>1.3233004670472237</v>
      </c>
      <c r="K86" s="107">
        <v>0.84155999999999997</v>
      </c>
      <c r="L86" s="107"/>
      <c r="M86" s="2">
        <v>1135</v>
      </c>
      <c r="N86" s="2">
        <v>27</v>
      </c>
      <c r="O86" s="2">
        <v>1343</v>
      </c>
      <c r="P86" s="2">
        <v>23</v>
      </c>
      <c r="Q86" s="2">
        <v>1701</v>
      </c>
      <c r="R86" s="2">
        <v>16</v>
      </c>
      <c r="S86" s="112">
        <v>1701</v>
      </c>
      <c r="T86" s="112">
        <v>16</v>
      </c>
      <c r="U86" s="108">
        <v>0.66725455614344509</v>
      </c>
      <c r="V86" s="109"/>
      <c r="Y86" s="113"/>
    </row>
    <row r="87" spans="1:25">
      <c r="A87" s="5" t="s">
        <v>644</v>
      </c>
      <c r="B87" s="103">
        <v>780.9974588</v>
      </c>
      <c r="C87" s="104">
        <v>1810.2829009280495</v>
      </c>
      <c r="D87" s="105">
        <v>1.7828913093963423</v>
      </c>
      <c r="E87" s="106">
        <v>9.5611435127641258</v>
      </c>
      <c r="F87" s="105">
        <v>0.40634859929247535</v>
      </c>
      <c r="G87" s="110">
        <v>2.7250000000000001</v>
      </c>
      <c r="H87" s="41">
        <v>1.6880733944954127</v>
      </c>
      <c r="I87" s="111">
        <v>0.1895</v>
      </c>
      <c r="J87" s="41">
        <v>1.4775725593667544</v>
      </c>
      <c r="K87" s="107">
        <v>0.96316999999999997</v>
      </c>
      <c r="L87" s="107"/>
      <c r="M87" s="2">
        <v>1117</v>
      </c>
      <c r="N87" s="2">
        <v>30</v>
      </c>
      <c r="O87" s="2">
        <v>1330</v>
      </c>
      <c r="P87" s="2">
        <v>26</v>
      </c>
      <c r="Q87" s="2">
        <v>1707</v>
      </c>
      <c r="R87" s="2">
        <v>15</v>
      </c>
      <c r="S87" s="112">
        <v>1707</v>
      </c>
      <c r="T87" s="112">
        <v>15</v>
      </c>
      <c r="U87" s="108">
        <v>0.65436438195664914</v>
      </c>
      <c r="V87" s="109"/>
      <c r="Y87" s="113"/>
    </row>
    <row r="88" spans="1:25">
      <c r="A88" s="5" t="s">
        <v>645</v>
      </c>
      <c r="B88" s="103">
        <v>243.88018459999998</v>
      </c>
      <c r="C88" s="104">
        <v>12554.242398998786</v>
      </c>
      <c r="D88" s="105">
        <v>2.7945513554184287</v>
      </c>
      <c r="E88" s="106">
        <v>9.5365248903299644</v>
      </c>
      <c r="F88" s="105">
        <v>0.45775319473583831</v>
      </c>
      <c r="G88" s="110">
        <v>3.79</v>
      </c>
      <c r="H88" s="41">
        <v>1.4511873350923483</v>
      </c>
      <c r="I88" s="111">
        <v>0.26029999999999998</v>
      </c>
      <c r="J88" s="41">
        <v>1.2869765655013448</v>
      </c>
      <c r="K88" s="107">
        <v>0.78341000000000005</v>
      </c>
      <c r="L88" s="107"/>
      <c r="M88" s="2">
        <v>1491</v>
      </c>
      <c r="N88" s="2">
        <v>35</v>
      </c>
      <c r="O88" s="2">
        <v>1589</v>
      </c>
      <c r="P88" s="2">
        <v>25</v>
      </c>
      <c r="Q88" s="2">
        <v>1709</v>
      </c>
      <c r="R88" s="2">
        <v>17</v>
      </c>
      <c r="S88" s="112">
        <v>1709</v>
      </c>
      <c r="T88" s="112">
        <v>17</v>
      </c>
      <c r="U88" s="108">
        <v>0.87244002340550031</v>
      </c>
      <c r="V88" s="109"/>
      <c r="Y88" s="113"/>
    </row>
    <row r="89" spans="1:25">
      <c r="A89" s="5" t="s">
        <v>646</v>
      </c>
      <c r="B89" s="103">
        <v>601.70569939999996</v>
      </c>
      <c r="C89" s="104">
        <v>1559.7652320099187</v>
      </c>
      <c r="D89" s="105">
        <v>5.6093925468576069</v>
      </c>
      <c r="E89" s="106">
        <v>9.4849663283695342</v>
      </c>
      <c r="F89" s="105">
        <v>0.43156596794081381</v>
      </c>
      <c r="G89" s="110">
        <v>2.2629999999999999</v>
      </c>
      <c r="H89" s="41">
        <v>1.7233760494918251</v>
      </c>
      <c r="I89" s="111">
        <v>0.15659999999999999</v>
      </c>
      <c r="J89" s="41">
        <v>1.5325670498084292</v>
      </c>
      <c r="K89" s="107">
        <v>0.95757000000000003</v>
      </c>
      <c r="L89" s="107"/>
      <c r="M89" s="2">
        <v>937</v>
      </c>
      <c r="N89" s="2">
        <v>27</v>
      </c>
      <c r="O89" s="2">
        <v>1198</v>
      </c>
      <c r="P89" s="2">
        <v>25</v>
      </c>
      <c r="Q89" s="2">
        <v>1721</v>
      </c>
      <c r="R89" s="2">
        <v>16</v>
      </c>
      <c r="S89" s="112">
        <v>1721</v>
      </c>
      <c r="T89" s="112">
        <v>16</v>
      </c>
      <c r="U89" s="108">
        <v>0.54445090063916324</v>
      </c>
      <c r="V89" s="109"/>
      <c r="Y89" s="113"/>
    </row>
    <row r="90" spans="1:25">
      <c r="A90" s="5" t="s">
        <v>647</v>
      </c>
      <c r="B90" s="103">
        <v>1051.0322472</v>
      </c>
      <c r="C90" s="104">
        <v>3917.3410500990317</v>
      </c>
      <c r="D90" s="105">
        <v>5.6055425956894425</v>
      </c>
      <c r="E90" s="106">
        <v>9.4670074789359084</v>
      </c>
      <c r="F90" s="105">
        <v>0.38814730663637226</v>
      </c>
      <c r="G90" s="110">
        <v>2.8889999999999998</v>
      </c>
      <c r="H90" s="41">
        <v>1.5576323987538943</v>
      </c>
      <c r="I90" s="111">
        <v>0.19670000000000001</v>
      </c>
      <c r="J90" s="41">
        <v>1.3472292831723436</v>
      </c>
      <c r="K90" s="107">
        <v>0.94123999999999997</v>
      </c>
      <c r="L90" s="107"/>
      <c r="M90" s="2">
        <v>1157</v>
      </c>
      <c r="N90" s="2">
        <v>29</v>
      </c>
      <c r="O90" s="2">
        <v>1377</v>
      </c>
      <c r="P90" s="2">
        <v>23</v>
      </c>
      <c r="Q90" s="2">
        <v>1724</v>
      </c>
      <c r="R90" s="2">
        <v>14</v>
      </c>
      <c r="S90" s="112">
        <v>1724</v>
      </c>
      <c r="T90" s="112">
        <v>14</v>
      </c>
      <c r="U90" s="108">
        <v>0.67111368909512759</v>
      </c>
      <c r="V90" s="109"/>
      <c r="Y90" s="113"/>
    </row>
    <row r="91" spans="1:25">
      <c r="A91" s="5" t="s">
        <v>648</v>
      </c>
      <c r="B91" s="103">
        <v>727.70854779999991</v>
      </c>
      <c r="C91" s="104">
        <v>2961.5072496992484</v>
      </c>
      <c r="D91" s="105">
        <v>2.7788347425317754</v>
      </c>
      <c r="E91" s="106">
        <v>9.4643195154268405</v>
      </c>
      <c r="F91" s="105">
        <v>0.4069657391633541</v>
      </c>
      <c r="G91" s="110">
        <v>3.2839999999999998</v>
      </c>
      <c r="H91" s="41">
        <v>1.4768574908647993</v>
      </c>
      <c r="I91" s="111">
        <v>0.22559999999999999</v>
      </c>
      <c r="J91" s="41">
        <v>1.2632978723404258</v>
      </c>
      <c r="K91" s="107">
        <v>0.80395000000000005</v>
      </c>
      <c r="L91" s="107"/>
      <c r="M91" s="2">
        <v>1311</v>
      </c>
      <c r="N91" s="2">
        <v>30</v>
      </c>
      <c r="O91" s="2">
        <v>1476</v>
      </c>
      <c r="P91" s="2">
        <v>23</v>
      </c>
      <c r="Q91" s="2">
        <v>1724</v>
      </c>
      <c r="R91" s="2">
        <v>15</v>
      </c>
      <c r="S91" s="112">
        <v>1724</v>
      </c>
      <c r="T91" s="112">
        <v>15</v>
      </c>
      <c r="U91" s="108">
        <v>0.76044083526682138</v>
      </c>
      <c r="V91" s="109"/>
      <c r="Y91" s="113"/>
    </row>
    <row r="92" spans="1:25">
      <c r="A92" s="5" t="s">
        <v>649</v>
      </c>
      <c r="B92" s="103">
        <v>720.35680339999999</v>
      </c>
      <c r="C92" s="104">
        <v>2689.6974730556294</v>
      </c>
      <c r="D92" s="105">
        <v>2.9426030096568927</v>
      </c>
      <c r="E92" s="106">
        <v>9.4393052671323385</v>
      </c>
      <c r="F92" s="105">
        <v>0.40589012648669054</v>
      </c>
      <c r="G92" s="110">
        <v>2.927</v>
      </c>
      <c r="H92" s="41">
        <v>1.5374103177314657</v>
      </c>
      <c r="I92" s="111">
        <v>0.20069999999999999</v>
      </c>
      <c r="J92" s="41">
        <v>1.3452914798206279</v>
      </c>
      <c r="K92" s="107">
        <v>0.90532999999999997</v>
      </c>
      <c r="L92" s="107"/>
      <c r="M92" s="2">
        <v>1179</v>
      </c>
      <c r="N92" s="2">
        <v>29</v>
      </c>
      <c r="O92" s="2">
        <v>1387</v>
      </c>
      <c r="P92" s="2">
        <v>23</v>
      </c>
      <c r="Q92" s="2">
        <v>1729</v>
      </c>
      <c r="R92" s="2">
        <v>15</v>
      </c>
      <c r="S92" s="112">
        <v>1729</v>
      </c>
      <c r="T92" s="112">
        <v>15</v>
      </c>
      <c r="U92" s="108">
        <v>0.68189705031810299</v>
      </c>
      <c r="V92" s="109"/>
      <c r="Y92" s="113"/>
    </row>
    <row r="93" spans="1:25">
      <c r="A93" s="5" t="s">
        <v>650</v>
      </c>
      <c r="B93" s="103">
        <v>560.87142019999999</v>
      </c>
      <c r="C93" s="104">
        <v>3419.3394262012898</v>
      </c>
      <c r="D93" s="105">
        <v>3.9234808226485511</v>
      </c>
      <c r="E93" s="106">
        <v>9.4384143463898056</v>
      </c>
      <c r="F93" s="105">
        <v>0.42000943841434635</v>
      </c>
      <c r="G93" s="110">
        <v>3.0579999999999998</v>
      </c>
      <c r="H93" s="41">
        <v>1.471550032701112</v>
      </c>
      <c r="I93" s="111">
        <v>0.2102</v>
      </c>
      <c r="J93" s="41">
        <v>1.2607040913415795</v>
      </c>
      <c r="K93" s="107">
        <v>0.73018000000000005</v>
      </c>
      <c r="L93" s="107"/>
      <c r="M93" s="2">
        <v>1229</v>
      </c>
      <c r="N93" s="2">
        <v>28</v>
      </c>
      <c r="O93" s="2">
        <v>1421</v>
      </c>
      <c r="P93" s="2">
        <v>23</v>
      </c>
      <c r="Q93" s="2">
        <v>1729</v>
      </c>
      <c r="R93" s="2">
        <v>15</v>
      </c>
      <c r="S93" s="112">
        <v>1729</v>
      </c>
      <c r="T93" s="112">
        <v>15</v>
      </c>
      <c r="U93" s="108">
        <v>0.7108155002891845</v>
      </c>
      <c r="V93" s="109"/>
      <c r="Y93" s="113"/>
    </row>
    <row r="94" spans="1:25">
      <c r="A94" s="5" t="s">
        <v>651</v>
      </c>
      <c r="B94" s="103">
        <v>911.13265879999994</v>
      </c>
      <c r="C94" s="104">
        <v>5693.1222176769634</v>
      </c>
      <c r="D94" s="105">
        <v>2.6442939180979903</v>
      </c>
      <c r="E94" s="106">
        <v>9.4144228958764824</v>
      </c>
      <c r="F94" s="105">
        <v>0.40011297307475052</v>
      </c>
      <c r="G94" s="110">
        <v>3.0760000000000001</v>
      </c>
      <c r="H94" s="41">
        <v>1.5279583875162548</v>
      </c>
      <c r="I94" s="111">
        <v>0.20710000000000001</v>
      </c>
      <c r="J94" s="41">
        <v>1.3278609367455334</v>
      </c>
      <c r="K94" s="107">
        <v>0.90832000000000002</v>
      </c>
      <c r="L94" s="107"/>
      <c r="M94" s="2">
        <v>1213</v>
      </c>
      <c r="N94" s="2">
        <v>29</v>
      </c>
      <c r="O94" s="2">
        <v>1424</v>
      </c>
      <c r="P94" s="2">
        <v>24</v>
      </c>
      <c r="Q94" s="2">
        <v>1735</v>
      </c>
      <c r="R94" s="2">
        <v>14</v>
      </c>
      <c r="S94" s="112">
        <v>1735</v>
      </c>
      <c r="T94" s="112">
        <v>14</v>
      </c>
      <c r="U94" s="108">
        <v>0.69913544668587901</v>
      </c>
      <c r="V94" s="109"/>
      <c r="Y94" s="113"/>
    </row>
    <row r="95" spans="1:25">
      <c r="A95" s="5" t="s">
        <v>652</v>
      </c>
      <c r="B95" s="103">
        <v>534.29533040000001</v>
      </c>
      <c r="C95" s="104">
        <v>3802.291416969766</v>
      </c>
      <c r="D95" s="105">
        <v>2.3843726125478746</v>
      </c>
      <c r="E95" s="106">
        <v>9.3984962406015047</v>
      </c>
      <c r="F95" s="105">
        <v>0.43233082706766918</v>
      </c>
      <c r="G95" s="110">
        <v>3.12</v>
      </c>
      <c r="H95" s="41">
        <v>1.7628205128205128</v>
      </c>
      <c r="I95" s="111">
        <v>0.21099999999999999</v>
      </c>
      <c r="J95" s="41">
        <v>1.5165876777251186</v>
      </c>
      <c r="K95" s="107">
        <v>0.95516000000000001</v>
      </c>
      <c r="L95" s="107"/>
      <c r="M95" s="2">
        <v>1233</v>
      </c>
      <c r="N95" s="2">
        <v>34</v>
      </c>
      <c r="O95" s="2">
        <v>1431</v>
      </c>
      <c r="P95" s="2">
        <v>27</v>
      </c>
      <c r="Q95" s="2">
        <v>1737</v>
      </c>
      <c r="R95" s="2">
        <v>16</v>
      </c>
      <c r="S95" s="112">
        <v>1737</v>
      </c>
      <c r="T95" s="112">
        <v>16</v>
      </c>
      <c r="U95" s="108">
        <v>0.7098445595854922</v>
      </c>
      <c r="V95" s="109"/>
      <c r="Y95" s="113"/>
    </row>
    <row r="96" spans="1:25">
      <c r="A96" s="5" t="s">
        <v>653</v>
      </c>
      <c r="B96" s="103">
        <v>716.20019119999995</v>
      </c>
      <c r="C96" s="104">
        <v>4167.3656600026934</v>
      </c>
      <c r="D96" s="105">
        <v>3.5170199533728121</v>
      </c>
      <c r="E96" s="106">
        <v>9.3931993236896485</v>
      </c>
      <c r="F96" s="105">
        <v>0.39451437159496527</v>
      </c>
      <c r="G96" s="110">
        <v>3.63</v>
      </c>
      <c r="H96" s="41">
        <v>1.5151515151515151</v>
      </c>
      <c r="I96" s="111">
        <v>0.24879999999999999</v>
      </c>
      <c r="J96" s="41">
        <v>1.2861736334405145</v>
      </c>
      <c r="K96" s="107">
        <v>0.84084999999999999</v>
      </c>
      <c r="L96" s="107"/>
      <c r="M96" s="2">
        <v>1432</v>
      </c>
      <c r="N96" s="2">
        <v>33</v>
      </c>
      <c r="O96" s="2">
        <v>1556</v>
      </c>
      <c r="P96" s="2">
        <v>24</v>
      </c>
      <c r="Q96" s="2">
        <v>1738</v>
      </c>
      <c r="R96" s="2">
        <v>14</v>
      </c>
      <c r="S96" s="112">
        <v>1738</v>
      </c>
      <c r="T96" s="112">
        <v>14</v>
      </c>
      <c r="U96" s="108">
        <v>0.8239355581127733</v>
      </c>
      <c r="V96" s="109"/>
      <c r="Y96" s="113"/>
    </row>
    <row r="97" spans="1:25">
      <c r="A97" s="5" t="s">
        <v>654</v>
      </c>
      <c r="B97" s="103">
        <v>616.99300779999999</v>
      </c>
      <c r="C97" s="104">
        <v>8282.2301373132868</v>
      </c>
      <c r="D97" s="105">
        <v>2.8511402233349026</v>
      </c>
      <c r="E97" s="106">
        <v>9.3861460484325132</v>
      </c>
      <c r="F97" s="105">
        <v>0.41299042613103065</v>
      </c>
      <c r="G97" s="110">
        <v>3.55</v>
      </c>
      <c r="H97" s="41">
        <v>1.8309859154929577</v>
      </c>
      <c r="I97" s="111">
        <v>0.23830000000000001</v>
      </c>
      <c r="J97" s="41">
        <v>1.6575744859420898</v>
      </c>
      <c r="K97" s="107">
        <v>0.97414000000000001</v>
      </c>
      <c r="L97" s="107"/>
      <c r="M97" s="2">
        <v>1375</v>
      </c>
      <c r="N97" s="2">
        <v>41</v>
      </c>
      <c r="O97" s="2">
        <v>1529</v>
      </c>
      <c r="P97" s="2">
        <v>29</v>
      </c>
      <c r="Q97" s="2">
        <v>1739</v>
      </c>
      <c r="R97" s="2">
        <v>15</v>
      </c>
      <c r="S97" s="112">
        <v>1739</v>
      </c>
      <c r="T97" s="112">
        <v>15</v>
      </c>
      <c r="U97" s="108">
        <v>0.79068430132259915</v>
      </c>
      <c r="V97" s="109"/>
      <c r="Y97" s="113"/>
    </row>
    <row r="98" spans="1:25">
      <c r="A98" s="5" t="s">
        <v>655</v>
      </c>
      <c r="B98" s="103">
        <v>449.41196299999996</v>
      </c>
      <c r="C98" s="104">
        <v>84590.2</v>
      </c>
      <c r="D98" s="105">
        <v>3.2812994895494998</v>
      </c>
      <c r="E98" s="106">
        <v>9.3887897849967139</v>
      </c>
      <c r="F98" s="105">
        <v>0.42249554032485215</v>
      </c>
      <c r="G98" s="110">
        <v>3.78</v>
      </c>
      <c r="H98" s="41">
        <v>1.4550264550264551</v>
      </c>
      <c r="I98" s="111">
        <v>0.25879999999999997</v>
      </c>
      <c r="J98" s="41">
        <v>1.2557959814528594</v>
      </c>
      <c r="K98" s="107">
        <v>0.69508999999999999</v>
      </c>
      <c r="L98" s="107"/>
      <c r="M98" s="2">
        <v>1484</v>
      </c>
      <c r="N98" s="2">
        <v>33</v>
      </c>
      <c r="O98" s="2">
        <v>1589</v>
      </c>
      <c r="P98" s="2">
        <v>23</v>
      </c>
      <c r="Q98" s="2">
        <v>1739</v>
      </c>
      <c r="R98" s="2">
        <v>16</v>
      </c>
      <c r="S98" s="112">
        <v>1739</v>
      </c>
      <c r="T98" s="112">
        <v>16</v>
      </c>
      <c r="U98" s="108">
        <v>0.85336400230017251</v>
      </c>
      <c r="V98" s="109"/>
      <c r="Y98" s="113"/>
    </row>
    <row r="99" spans="1:25">
      <c r="A99" s="5" t="s">
        <v>656</v>
      </c>
      <c r="B99" s="103">
        <v>426.28903979999995</v>
      </c>
      <c r="C99" s="104">
        <v>77789.7</v>
      </c>
      <c r="D99" s="105">
        <v>1.1966454569862115</v>
      </c>
      <c r="E99" s="106">
        <v>9.3624192491339766</v>
      </c>
      <c r="F99" s="105">
        <v>0.41662765658646189</v>
      </c>
      <c r="G99" s="110">
        <v>3.81</v>
      </c>
      <c r="H99" s="41">
        <v>1.4435695538057742</v>
      </c>
      <c r="I99" s="111">
        <v>0.25559999999999999</v>
      </c>
      <c r="J99" s="41">
        <v>1.3106416275430361</v>
      </c>
      <c r="K99" s="107">
        <v>0.85214999999999996</v>
      </c>
      <c r="L99" s="107"/>
      <c r="M99" s="2">
        <v>1467</v>
      </c>
      <c r="N99" s="2">
        <v>34</v>
      </c>
      <c r="O99" s="2">
        <v>1594</v>
      </c>
      <c r="P99" s="2">
        <v>24</v>
      </c>
      <c r="Q99" s="2">
        <v>1745</v>
      </c>
      <c r="R99" s="2">
        <v>15</v>
      </c>
      <c r="S99" s="112">
        <v>1745</v>
      </c>
      <c r="T99" s="112">
        <v>15</v>
      </c>
      <c r="U99" s="108">
        <v>0.84068767908309461</v>
      </c>
      <c r="V99" s="109"/>
      <c r="Y99" s="113"/>
    </row>
    <row r="100" spans="1:25">
      <c r="A100" s="5" t="s">
        <v>657</v>
      </c>
      <c r="B100" s="103">
        <v>303.34067919999995</v>
      </c>
      <c r="C100" s="104">
        <v>4773.3707396017162</v>
      </c>
      <c r="D100" s="105">
        <v>2.8567486123875065</v>
      </c>
      <c r="E100" s="106">
        <v>9.3057882002605616</v>
      </c>
      <c r="F100" s="105">
        <v>0.45133072771263727</v>
      </c>
      <c r="G100" s="110">
        <v>3.66</v>
      </c>
      <c r="H100" s="41">
        <v>1.5027322404371584</v>
      </c>
      <c r="I100" s="111">
        <v>0.2492</v>
      </c>
      <c r="J100" s="41">
        <v>1.2841091492776886</v>
      </c>
      <c r="K100" s="107">
        <v>0.71575</v>
      </c>
      <c r="L100" s="107"/>
      <c r="M100" s="2">
        <v>1434</v>
      </c>
      <c r="N100" s="2">
        <v>33</v>
      </c>
      <c r="O100" s="2">
        <v>1562</v>
      </c>
      <c r="P100" s="2">
        <v>24</v>
      </c>
      <c r="Q100" s="2">
        <v>1754</v>
      </c>
      <c r="R100" s="2">
        <v>17</v>
      </c>
      <c r="S100" s="112">
        <v>1754</v>
      </c>
      <c r="T100" s="112">
        <v>17</v>
      </c>
      <c r="U100" s="108">
        <v>0.81755986316989737</v>
      </c>
      <c r="V100" s="109"/>
      <c r="Y100" s="113"/>
    </row>
    <row r="101" spans="1:25">
      <c r="A101" s="5" t="s">
        <v>658</v>
      </c>
      <c r="B101" s="103">
        <v>104.04275699999999</v>
      </c>
      <c r="C101" s="104">
        <v>3182.3343943030027</v>
      </c>
      <c r="D101" s="105">
        <v>2.3082103509609593</v>
      </c>
      <c r="E101" s="106">
        <v>9.3023255813953494</v>
      </c>
      <c r="F101" s="105">
        <v>0.55813953488372092</v>
      </c>
      <c r="G101" s="110">
        <v>3.76</v>
      </c>
      <c r="H101" s="41">
        <v>1.7287234042553192</v>
      </c>
      <c r="I101" s="111">
        <v>0.25280000000000002</v>
      </c>
      <c r="J101" s="41">
        <v>1.5229430379746833</v>
      </c>
      <c r="K101" s="107">
        <v>0.87699000000000005</v>
      </c>
      <c r="L101" s="107"/>
      <c r="M101" s="2">
        <v>1451</v>
      </c>
      <c r="N101" s="2">
        <v>39</v>
      </c>
      <c r="O101" s="2">
        <v>1576</v>
      </c>
      <c r="P101" s="2">
        <v>28</v>
      </c>
      <c r="Q101" s="2">
        <v>1754</v>
      </c>
      <c r="R101" s="2">
        <v>21</v>
      </c>
      <c r="S101" s="112">
        <v>1754</v>
      </c>
      <c r="T101" s="112">
        <v>21</v>
      </c>
      <c r="U101" s="108">
        <v>0.82725199543899663</v>
      </c>
      <c r="V101" s="109"/>
      <c r="Y101" s="113"/>
    </row>
    <row r="102" spans="1:25">
      <c r="A102" s="5" t="s">
        <v>659</v>
      </c>
      <c r="B102" s="103">
        <v>291.94233379999997</v>
      </c>
      <c r="C102" s="104">
        <v>55903.6</v>
      </c>
      <c r="D102" s="105">
        <v>1.5554557133145861</v>
      </c>
      <c r="E102" s="106">
        <v>9.3066542577943228</v>
      </c>
      <c r="F102" s="105">
        <v>0.44671940437412749</v>
      </c>
      <c r="G102" s="110">
        <v>3.93</v>
      </c>
      <c r="H102" s="41">
        <v>1.5267175572519083</v>
      </c>
      <c r="I102" s="111">
        <v>0.26629999999999998</v>
      </c>
      <c r="J102" s="41">
        <v>1.2767555388659406</v>
      </c>
      <c r="K102" s="107">
        <v>0.68381000000000003</v>
      </c>
      <c r="L102" s="107"/>
      <c r="M102" s="2">
        <v>1521</v>
      </c>
      <c r="N102" s="2">
        <v>34</v>
      </c>
      <c r="O102" s="2">
        <v>1618</v>
      </c>
      <c r="P102" s="2">
        <v>24</v>
      </c>
      <c r="Q102" s="2">
        <v>1754</v>
      </c>
      <c r="R102" s="2">
        <v>16</v>
      </c>
      <c r="S102" s="112">
        <v>1754</v>
      </c>
      <c r="T102" s="112">
        <v>16</v>
      </c>
      <c r="U102" s="108">
        <v>0.86716077537058156</v>
      </c>
      <c r="V102" s="109"/>
      <c r="Y102" s="113"/>
    </row>
    <row r="103" spans="1:25">
      <c r="A103" s="5" t="s">
        <v>660</v>
      </c>
      <c r="B103" s="103">
        <v>319.5991942</v>
      </c>
      <c r="C103" s="104">
        <v>58201.2</v>
      </c>
      <c r="D103" s="105">
        <v>13.010810361275805</v>
      </c>
      <c r="E103" s="106">
        <v>9.3205331344952942</v>
      </c>
      <c r="F103" s="105">
        <v>0.42874452418678349</v>
      </c>
      <c r="G103" s="110">
        <v>3.99</v>
      </c>
      <c r="H103" s="41">
        <v>1.8796992481203008</v>
      </c>
      <c r="I103" s="111">
        <v>0.26769999999999999</v>
      </c>
      <c r="J103" s="41">
        <v>1.7370190511766903</v>
      </c>
      <c r="K103" s="107">
        <v>0.97601000000000004</v>
      </c>
      <c r="L103" s="107"/>
      <c r="M103" s="2">
        <v>1524</v>
      </c>
      <c r="N103" s="2">
        <v>48</v>
      </c>
      <c r="O103" s="2">
        <v>1619</v>
      </c>
      <c r="P103" s="2">
        <v>34</v>
      </c>
      <c r="Q103" s="2">
        <v>1754</v>
      </c>
      <c r="R103" s="2">
        <v>15</v>
      </c>
      <c r="S103" s="112">
        <v>1754</v>
      </c>
      <c r="T103" s="112">
        <v>15</v>
      </c>
      <c r="U103" s="108">
        <v>0.8688711516533637</v>
      </c>
      <c r="V103" s="109"/>
      <c r="Y103" s="113"/>
    </row>
    <row r="104" spans="1:25">
      <c r="A104" s="5" t="s">
        <v>661</v>
      </c>
      <c r="B104" s="103">
        <v>424.35389359999999</v>
      </c>
      <c r="C104" s="104">
        <v>60366.9</v>
      </c>
      <c r="D104" s="105">
        <v>1.4934110551038169</v>
      </c>
      <c r="E104" s="106">
        <v>9.3049223038987634</v>
      </c>
      <c r="F104" s="105">
        <v>0.43267888713129249</v>
      </c>
      <c r="G104" s="110">
        <v>2.9609999999999999</v>
      </c>
      <c r="H104" s="41">
        <v>1.5366430260047281</v>
      </c>
      <c r="I104" s="111">
        <v>0.20169999999999999</v>
      </c>
      <c r="J104" s="41">
        <v>1.3138324243926625</v>
      </c>
      <c r="K104" s="107">
        <v>0.85418000000000005</v>
      </c>
      <c r="L104" s="107"/>
      <c r="M104" s="2">
        <v>1184</v>
      </c>
      <c r="N104" s="2">
        <v>29</v>
      </c>
      <c r="O104" s="2">
        <v>1397</v>
      </c>
      <c r="P104" s="2">
        <v>23</v>
      </c>
      <c r="Q104" s="2">
        <v>1755</v>
      </c>
      <c r="R104" s="2">
        <v>16</v>
      </c>
      <c r="S104" s="112">
        <v>1755</v>
      </c>
      <c r="T104" s="112">
        <v>16</v>
      </c>
      <c r="U104" s="108">
        <v>0.67464387464387465</v>
      </c>
      <c r="V104" s="109"/>
      <c r="Y104" s="113"/>
    </row>
    <row r="105" spans="1:25">
      <c r="A105" s="5" t="s">
        <v>662</v>
      </c>
      <c r="B105" s="103">
        <v>713.79772099999991</v>
      </c>
      <c r="C105" s="104">
        <v>5368.5398523495642</v>
      </c>
      <c r="D105" s="105">
        <v>3.4916404340084699</v>
      </c>
      <c r="E105" s="106">
        <v>9.3023255813953494</v>
      </c>
      <c r="F105" s="105">
        <v>0.39534883720930231</v>
      </c>
      <c r="G105" s="110">
        <v>3.3010000000000002</v>
      </c>
      <c r="H105" s="41">
        <v>1.4843986670705847</v>
      </c>
      <c r="I105" s="111">
        <v>0.22209999999999999</v>
      </c>
      <c r="J105" s="41">
        <v>1.2832057631697436</v>
      </c>
      <c r="K105" s="107">
        <v>0.86236000000000002</v>
      </c>
      <c r="L105" s="107"/>
      <c r="M105" s="2">
        <v>1293</v>
      </c>
      <c r="N105" s="2">
        <v>30</v>
      </c>
      <c r="O105" s="2">
        <v>1480</v>
      </c>
      <c r="P105" s="2">
        <v>23</v>
      </c>
      <c r="Q105" s="2">
        <v>1756</v>
      </c>
      <c r="R105" s="2">
        <v>15</v>
      </c>
      <c r="S105" s="112">
        <v>1756</v>
      </c>
      <c r="T105" s="112">
        <v>15</v>
      </c>
      <c r="U105" s="108">
        <v>0.73633257403189067</v>
      </c>
      <c r="V105" s="109"/>
      <c r="Y105" s="113"/>
    </row>
    <row r="106" spans="1:25">
      <c r="A106" s="5" t="s">
        <v>663</v>
      </c>
      <c r="B106" s="103">
        <v>517.28943240000001</v>
      </c>
      <c r="C106" s="104">
        <v>104079.9</v>
      </c>
      <c r="D106" s="105">
        <v>3.8269170520140885</v>
      </c>
      <c r="E106" s="106">
        <v>9.298000929800093</v>
      </c>
      <c r="F106" s="105">
        <v>0.40911204091120412</v>
      </c>
      <c r="G106" s="110">
        <v>4.07</v>
      </c>
      <c r="H106" s="41">
        <v>1.4742014742014742</v>
      </c>
      <c r="I106" s="111">
        <v>0.27529999999999999</v>
      </c>
      <c r="J106" s="41">
        <v>1.2895023610606613</v>
      </c>
      <c r="K106" s="107">
        <v>0.82108999999999999</v>
      </c>
      <c r="L106" s="107"/>
      <c r="M106" s="2">
        <v>1567</v>
      </c>
      <c r="N106" s="2">
        <v>36</v>
      </c>
      <c r="O106" s="2">
        <v>1647</v>
      </c>
      <c r="P106" s="2">
        <v>25</v>
      </c>
      <c r="Q106" s="2">
        <v>1757</v>
      </c>
      <c r="R106" s="2">
        <v>15</v>
      </c>
      <c r="S106" s="112">
        <v>1757</v>
      </c>
      <c r="T106" s="112">
        <v>15</v>
      </c>
      <c r="U106" s="108">
        <v>0.89186112692088793</v>
      </c>
      <c r="V106" s="109"/>
      <c r="Y106" s="113"/>
    </row>
    <row r="107" spans="1:25">
      <c r="A107" s="5" t="s">
        <v>664</v>
      </c>
      <c r="B107" s="103">
        <v>235.50446399999998</v>
      </c>
      <c r="C107" s="104">
        <v>3348.6986967461166</v>
      </c>
      <c r="D107" s="105">
        <v>2.3342974687752265</v>
      </c>
      <c r="E107" s="106">
        <v>9.2764378478664185</v>
      </c>
      <c r="F107" s="105">
        <v>0.46382189239332094</v>
      </c>
      <c r="G107" s="110">
        <v>3.19</v>
      </c>
      <c r="H107" s="41">
        <v>1.7241379310344829</v>
      </c>
      <c r="I107" s="111">
        <v>0.2177</v>
      </c>
      <c r="J107" s="41">
        <v>1.4928801102434544</v>
      </c>
      <c r="K107" s="107">
        <v>0.90330999999999995</v>
      </c>
      <c r="L107" s="107"/>
      <c r="M107" s="2">
        <v>1268</v>
      </c>
      <c r="N107" s="2">
        <v>34</v>
      </c>
      <c r="O107" s="2">
        <v>1450</v>
      </c>
      <c r="P107" s="2">
        <v>26</v>
      </c>
      <c r="Q107" s="2">
        <v>1759</v>
      </c>
      <c r="R107" s="2">
        <v>18</v>
      </c>
      <c r="S107" s="112">
        <v>1759</v>
      </c>
      <c r="T107" s="112">
        <v>18</v>
      </c>
      <c r="U107" s="108">
        <v>0.72086412734508243</v>
      </c>
      <c r="V107" s="109"/>
      <c r="Y107" s="113"/>
    </row>
    <row r="108" spans="1:25">
      <c r="A108" s="5" t="s">
        <v>665</v>
      </c>
      <c r="B108" s="103">
        <v>152.92249959999998</v>
      </c>
      <c r="C108" s="104">
        <v>25350.5</v>
      </c>
      <c r="D108" s="105">
        <v>1.5191459944076897</v>
      </c>
      <c r="E108" s="106">
        <v>9.250693802035153</v>
      </c>
      <c r="F108" s="105">
        <v>0.55504162812210911</v>
      </c>
      <c r="G108" s="110">
        <v>3.49</v>
      </c>
      <c r="H108" s="41">
        <v>1.5759312320916905</v>
      </c>
      <c r="I108" s="111">
        <v>0.2331</v>
      </c>
      <c r="J108" s="41">
        <v>1.3513513513513513</v>
      </c>
      <c r="K108" s="107">
        <v>0.7984</v>
      </c>
      <c r="L108" s="107"/>
      <c r="M108" s="2">
        <v>1350</v>
      </c>
      <c r="N108" s="2">
        <v>33</v>
      </c>
      <c r="O108" s="2">
        <v>1523</v>
      </c>
      <c r="P108" s="2">
        <v>25</v>
      </c>
      <c r="Q108" s="2">
        <v>1765</v>
      </c>
      <c r="R108" s="2">
        <v>19</v>
      </c>
      <c r="S108" s="112">
        <v>1765</v>
      </c>
      <c r="T108" s="112">
        <v>19</v>
      </c>
      <c r="U108" s="108">
        <v>0.76487252124645888</v>
      </c>
      <c r="V108" s="109"/>
      <c r="Y108" s="113"/>
    </row>
    <row r="109" spans="1:25">
      <c r="A109" s="5" t="s">
        <v>666</v>
      </c>
      <c r="B109" s="103">
        <v>393.05224139999996</v>
      </c>
      <c r="C109" s="104">
        <v>79035.5</v>
      </c>
      <c r="D109" s="105">
        <v>4.8174130592779827</v>
      </c>
      <c r="E109" s="106">
        <v>9.2541180825467322</v>
      </c>
      <c r="F109" s="105">
        <v>0.41643531371460296</v>
      </c>
      <c r="G109" s="110">
        <v>4.08</v>
      </c>
      <c r="H109" s="41">
        <v>1.4705882352941175</v>
      </c>
      <c r="I109" s="111">
        <v>0.27529999999999999</v>
      </c>
      <c r="J109" s="41">
        <v>1.2531783508899381</v>
      </c>
      <c r="K109" s="107">
        <v>0.68935000000000002</v>
      </c>
      <c r="L109" s="107"/>
      <c r="M109" s="2">
        <v>1567</v>
      </c>
      <c r="N109" s="2">
        <v>35</v>
      </c>
      <c r="O109" s="2">
        <v>1650</v>
      </c>
      <c r="P109" s="2">
        <v>24</v>
      </c>
      <c r="Q109" s="2">
        <v>1766</v>
      </c>
      <c r="R109" s="2">
        <v>15</v>
      </c>
      <c r="S109" s="112">
        <v>1766</v>
      </c>
      <c r="T109" s="112">
        <v>15</v>
      </c>
      <c r="U109" s="108">
        <v>0.88731596828992076</v>
      </c>
      <c r="V109" s="109"/>
      <c r="Y109" s="113"/>
    </row>
    <row r="110" spans="1:25">
      <c r="A110" s="5" t="s">
        <v>667</v>
      </c>
      <c r="B110" s="103">
        <v>273.51635219999997</v>
      </c>
      <c r="C110" s="104">
        <v>4142.9923487908763</v>
      </c>
      <c r="D110" s="105">
        <v>0.74703305275243082</v>
      </c>
      <c r="E110" s="106">
        <v>9.2421441774491679</v>
      </c>
      <c r="F110" s="105">
        <v>0.50831792975970425</v>
      </c>
      <c r="G110" s="110">
        <v>2.67</v>
      </c>
      <c r="H110" s="41">
        <v>2.0599250936329589</v>
      </c>
      <c r="I110" s="111">
        <v>0.18010000000000001</v>
      </c>
      <c r="J110" s="41">
        <v>1.8323153803442531</v>
      </c>
      <c r="K110" s="107">
        <v>0.96879000000000004</v>
      </c>
      <c r="L110" s="107"/>
      <c r="M110" s="2">
        <v>1064</v>
      </c>
      <c r="N110" s="2">
        <v>37</v>
      </c>
      <c r="O110" s="2">
        <v>1306</v>
      </c>
      <c r="P110" s="2">
        <v>32</v>
      </c>
      <c r="Q110" s="2">
        <v>1767</v>
      </c>
      <c r="R110" s="2">
        <v>18</v>
      </c>
      <c r="S110" s="112">
        <v>1767</v>
      </c>
      <c r="T110" s="112">
        <v>18</v>
      </c>
      <c r="U110" s="108">
        <v>0.60215053763440862</v>
      </c>
      <c r="V110" s="109"/>
      <c r="Y110" s="113"/>
    </row>
    <row r="111" spans="1:25">
      <c r="A111" s="5" t="s">
        <v>668</v>
      </c>
      <c r="B111" s="103">
        <v>191.7026774</v>
      </c>
      <c r="C111" s="104">
        <v>36809.199999999997</v>
      </c>
      <c r="D111" s="105">
        <v>1.0742941008283056</v>
      </c>
      <c r="E111" s="106">
        <v>9.2336103416435833</v>
      </c>
      <c r="F111" s="105">
        <v>0.46168051708217916</v>
      </c>
      <c r="G111" s="110">
        <v>4</v>
      </c>
      <c r="H111" s="41">
        <v>1.5</v>
      </c>
      <c r="I111" s="111">
        <v>0.27100000000000002</v>
      </c>
      <c r="J111" s="41">
        <v>1.2915129151291513</v>
      </c>
      <c r="K111" s="107">
        <v>0.72016000000000002</v>
      </c>
      <c r="L111" s="107"/>
      <c r="M111" s="2">
        <v>1545</v>
      </c>
      <c r="N111" s="2">
        <v>35</v>
      </c>
      <c r="O111" s="2">
        <v>1633</v>
      </c>
      <c r="P111" s="2">
        <v>24</v>
      </c>
      <c r="Q111" s="2">
        <v>1771</v>
      </c>
      <c r="R111" s="2">
        <v>17</v>
      </c>
      <c r="S111" s="112">
        <v>1771</v>
      </c>
      <c r="T111" s="112">
        <v>17</v>
      </c>
      <c r="U111" s="108">
        <v>0.87238848108413325</v>
      </c>
      <c r="V111" s="109"/>
      <c r="Y111" s="113"/>
    </row>
    <row r="112" spans="1:25">
      <c r="A112" s="5" t="s">
        <v>669</v>
      </c>
      <c r="B112" s="103">
        <v>804.50989319999996</v>
      </c>
      <c r="C112" s="104">
        <v>1460.3864184272907</v>
      </c>
      <c r="D112" s="105">
        <v>0.27274409972409935</v>
      </c>
      <c r="E112" s="106">
        <v>9.159186664224217</v>
      </c>
      <c r="F112" s="105">
        <v>0.44880014654698663</v>
      </c>
      <c r="G112" s="110">
        <v>2.86</v>
      </c>
      <c r="H112" s="41">
        <v>1.5909090909090908</v>
      </c>
      <c r="I112" s="111">
        <v>0.19170000000000001</v>
      </c>
      <c r="J112" s="41">
        <v>1.3823682837767344</v>
      </c>
      <c r="K112" s="107">
        <v>0.89673999999999998</v>
      </c>
      <c r="L112" s="107"/>
      <c r="M112" s="2">
        <v>1130</v>
      </c>
      <c r="N112" s="2">
        <v>29</v>
      </c>
      <c r="O112" s="2">
        <v>1369</v>
      </c>
      <c r="P112" s="2">
        <v>24</v>
      </c>
      <c r="Q112" s="2">
        <v>1785</v>
      </c>
      <c r="R112" s="2">
        <v>17</v>
      </c>
      <c r="S112" s="112">
        <v>1785</v>
      </c>
      <c r="T112" s="112">
        <v>17</v>
      </c>
      <c r="U112" s="108">
        <v>0.63305322128851538</v>
      </c>
      <c r="V112" s="114" t="s">
        <v>522</v>
      </c>
      <c r="Y112" s="113"/>
    </row>
    <row r="113" spans="1:25">
      <c r="A113" s="5" t="s">
        <v>670</v>
      </c>
      <c r="B113" s="103">
        <v>536.65073280000001</v>
      </c>
      <c r="C113" s="104">
        <v>4279.524855690961</v>
      </c>
      <c r="D113" s="105">
        <v>1.4228336422708547</v>
      </c>
      <c r="E113" s="106">
        <v>9.1290852656563821</v>
      </c>
      <c r="F113" s="105">
        <v>0.44276063538433452</v>
      </c>
      <c r="G113" s="110">
        <v>3.2309999999999999</v>
      </c>
      <c r="H113" s="41">
        <v>1.5010832559579079</v>
      </c>
      <c r="I113" s="111">
        <v>0.2145</v>
      </c>
      <c r="J113" s="41">
        <v>1.2820512820512819</v>
      </c>
      <c r="K113" s="107">
        <v>0.63244999999999996</v>
      </c>
      <c r="L113" s="107"/>
      <c r="M113" s="2">
        <v>1253</v>
      </c>
      <c r="N113" s="2">
        <v>29</v>
      </c>
      <c r="O113" s="2">
        <v>1463</v>
      </c>
      <c r="P113" s="2">
        <v>23</v>
      </c>
      <c r="Q113" s="2">
        <v>1789</v>
      </c>
      <c r="R113" s="2">
        <v>16</v>
      </c>
      <c r="S113" s="112">
        <v>1789</v>
      </c>
      <c r="T113" s="112">
        <v>16</v>
      </c>
      <c r="U113" s="108">
        <v>0.70039128004471773</v>
      </c>
      <c r="V113" s="114" t="s">
        <v>518</v>
      </c>
      <c r="Y113" s="113"/>
    </row>
    <row r="114" spans="1:25">
      <c r="A114" s="5" t="s">
        <v>671</v>
      </c>
      <c r="B114" s="103">
        <v>393.219606</v>
      </c>
      <c r="C114" s="104">
        <v>70762.7</v>
      </c>
      <c r="D114" s="105">
        <v>3.4244155511574736</v>
      </c>
      <c r="E114" s="106">
        <v>9.0834771550549558</v>
      </c>
      <c r="F114" s="105">
        <v>0.44054864202016536</v>
      </c>
      <c r="G114" s="110">
        <v>3.74</v>
      </c>
      <c r="H114" s="41">
        <v>1.4705882352941175</v>
      </c>
      <c r="I114" s="111">
        <v>0.2465</v>
      </c>
      <c r="J114" s="41">
        <v>1.2778904665314401</v>
      </c>
      <c r="K114" s="107">
        <v>0.73233999999999999</v>
      </c>
      <c r="L114" s="107"/>
      <c r="M114" s="2">
        <v>1420</v>
      </c>
      <c r="N114" s="2">
        <v>32</v>
      </c>
      <c r="O114" s="2">
        <v>1578</v>
      </c>
      <c r="P114" s="2">
        <v>24</v>
      </c>
      <c r="Q114" s="2">
        <v>1799</v>
      </c>
      <c r="R114" s="2">
        <v>16</v>
      </c>
      <c r="S114" s="112">
        <v>1799</v>
      </c>
      <c r="T114" s="112">
        <v>16</v>
      </c>
      <c r="U114" s="108">
        <v>0.7893274041133963</v>
      </c>
      <c r="V114" s="109"/>
      <c r="Y114" s="113"/>
    </row>
    <row r="115" spans="1:25">
      <c r="A115" s="5" t="s">
        <v>672</v>
      </c>
      <c r="B115" s="103">
        <v>336.15520899999996</v>
      </c>
      <c r="C115" s="104">
        <v>65631.8</v>
      </c>
      <c r="D115" s="105">
        <v>2.7969412310853503</v>
      </c>
      <c r="E115" s="106">
        <v>9.0826521344232507</v>
      </c>
      <c r="F115" s="105">
        <v>0.42234332425068116</v>
      </c>
      <c r="G115" s="110">
        <v>4.09</v>
      </c>
      <c r="H115" s="41">
        <v>1.4669926650366749</v>
      </c>
      <c r="I115" s="111">
        <v>0.26669999999999999</v>
      </c>
      <c r="J115" s="41">
        <v>1.2560929883764531</v>
      </c>
      <c r="K115" s="107">
        <v>0.65668000000000004</v>
      </c>
      <c r="L115" s="107"/>
      <c r="M115" s="2">
        <v>1524</v>
      </c>
      <c r="N115" s="2">
        <v>34</v>
      </c>
      <c r="O115" s="2">
        <v>1652</v>
      </c>
      <c r="P115" s="2">
        <v>24</v>
      </c>
      <c r="Q115" s="2">
        <v>1799</v>
      </c>
      <c r="R115" s="2">
        <v>15</v>
      </c>
      <c r="S115" s="112">
        <v>1799</v>
      </c>
      <c r="T115" s="112">
        <v>15</v>
      </c>
      <c r="U115" s="108">
        <v>0.84713729849916619</v>
      </c>
      <c r="V115" s="109"/>
      <c r="Y115" s="113"/>
    </row>
    <row r="116" spans="1:25">
      <c r="A116" s="5" t="s">
        <v>673</v>
      </c>
      <c r="B116" s="103">
        <v>67.977083199999996</v>
      </c>
      <c r="C116" s="104">
        <v>13545.6</v>
      </c>
      <c r="D116" s="105">
        <v>9.0285609000750409</v>
      </c>
      <c r="E116" s="106">
        <v>9.0497737556561084</v>
      </c>
      <c r="F116" s="105">
        <v>0.63348416289592757</v>
      </c>
      <c r="G116" s="110">
        <v>4.2300000000000004</v>
      </c>
      <c r="H116" s="41">
        <v>1.5366430260047279</v>
      </c>
      <c r="I116" s="111">
        <v>0.2782</v>
      </c>
      <c r="J116" s="41">
        <v>1.3120057512580876</v>
      </c>
      <c r="K116" s="107">
        <v>0.55344000000000004</v>
      </c>
      <c r="L116" s="107"/>
      <c r="M116" s="2">
        <v>1582</v>
      </c>
      <c r="N116" s="2">
        <v>37</v>
      </c>
      <c r="O116" s="2">
        <v>1676</v>
      </c>
      <c r="P116" s="2">
        <v>26</v>
      </c>
      <c r="Q116" s="2">
        <v>1805</v>
      </c>
      <c r="R116" s="2">
        <v>24</v>
      </c>
      <c r="S116" s="112">
        <v>1805</v>
      </c>
      <c r="T116" s="112">
        <v>24</v>
      </c>
      <c r="U116" s="108">
        <v>0.87645429362880889</v>
      </c>
      <c r="V116" s="109"/>
      <c r="Y116" s="113"/>
    </row>
    <row r="117" spans="1:25">
      <c r="A117" s="5" t="s">
        <v>674</v>
      </c>
      <c r="B117" s="103">
        <v>166.85244419999998</v>
      </c>
      <c r="C117" s="104">
        <v>7661.7802709636144</v>
      </c>
      <c r="D117" s="105">
        <v>2.4465752491733741</v>
      </c>
      <c r="E117" s="106">
        <v>8.9847259658580416</v>
      </c>
      <c r="F117" s="105">
        <v>0.49415992812219228</v>
      </c>
      <c r="G117" s="110">
        <v>4.22</v>
      </c>
      <c r="H117" s="41">
        <v>1.5402843601895735</v>
      </c>
      <c r="I117" s="111">
        <v>0.27689999999999998</v>
      </c>
      <c r="J117" s="41">
        <v>1.3001083423618636</v>
      </c>
      <c r="K117" s="107">
        <v>0.68084</v>
      </c>
      <c r="L117" s="107"/>
      <c r="M117" s="2">
        <v>1575</v>
      </c>
      <c r="N117" s="2">
        <v>36</v>
      </c>
      <c r="O117" s="2">
        <v>1677</v>
      </c>
      <c r="P117" s="2">
        <v>24</v>
      </c>
      <c r="Q117" s="2">
        <v>1819</v>
      </c>
      <c r="R117" s="2">
        <v>18</v>
      </c>
      <c r="S117" s="112">
        <v>1819</v>
      </c>
      <c r="T117" s="112">
        <v>18</v>
      </c>
      <c r="U117" s="108">
        <v>0.86586036283672352</v>
      </c>
      <c r="V117" s="109"/>
      <c r="Y117" s="113"/>
    </row>
    <row r="118" spans="1:25">
      <c r="A118" s="5" t="s">
        <v>675</v>
      </c>
      <c r="B118" s="103">
        <v>500.21992019999999</v>
      </c>
      <c r="C118" s="104">
        <v>4206.7486817146128</v>
      </c>
      <c r="D118" s="105">
        <v>1.5371237812569805</v>
      </c>
      <c r="E118" s="106">
        <v>8.8652482269503547</v>
      </c>
      <c r="F118" s="105">
        <v>0.44326241134751776</v>
      </c>
      <c r="G118" s="110">
        <v>3.67</v>
      </c>
      <c r="H118" s="41">
        <v>1.4986376021798364</v>
      </c>
      <c r="I118" s="111">
        <v>0.23569999999999999</v>
      </c>
      <c r="J118" s="41">
        <v>1.2728044123886295</v>
      </c>
      <c r="K118" s="107">
        <v>0.71918000000000004</v>
      </c>
      <c r="L118" s="107"/>
      <c r="M118" s="2">
        <v>1364</v>
      </c>
      <c r="N118" s="2">
        <v>31</v>
      </c>
      <c r="O118" s="2">
        <v>1564</v>
      </c>
      <c r="P118" s="2">
        <v>24</v>
      </c>
      <c r="Q118" s="2">
        <v>1843</v>
      </c>
      <c r="R118" s="2">
        <v>16</v>
      </c>
      <c r="S118" s="112">
        <v>1843</v>
      </c>
      <c r="T118" s="112">
        <v>16</v>
      </c>
      <c r="U118" s="108">
        <v>0.7400976668475312</v>
      </c>
      <c r="V118" s="109"/>
      <c r="Y118" s="113"/>
    </row>
    <row r="119" spans="1:25">
      <c r="A119" s="5" t="s">
        <v>676</v>
      </c>
      <c r="B119" s="103">
        <v>111.1502184</v>
      </c>
      <c r="C119" s="104">
        <v>3950.4311864906667</v>
      </c>
      <c r="D119" s="105">
        <v>4.0307136270982422</v>
      </c>
      <c r="E119" s="106">
        <v>8.7950747581354438</v>
      </c>
      <c r="F119" s="105">
        <v>0.57167985927880394</v>
      </c>
      <c r="G119" s="110">
        <v>3.9</v>
      </c>
      <c r="H119" s="41">
        <v>1.5384615384615385</v>
      </c>
      <c r="I119" s="111">
        <v>0.24660000000000001</v>
      </c>
      <c r="J119" s="41">
        <v>1.29764801297648</v>
      </c>
      <c r="K119" s="107">
        <v>0.59974000000000005</v>
      </c>
      <c r="L119" s="107"/>
      <c r="M119" s="2">
        <v>1420</v>
      </c>
      <c r="N119" s="2">
        <v>33</v>
      </c>
      <c r="O119" s="2">
        <v>1612</v>
      </c>
      <c r="P119" s="2">
        <v>25</v>
      </c>
      <c r="Q119" s="2">
        <v>1853</v>
      </c>
      <c r="R119" s="2">
        <v>21</v>
      </c>
      <c r="S119" s="112">
        <v>1853</v>
      </c>
      <c r="T119" s="112">
        <v>21</v>
      </c>
      <c r="U119" s="108">
        <v>0.76632487857528331</v>
      </c>
      <c r="V119" s="109"/>
      <c r="Y119" s="113"/>
    </row>
    <row r="120" spans="1:25">
      <c r="A120" s="5" t="s">
        <v>677</v>
      </c>
      <c r="B120" s="103">
        <v>667.7779342</v>
      </c>
      <c r="C120" s="104">
        <v>4138.1321549211598</v>
      </c>
      <c r="D120" s="105">
        <v>1.0337013204401093</v>
      </c>
      <c r="E120" s="106">
        <v>8.5932800549969919</v>
      </c>
      <c r="F120" s="105">
        <v>0.40818080261235712</v>
      </c>
      <c r="G120" s="110">
        <v>3.27</v>
      </c>
      <c r="H120" s="41">
        <v>1.5290519877675841</v>
      </c>
      <c r="I120" s="111">
        <v>0.20180000000000001</v>
      </c>
      <c r="J120" s="41">
        <v>1.337958374628345</v>
      </c>
      <c r="K120" s="107">
        <v>0.94371000000000005</v>
      </c>
      <c r="L120" s="107"/>
      <c r="M120" s="2">
        <v>1184</v>
      </c>
      <c r="N120" s="2">
        <v>29</v>
      </c>
      <c r="O120" s="2">
        <v>1471</v>
      </c>
      <c r="P120" s="2">
        <v>25</v>
      </c>
      <c r="Q120" s="2">
        <v>1901</v>
      </c>
      <c r="R120" s="2">
        <v>14</v>
      </c>
      <c r="S120" s="112">
        <v>1901</v>
      </c>
      <c r="T120" s="112">
        <v>14</v>
      </c>
      <c r="U120" s="108">
        <v>0.62283008942661755</v>
      </c>
      <c r="V120" s="109"/>
      <c r="Y120" s="113"/>
    </row>
    <row r="121" spans="1:25">
      <c r="A121" s="5" t="s">
        <v>678</v>
      </c>
      <c r="B121" s="103">
        <v>994.87723139999991</v>
      </c>
      <c r="C121" s="104">
        <v>2336.555642149262</v>
      </c>
      <c r="D121" s="105">
        <v>3.8918237986897575</v>
      </c>
      <c r="E121" s="106">
        <v>7.9428117553613973</v>
      </c>
      <c r="F121" s="105">
        <v>0.51628276409849083</v>
      </c>
      <c r="G121" s="110">
        <v>3.0249999999999999</v>
      </c>
      <c r="H121" s="41">
        <v>1.5206611570247932</v>
      </c>
      <c r="I121" s="111">
        <v>0.1749</v>
      </c>
      <c r="J121" s="41">
        <v>1.2864493996569466</v>
      </c>
      <c r="K121" s="107">
        <v>0.62544</v>
      </c>
      <c r="L121" s="107"/>
      <c r="M121" s="2">
        <v>1039</v>
      </c>
      <c r="N121" s="2">
        <v>25</v>
      </c>
      <c r="O121" s="2">
        <v>1412</v>
      </c>
      <c r="P121" s="2">
        <v>23</v>
      </c>
      <c r="Q121" s="2">
        <v>2037</v>
      </c>
      <c r="R121" s="2">
        <v>19</v>
      </c>
      <c r="S121" s="112">
        <v>2037</v>
      </c>
      <c r="T121" s="112">
        <v>19</v>
      </c>
      <c r="U121" s="108">
        <v>0.51006381934216982</v>
      </c>
      <c r="V121" s="114" t="s">
        <v>522</v>
      </c>
      <c r="Y121" s="113"/>
    </row>
    <row r="122" spans="1:25" s="4" customFormat="1">
      <c r="A122" s="5" t="s">
        <v>679</v>
      </c>
      <c r="B122" s="103">
        <v>955.74499539999999</v>
      </c>
      <c r="C122" s="104">
        <v>2790.7856415014994</v>
      </c>
      <c r="D122" s="105">
        <v>2.0627766407177686</v>
      </c>
      <c r="E122" s="106">
        <v>6.4599483204134369</v>
      </c>
      <c r="F122" s="105">
        <v>0.45219638242894056</v>
      </c>
      <c r="G122" s="110">
        <v>3.54</v>
      </c>
      <c r="H122" s="41">
        <v>1.8361581920903955</v>
      </c>
      <c r="I122" s="111">
        <v>0.1668</v>
      </c>
      <c r="J122" s="41">
        <v>1.6187050359712232</v>
      </c>
      <c r="K122" s="107">
        <v>0.97758</v>
      </c>
      <c r="L122" s="107"/>
      <c r="M122" s="2">
        <v>993</v>
      </c>
      <c r="N122" s="2">
        <v>30</v>
      </c>
      <c r="O122" s="2">
        <v>1527</v>
      </c>
      <c r="P122" s="2">
        <v>29</v>
      </c>
      <c r="Q122" s="2">
        <v>2398</v>
      </c>
      <c r="R122" s="2">
        <v>15</v>
      </c>
      <c r="S122" s="112">
        <v>2398</v>
      </c>
      <c r="T122" s="112">
        <v>15</v>
      </c>
      <c r="U122" s="108">
        <v>0.4140950792326939</v>
      </c>
      <c r="V122" s="114" t="s">
        <v>522</v>
      </c>
      <c r="Y122" s="113"/>
    </row>
    <row r="123" spans="1:25">
      <c r="A123" s="5" t="s">
        <v>680</v>
      </c>
      <c r="B123" s="103">
        <v>762.40992619999997</v>
      </c>
      <c r="C123" s="104">
        <v>3048.8221850522705</v>
      </c>
      <c r="D123" s="105">
        <v>1.5037605638223988</v>
      </c>
      <c r="E123" s="106">
        <v>5.9844404548174746</v>
      </c>
      <c r="F123" s="105">
        <v>0.38898862956313585</v>
      </c>
      <c r="G123" s="110">
        <v>5.5</v>
      </c>
      <c r="H123" s="41">
        <v>1.7272727272727273</v>
      </c>
      <c r="I123" s="111">
        <v>0.2351</v>
      </c>
      <c r="J123" s="41">
        <v>1.4887282007656317</v>
      </c>
      <c r="K123" s="107">
        <v>0.97126000000000001</v>
      </c>
      <c r="L123" s="107"/>
      <c r="M123" s="2">
        <v>1364</v>
      </c>
      <c r="N123" s="2">
        <v>38</v>
      </c>
      <c r="O123" s="2">
        <v>1893</v>
      </c>
      <c r="P123" s="2">
        <v>29</v>
      </c>
      <c r="Q123" s="2">
        <v>2527</v>
      </c>
      <c r="R123" s="2">
        <v>13</v>
      </c>
      <c r="S123" s="112">
        <v>2527</v>
      </c>
      <c r="T123" s="112">
        <v>13</v>
      </c>
      <c r="U123" s="108">
        <v>0.53977047882865059</v>
      </c>
      <c r="V123" s="109"/>
      <c r="Y123" s="113"/>
    </row>
    <row r="124" spans="1:25">
      <c r="A124" s="5" t="s">
        <v>681</v>
      </c>
      <c r="B124" s="103">
        <v>535.29873539999994</v>
      </c>
      <c r="C124" s="104">
        <v>2620.1190375959341</v>
      </c>
      <c r="D124" s="105">
        <v>3.174176158293244</v>
      </c>
      <c r="E124" s="106">
        <v>5.8377116170461179</v>
      </c>
      <c r="F124" s="105">
        <v>0.40863981319322817</v>
      </c>
      <c r="G124" s="110">
        <v>4.6500000000000004</v>
      </c>
      <c r="H124" s="41">
        <v>1.5053763440860215</v>
      </c>
      <c r="I124" s="111">
        <v>0.1946</v>
      </c>
      <c r="J124" s="41">
        <v>1.3103802672147997</v>
      </c>
      <c r="K124" s="107">
        <v>0.86573999999999995</v>
      </c>
      <c r="L124" s="107"/>
      <c r="M124" s="2">
        <v>1146</v>
      </c>
      <c r="N124" s="2">
        <v>27</v>
      </c>
      <c r="O124" s="2">
        <v>1756</v>
      </c>
      <c r="P124" s="2">
        <v>25</v>
      </c>
      <c r="Q124" s="2">
        <v>2570</v>
      </c>
      <c r="R124" s="2">
        <v>14</v>
      </c>
      <c r="S124" s="112">
        <v>2570</v>
      </c>
      <c r="T124" s="112">
        <v>14</v>
      </c>
      <c r="U124" s="108">
        <v>0.44591439688715956</v>
      </c>
      <c r="V124" s="109"/>
      <c r="Y124" s="113"/>
    </row>
    <row r="125" spans="1:25">
      <c r="A125" s="5" t="s">
        <v>682</v>
      </c>
      <c r="B125" s="103">
        <v>372.29187579999996</v>
      </c>
      <c r="C125" s="104">
        <v>17244.005649681993</v>
      </c>
      <c r="D125" s="105">
        <v>2.4621953307222539</v>
      </c>
      <c r="E125" s="106">
        <v>5.8241118229470006</v>
      </c>
      <c r="F125" s="105">
        <v>0.43680838672102507</v>
      </c>
      <c r="G125" s="110">
        <v>7.97</v>
      </c>
      <c r="H125" s="41">
        <v>1.6938519447929736</v>
      </c>
      <c r="I125" s="111">
        <v>0.33200000000000002</v>
      </c>
      <c r="J125" s="41">
        <v>1.4307228915662649</v>
      </c>
      <c r="K125" s="107">
        <v>0.95123999999999997</v>
      </c>
      <c r="L125" s="107"/>
      <c r="M125" s="2">
        <v>1846</v>
      </c>
      <c r="N125" s="2">
        <v>47</v>
      </c>
      <c r="O125" s="2">
        <v>2228</v>
      </c>
      <c r="P125" s="2">
        <v>30</v>
      </c>
      <c r="Q125" s="2">
        <v>2572</v>
      </c>
      <c r="R125" s="2">
        <v>15</v>
      </c>
      <c r="S125" s="112">
        <v>2572</v>
      </c>
      <c r="T125" s="112">
        <v>15</v>
      </c>
      <c r="U125" s="108">
        <v>0.71772939346811815</v>
      </c>
      <c r="V125" s="114" t="s">
        <v>518</v>
      </c>
      <c r="Y125" s="113"/>
    </row>
    <row r="126" spans="1:25">
      <c r="A126" s="5" t="s">
        <v>683</v>
      </c>
      <c r="B126" s="103">
        <v>407.0231048</v>
      </c>
      <c r="C126" s="104">
        <v>6371.3186401404309</v>
      </c>
      <c r="D126" s="105">
        <v>1.5994116143465538</v>
      </c>
      <c r="E126" s="106">
        <v>5.7736720554272516</v>
      </c>
      <c r="F126" s="105">
        <v>0.40415704387990758</v>
      </c>
      <c r="G126" s="110">
        <v>8.75</v>
      </c>
      <c r="H126" s="41">
        <v>1.657142857142857</v>
      </c>
      <c r="I126" s="111">
        <v>0.36599999999999999</v>
      </c>
      <c r="J126" s="41">
        <v>1.3661202185792349</v>
      </c>
      <c r="K126" s="107">
        <v>0.95870999999999995</v>
      </c>
      <c r="L126" s="107"/>
      <c r="M126" s="2">
        <v>2009</v>
      </c>
      <c r="N126" s="2">
        <v>49</v>
      </c>
      <c r="O126" s="2">
        <v>2306</v>
      </c>
      <c r="P126" s="2">
        <v>31</v>
      </c>
      <c r="Q126" s="2">
        <v>2589</v>
      </c>
      <c r="R126" s="2">
        <v>13</v>
      </c>
      <c r="S126" s="112">
        <v>2589</v>
      </c>
      <c r="T126" s="112">
        <v>13</v>
      </c>
      <c r="U126" s="108">
        <v>0.77597528003089999</v>
      </c>
      <c r="V126" s="109"/>
      <c r="Y126" s="113"/>
    </row>
    <row r="127" spans="1:25">
      <c r="A127" s="5" t="s">
        <v>684</v>
      </c>
      <c r="B127" s="103">
        <v>153.55774719999999</v>
      </c>
      <c r="C127" s="104">
        <v>40368.400000000001</v>
      </c>
      <c r="D127" s="105">
        <v>1.4446911273442147</v>
      </c>
      <c r="E127" s="106">
        <v>5.5741360089186172</v>
      </c>
      <c r="F127" s="105">
        <v>0.44593088071348941</v>
      </c>
      <c r="G127" s="110">
        <v>9.2200000000000006</v>
      </c>
      <c r="H127" s="41">
        <v>1.5184381778741867</v>
      </c>
      <c r="I127" s="111">
        <v>0.374</v>
      </c>
      <c r="J127" s="41">
        <v>1.3368983957219251</v>
      </c>
      <c r="K127" s="107">
        <v>0.86082999999999998</v>
      </c>
      <c r="L127" s="107"/>
      <c r="M127" s="2">
        <v>2045</v>
      </c>
      <c r="N127" s="2">
        <v>47</v>
      </c>
      <c r="O127" s="2">
        <v>2357</v>
      </c>
      <c r="P127" s="2">
        <v>29</v>
      </c>
      <c r="Q127" s="2">
        <v>2646</v>
      </c>
      <c r="R127" s="2">
        <v>15</v>
      </c>
      <c r="S127" s="112">
        <v>2646</v>
      </c>
      <c r="T127" s="112">
        <v>15</v>
      </c>
      <c r="U127" s="108">
        <v>0.77286470143612995</v>
      </c>
      <c r="V127" s="109"/>
      <c r="Y127" s="113"/>
    </row>
    <row r="128" spans="1:25">
      <c r="A128" s="5" t="s">
        <v>685</v>
      </c>
      <c r="B128" s="103">
        <v>119.8243332</v>
      </c>
      <c r="C128" s="104">
        <v>1188.9235791281485</v>
      </c>
      <c r="D128" s="105">
        <v>3.2538469867346684</v>
      </c>
      <c r="E128" s="106">
        <v>5.4229934924078087</v>
      </c>
      <c r="F128" s="105">
        <v>0.46095444685466369</v>
      </c>
      <c r="G128" s="110">
        <v>9.33</v>
      </c>
      <c r="H128" s="41">
        <v>1.714898177920686</v>
      </c>
      <c r="I128" s="111">
        <v>0.36399999999999999</v>
      </c>
      <c r="J128" s="41">
        <v>1.5109890109890109</v>
      </c>
      <c r="K128" s="107">
        <v>0.94040000000000001</v>
      </c>
      <c r="L128" s="107"/>
      <c r="M128" s="2">
        <v>1998</v>
      </c>
      <c r="N128" s="2">
        <v>53</v>
      </c>
      <c r="O128" s="2">
        <v>2362</v>
      </c>
      <c r="P128" s="2">
        <v>32</v>
      </c>
      <c r="Q128" s="2">
        <v>2692</v>
      </c>
      <c r="R128" s="2">
        <v>15</v>
      </c>
      <c r="S128" s="112">
        <v>2692</v>
      </c>
      <c r="T128" s="112">
        <v>15</v>
      </c>
      <c r="U128" s="108">
        <v>0.7421991084695394</v>
      </c>
      <c r="V128" s="109"/>
      <c r="Y128" s="109"/>
    </row>
    <row r="129" spans="1:25">
      <c r="A129" s="5" t="s">
        <v>686</v>
      </c>
      <c r="B129" s="103">
        <v>185.5336652</v>
      </c>
      <c r="C129" s="104">
        <v>3951.6055625790164</v>
      </c>
      <c r="D129" s="105">
        <v>1.3352652137527379</v>
      </c>
      <c r="E129" s="106">
        <v>5.2854122621564477</v>
      </c>
      <c r="F129" s="105">
        <v>0.44926004228329802</v>
      </c>
      <c r="G129" s="110">
        <v>9.6199999999999992</v>
      </c>
      <c r="H129" s="41">
        <v>1.5592515592515594</v>
      </c>
      <c r="I129" s="111">
        <v>0.36809999999999998</v>
      </c>
      <c r="J129" s="41">
        <v>1.3447432762836189</v>
      </c>
      <c r="K129" s="107">
        <v>0.86956999999999995</v>
      </c>
      <c r="L129" s="107"/>
      <c r="M129" s="2">
        <v>2019</v>
      </c>
      <c r="N129" s="2">
        <v>47</v>
      </c>
      <c r="O129" s="2">
        <v>2397</v>
      </c>
      <c r="P129" s="2">
        <v>28</v>
      </c>
      <c r="Q129" s="2">
        <v>2733</v>
      </c>
      <c r="R129" s="2">
        <v>15</v>
      </c>
      <c r="S129" s="112">
        <v>2733</v>
      </c>
      <c r="T129" s="112">
        <v>15</v>
      </c>
      <c r="U129" s="108">
        <v>0.7387486278814489</v>
      </c>
      <c r="V129" s="109"/>
      <c r="Y129" s="109"/>
    </row>
    <row r="130" spans="1:25">
      <c r="A130" s="5" t="s">
        <v>687</v>
      </c>
      <c r="B130" s="103">
        <v>241.8883558</v>
      </c>
      <c r="C130" s="104">
        <v>14373.195843816102</v>
      </c>
      <c r="D130" s="105">
        <v>1.5934665222348128</v>
      </c>
      <c r="E130" s="106">
        <v>5.112474437627812</v>
      </c>
      <c r="F130" s="105">
        <v>0.40899795501022496</v>
      </c>
      <c r="G130" s="110">
        <v>11</v>
      </c>
      <c r="H130" s="41">
        <v>1.8181818181818181</v>
      </c>
      <c r="I130" s="111">
        <v>0.40799999999999997</v>
      </c>
      <c r="J130" s="41">
        <v>1.5931372549019609</v>
      </c>
      <c r="K130" s="107">
        <v>0.97853999999999997</v>
      </c>
      <c r="L130" s="107"/>
      <c r="M130" s="2">
        <v>2198</v>
      </c>
      <c r="N130" s="2">
        <v>61</v>
      </c>
      <c r="O130" s="2">
        <v>2510</v>
      </c>
      <c r="P130" s="2">
        <v>36</v>
      </c>
      <c r="Q130" s="2">
        <v>2788</v>
      </c>
      <c r="R130" s="2">
        <v>13</v>
      </c>
      <c r="S130" s="112">
        <v>2788</v>
      </c>
      <c r="T130" s="112">
        <v>13</v>
      </c>
      <c r="U130" s="108">
        <v>0.78837876614060254</v>
      </c>
      <c r="V130" s="109"/>
      <c r="Y130" s="109"/>
    </row>
    <row r="131" spans="1:25">
      <c r="A131" s="5" t="s">
        <v>688</v>
      </c>
      <c r="B131" s="103">
        <v>594.06036819999997</v>
      </c>
      <c r="C131" s="104">
        <v>4349.5923904974934</v>
      </c>
      <c r="D131" s="105">
        <v>0.35804178004516174</v>
      </c>
      <c r="E131" s="106">
        <v>5.0556117290192111</v>
      </c>
      <c r="F131" s="105">
        <v>0.42972699696663291</v>
      </c>
      <c r="G131" s="110">
        <v>6.64</v>
      </c>
      <c r="H131" s="41">
        <v>2.1837349397590358</v>
      </c>
      <c r="I131" s="111">
        <v>0.2445</v>
      </c>
      <c r="J131" s="41">
        <v>1.8813905930470347</v>
      </c>
      <c r="K131" s="107">
        <v>0.98907</v>
      </c>
      <c r="L131" s="107"/>
      <c r="M131" s="2">
        <v>1404</v>
      </c>
      <c r="N131" s="2">
        <v>48</v>
      </c>
      <c r="O131" s="2">
        <v>2042</v>
      </c>
      <c r="P131" s="2">
        <v>39</v>
      </c>
      <c r="Q131" s="2">
        <v>2808</v>
      </c>
      <c r="R131" s="2">
        <v>14</v>
      </c>
      <c r="S131" s="112">
        <v>2808</v>
      </c>
      <c r="T131" s="112">
        <v>14</v>
      </c>
      <c r="U131" s="108">
        <v>0.5</v>
      </c>
      <c r="V131" s="109"/>
      <c r="Y131" s="109"/>
    </row>
    <row r="132" spans="1:25">
      <c r="A132" s="115"/>
      <c r="B132" s="103"/>
      <c r="C132" s="104"/>
      <c r="D132" s="105"/>
      <c r="E132" s="106"/>
      <c r="F132" s="105"/>
      <c r="G132" s="110"/>
      <c r="H132" s="41"/>
      <c r="I132" s="111"/>
      <c r="J132" s="41"/>
      <c r="K132" s="107"/>
      <c r="L132" s="107"/>
      <c r="M132" s="2"/>
      <c r="N132" s="2"/>
      <c r="O132" s="2"/>
      <c r="P132" s="2"/>
      <c r="Q132" s="2"/>
      <c r="R132" s="2"/>
      <c r="S132" s="112"/>
      <c r="T132" s="112"/>
      <c r="U132" s="108"/>
      <c r="V132" s="109"/>
      <c r="Y132" s="109"/>
    </row>
    <row r="133" spans="1:25">
      <c r="B133" s="103"/>
      <c r="C133" s="104"/>
      <c r="D133" s="105"/>
      <c r="E133" s="106" t="s">
        <v>486</v>
      </c>
      <c r="F133" s="105" t="s">
        <v>486</v>
      </c>
      <c r="G133" s="110"/>
      <c r="H133" s="41" t="s">
        <v>486</v>
      </c>
      <c r="I133" s="111"/>
      <c r="J133" s="41" t="s">
        <v>486</v>
      </c>
      <c r="K133" s="107"/>
      <c r="L133" s="107"/>
      <c r="M133" s="2"/>
      <c r="N133" s="2"/>
      <c r="O133" s="2"/>
      <c r="P133" s="2"/>
      <c r="Q133" s="2"/>
      <c r="R133" s="2"/>
      <c r="S133" s="112" t="s">
        <v>486</v>
      </c>
      <c r="T133" s="112" t="s">
        <v>486</v>
      </c>
      <c r="U133" s="108"/>
      <c r="V133" s="109"/>
      <c r="Y133" s="109"/>
    </row>
    <row r="134" spans="1:25">
      <c r="A134" s="79" t="s">
        <v>501</v>
      </c>
      <c r="B134" s="103"/>
      <c r="C134" s="104"/>
      <c r="D134" s="105"/>
      <c r="E134" s="106"/>
      <c r="F134" s="105" t="s">
        <v>486</v>
      </c>
      <c r="G134" s="110"/>
      <c r="H134" s="41" t="s">
        <v>486</v>
      </c>
      <c r="I134" s="111"/>
      <c r="J134" s="41" t="s">
        <v>486</v>
      </c>
      <c r="K134" s="107"/>
      <c r="L134" s="107"/>
      <c r="M134" s="2"/>
      <c r="N134" s="2"/>
      <c r="O134" s="2"/>
      <c r="P134" s="2"/>
      <c r="Q134" s="2"/>
      <c r="R134" s="2"/>
      <c r="S134" s="112" t="s">
        <v>486</v>
      </c>
      <c r="T134" s="112" t="s">
        <v>486</v>
      </c>
      <c r="U134" s="108"/>
      <c r="V134" s="109"/>
      <c r="Y134" s="113"/>
    </row>
    <row r="135" spans="1:25">
      <c r="A135" s="5" t="s">
        <v>689</v>
      </c>
      <c r="B135" s="103">
        <v>142.12966299999999</v>
      </c>
      <c r="C135" s="104">
        <v>15799.8</v>
      </c>
      <c r="D135" s="105">
        <v>2.8023169742200196</v>
      </c>
      <c r="E135" s="106">
        <v>13.947001394700139</v>
      </c>
      <c r="F135" s="105">
        <v>0.69735006973500702</v>
      </c>
      <c r="G135" s="110">
        <v>1.607</v>
      </c>
      <c r="H135" s="41">
        <v>1.5556938394523958</v>
      </c>
      <c r="I135" s="111">
        <v>0.16159999999999999</v>
      </c>
      <c r="J135" s="41">
        <v>1.2685643564356437</v>
      </c>
      <c r="K135" s="107">
        <v>0.34082000000000001</v>
      </c>
      <c r="L135" s="107"/>
      <c r="M135" s="2">
        <v>966</v>
      </c>
      <c r="N135" s="2">
        <v>23</v>
      </c>
      <c r="O135" s="2">
        <v>971</v>
      </c>
      <c r="P135" s="2">
        <v>20</v>
      </c>
      <c r="Q135" s="2">
        <v>964</v>
      </c>
      <c r="R135" s="2">
        <v>29</v>
      </c>
      <c r="S135" s="112">
        <v>964</v>
      </c>
      <c r="T135" s="112">
        <v>29</v>
      </c>
      <c r="U135" s="108">
        <v>1.0020746887966805</v>
      </c>
      <c r="V135" s="109"/>
      <c r="Y135" s="113"/>
    </row>
    <row r="136" spans="1:25">
      <c r="A136" s="5" t="s">
        <v>690</v>
      </c>
      <c r="B136" s="103">
        <v>100.52385199999999</v>
      </c>
      <c r="C136" s="104">
        <v>4148.992822858514</v>
      </c>
      <c r="D136" s="105">
        <v>0.85365017537823973</v>
      </c>
      <c r="E136" s="106">
        <v>13.698630136986303</v>
      </c>
      <c r="F136" s="105">
        <v>0.82191780821917815</v>
      </c>
      <c r="G136" s="110">
        <v>1.7450000000000001</v>
      </c>
      <c r="H136" s="41">
        <v>1.63323782234957</v>
      </c>
      <c r="I136" s="111">
        <v>0.17349999999999999</v>
      </c>
      <c r="J136" s="41">
        <v>1.2968299711815561</v>
      </c>
      <c r="K136" s="107">
        <v>0.35879</v>
      </c>
      <c r="L136" s="107"/>
      <c r="M136" s="2">
        <v>1031</v>
      </c>
      <c r="N136" s="2">
        <v>25</v>
      </c>
      <c r="O136" s="2">
        <v>1022</v>
      </c>
      <c r="P136" s="2">
        <v>21</v>
      </c>
      <c r="Q136" s="2">
        <v>997</v>
      </c>
      <c r="R136" s="2">
        <v>35</v>
      </c>
      <c r="S136" s="112">
        <v>997</v>
      </c>
      <c r="T136" s="112">
        <v>35</v>
      </c>
      <c r="U136" s="108">
        <v>1.0341023069207622</v>
      </c>
      <c r="V136" s="109"/>
      <c r="Y136" s="113"/>
    </row>
    <row r="137" spans="1:25">
      <c r="A137" s="5" t="s">
        <v>691</v>
      </c>
      <c r="B137" s="103">
        <v>81.869910199999993</v>
      </c>
      <c r="C137" s="104">
        <v>8977.2000000000007</v>
      </c>
      <c r="D137" s="105">
        <v>3.8538716621673017</v>
      </c>
      <c r="E137" s="106">
        <v>13.642564802182809</v>
      </c>
      <c r="F137" s="105">
        <v>0.81855388813096852</v>
      </c>
      <c r="G137" s="110">
        <v>1.6439999999999999</v>
      </c>
      <c r="H137" s="41">
        <v>1.7639902676399031</v>
      </c>
      <c r="I137" s="111">
        <v>0.16139999999999999</v>
      </c>
      <c r="J137" s="41">
        <v>1.4250309789343247</v>
      </c>
      <c r="K137" s="107">
        <v>0.63992000000000004</v>
      </c>
      <c r="L137" s="107"/>
      <c r="M137" s="2">
        <v>964</v>
      </c>
      <c r="N137" s="2">
        <v>26</v>
      </c>
      <c r="O137" s="2">
        <v>983</v>
      </c>
      <c r="P137" s="2">
        <v>22</v>
      </c>
      <c r="Q137" s="2">
        <v>1009</v>
      </c>
      <c r="R137" s="2">
        <v>33</v>
      </c>
      <c r="S137" s="112">
        <v>1009</v>
      </c>
      <c r="T137" s="112">
        <v>33</v>
      </c>
      <c r="U137" s="108">
        <v>0.95540138751238846</v>
      </c>
      <c r="V137" s="109"/>
      <c r="Y137" s="113"/>
    </row>
    <row r="138" spans="1:25">
      <c r="A138" s="5" t="s">
        <v>692</v>
      </c>
      <c r="B138" s="103">
        <v>407.44906279999998</v>
      </c>
      <c r="C138" s="104">
        <v>46853.3</v>
      </c>
      <c r="D138" s="105">
        <v>0.88796083777136281</v>
      </c>
      <c r="E138" s="106">
        <v>13.726835964310228</v>
      </c>
      <c r="F138" s="105">
        <v>0.4941660947151682</v>
      </c>
      <c r="G138" s="110">
        <v>1.6679999999999999</v>
      </c>
      <c r="H138" s="41">
        <v>1.4988009592326139</v>
      </c>
      <c r="I138" s="111">
        <v>0.16619999999999999</v>
      </c>
      <c r="J138" s="41">
        <v>1.2635379061371841</v>
      </c>
      <c r="K138" s="107">
        <v>0.54405000000000003</v>
      </c>
      <c r="L138" s="107"/>
      <c r="M138" s="2">
        <v>991</v>
      </c>
      <c r="N138" s="2">
        <v>23</v>
      </c>
      <c r="O138" s="2">
        <v>996</v>
      </c>
      <c r="P138" s="2">
        <v>19</v>
      </c>
      <c r="Q138" s="2">
        <v>1009</v>
      </c>
      <c r="R138" s="2">
        <v>20</v>
      </c>
      <c r="S138" s="112">
        <v>1009</v>
      </c>
      <c r="T138" s="112">
        <v>20</v>
      </c>
      <c r="U138" s="108">
        <v>0.98216055500495536</v>
      </c>
      <c r="V138" s="109"/>
      <c r="Y138" s="113"/>
    </row>
    <row r="139" spans="1:25">
      <c r="A139" s="5" t="s">
        <v>693</v>
      </c>
      <c r="B139" s="103">
        <v>34.456983600000001</v>
      </c>
      <c r="C139" s="104">
        <v>503.35345717234202</v>
      </c>
      <c r="D139" s="105">
        <v>1.9285365625035471</v>
      </c>
      <c r="E139" s="106">
        <v>13.495276653171389</v>
      </c>
      <c r="F139" s="105">
        <v>1.214574898785425</v>
      </c>
      <c r="G139" s="110">
        <v>1.8220000000000001</v>
      </c>
      <c r="H139" s="41">
        <v>1.8660812294182219</v>
      </c>
      <c r="I139" s="111">
        <v>0.1779</v>
      </c>
      <c r="J139" s="41">
        <v>1.3490725126475547</v>
      </c>
      <c r="K139" s="107">
        <v>0.23674999999999999</v>
      </c>
      <c r="L139" s="107"/>
      <c r="M139" s="2">
        <v>1055</v>
      </c>
      <c r="N139" s="2">
        <v>26</v>
      </c>
      <c r="O139" s="2">
        <v>1047</v>
      </c>
      <c r="P139" s="2">
        <v>25</v>
      </c>
      <c r="Q139" s="2">
        <v>1011</v>
      </c>
      <c r="R139" s="2">
        <v>53</v>
      </c>
      <c r="S139" s="112">
        <v>1011</v>
      </c>
      <c r="T139" s="112">
        <v>53</v>
      </c>
      <c r="U139" s="108">
        <v>1.043521266073195</v>
      </c>
      <c r="V139" s="109"/>
      <c r="Y139" s="113"/>
    </row>
    <row r="140" spans="1:25">
      <c r="A140" s="5" t="s">
        <v>694</v>
      </c>
      <c r="B140" s="103">
        <v>267.54120119999999</v>
      </c>
      <c r="C140" s="104">
        <v>30819.9</v>
      </c>
      <c r="D140" s="105">
        <v>3.1428091451101317</v>
      </c>
      <c r="E140" s="106">
        <v>13.674278681799535</v>
      </c>
      <c r="F140" s="105">
        <v>0.52645972924928208</v>
      </c>
      <c r="G140" s="110">
        <v>1.6919999999999999</v>
      </c>
      <c r="H140" s="41">
        <v>1.5070921985815602</v>
      </c>
      <c r="I140" s="111">
        <v>0.16739999999999999</v>
      </c>
      <c r="J140" s="41">
        <v>1.2843488649940262</v>
      </c>
      <c r="K140" s="107">
        <v>0.59477999999999998</v>
      </c>
      <c r="L140" s="107"/>
      <c r="M140" s="2">
        <v>998</v>
      </c>
      <c r="N140" s="2">
        <v>24</v>
      </c>
      <c r="O140" s="2">
        <v>1005</v>
      </c>
      <c r="P140" s="2">
        <v>19</v>
      </c>
      <c r="Q140" s="2">
        <v>1012</v>
      </c>
      <c r="R140" s="2">
        <v>22</v>
      </c>
      <c r="S140" s="112">
        <v>1012</v>
      </c>
      <c r="T140" s="112">
        <v>22</v>
      </c>
      <c r="U140" s="108">
        <v>0.98616600790513831</v>
      </c>
      <c r="V140" s="109"/>
      <c r="Y140" s="113"/>
    </row>
    <row r="141" spans="1:25">
      <c r="A141" s="5" t="s">
        <v>695</v>
      </c>
      <c r="B141" s="103">
        <v>274.31359799999996</v>
      </c>
      <c r="C141" s="104">
        <v>7785.1125135332304</v>
      </c>
      <c r="D141" s="105">
        <v>2.8581570344407243</v>
      </c>
      <c r="E141" s="106">
        <v>13.594344752582925</v>
      </c>
      <c r="F141" s="105">
        <v>0.55057096247960835</v>
      </c>
      <c r="G141" s="110">
        <v>1.6739999999999999</v>
      </c>
      <c r="H141" s="41">
        <v>1.4934289127837514</v>
      </c>
      <c r="I141" s="111">
        <v>0.1638</v>
      </c>
      <c r="J141" s="41">
        <v>1.2515262515262515</v>
      </c>
      <c r="K141" s="107">
        <v>0.50556000000000001</v>
      </c>
      <c r="L141" s="107"/>
      <c r="M141" s="2">
        <v>978</v>
      </c>
      <c r="N141" s="2">
        <v>23</v>
      </c>
      <c r="O141" s="2">
        <v>998</v>
      </c>
      <c r="P141" s="2">
        <v>19</v>
      </c>
      <c r="Q141" s="2">
        <v>1024</v>
      </c>
      <c r="R141" s="2">
        <v>22</v>
      </c>
      <c r="S141" s="112">
        <v>1024</v>
      </c>
      <c r="T141" s="112">
        <v>22</v>
      </c>
      <c r="U141" s="108">
        <v>0.955078125</v>
      </c>
      <c r="V141" s="109"/>
      <c r="Y141" s="113"/>
    </row>
    <row r="142" spans="1:25">
      <c r="A142" s="5" t="s">
        <v>696</v>
      </c>
      <c r="B142" s="103">
        <v>213.04976939999997</v>
      </c>
      <c r="C142" s="104">
        <v>9504.0523809523656</v>
      </c>
      <c r="D142" s="105">
        <v>1.2670404742983501</v>
      </c>
      <c r="E142" s="106">
        <v>13.550135501355014</v>
      </c>
      <c r="F142" s="105">
        <v>0.62330623306233057</v>
      </c>
      <c r="G142" s="110">
        <v>1.6479999999999999</v>
      </c>
      <c r="H142" s="41">
        <v>1.5776699029126215</v>
      </c>
      <c r="I142" s="111">
        <v>0.16109999999999999</v>
      </c>
      <c r="J142" s="41">
        <v>1.3035381750465549</v>
      </c>
      <c r="K142" s="107">
        <v>0.55930999999999997</v>
      </c>
      <c r="L142" s="107"/>
      <c r="M142" s="2">
        <v>963</v>
      </c>
      <c r="N142" s="2">
        <v>23</v>
      </c>
      <c r="O142" s="2">
        <v>987</v>
      </c>
      <c r="P142" s="2">
        <v>20</v>
      </c>
      <c r="Q142" s="2">
        <v>1028</v>
      </c>
      <c r="R142" s="2">
        <v>26</v>
      </c>
      <c r="S142" s="112">
        <v>1028</v>
      </c>
      <c r="T142" s="112">
        <v>26</v>
      </c>
      <c r="U142" s="108">
        <v>0.9367704280155642</v>
      </c>
      <c r="V142" s="109"/>
      <c r="Y142" s="113"/>
    </row>
    <row r="143" spans="1:25">
      <c r="A143" s="5" t="s">
        <v>697</v>
      </c>
      <c r="B143" s="103">
        <v>160.54837759999998</v>
      </c>
      <c r="C143" s="104">
        <v>9267.7523180218814</v>
      </c>
      <c r="D143" s="105">
        <v>2.1134729099403295</v>
      </c>
      <c r="E143" s="106">
        <v>13.528138528138529</v>
      </c>
      <c r="F143" s="105">
        <v>0.64935064935064934</v>
      </c>
      <c r="G143" s="110">
        <v>1.74</v>
      </c>
      <c r="H143" s="41">
        <v>1.5229885057471264</v>
      </c>
      <c r="I143" s="111">
        <v>0.1716</v>
      </c>
      <c r="J143" s="41">
        <v>1.2820512820512819</v>
      </c>
      <c r="K143" s="107">
        <v>0.38453999999999999</v>
      </c>
      <c r="L143" s="107"/>
      <c r="M143" s="2">
        <v>1021</v>
      </c>
      <c r="N143" s="2">
        <v>24</v>
      </c>
      <c r="O143" s="2">
        <v>1022</v>
      </c>
      <c r="P143" s="2">
        <v>20</v>
      </c>
      <c r="Q143" s="2">
        <v>1030</v>
      </c>
      <c r="R143" s="2">
        <v>27</v>
      </c>
      <c r="S143" s="112">
        <v>1030</v>
      </c>
      <c r="T143" s="112">
        <v>27</v>
      </c>
      <c r="U143" s="108">
        <v>0.99126213592233015</v>
      </c>
      <c r="V143" s="109"/>
      <c r="Y143" s="113"/>
    </row>
    <row r="144" spans="1:25">
      <c r="A144" s="5" t="s">
        <v>698</v>
      </c>
      <c r="B144" s="103">
        <v>404.75512999999995</v>
      </c>
      <c r="C144" s="104">
        <v>10297.399094184271</v>
      </c>
      <c r="D144" s="105">
        <v>2.4294790685014109</v>
      </c>
      <c r="E144" s="106">
        <v>13.577732518669384</v>
      </c>
      <c r="F144" s="105">
        <v>0.51595383570943654</v>
      </c>
      <c r="G144" s="110">
        <v>1.651</v>
      </c>
      <c r="H144" s="41">
        <v>1.5142337976983646</v>
      </c>
      <c r="I144" s="111">
        <v>0.16200000000000001</v>
      </c>
      <c r="J144" s="41">
        <v>1.2654320987654322</v>
      </c>
      <c r="K144" s="107">
        <v>0.63119000000000003</v>
      </c>
      <c r="L144" s="107"/>
      <c r="M144" s="2">
        <v>968</v>
      </c>
      <c r="N144" s="2">
        <v>23</v>
      </c>
      <c r="O144" s="2">
        <v>990</v>
      </c>
      <c r="P144" s="2">
        <v>19</v>
      </c>
      <c r="Q144" s="2">
        <v>1031</v>
      </c>
      <c r="R144" s="2">
        <v>20</v>
      </c>
      <c r="S144" s="112">
        <v>1031</v>
      </c>
      <c r="T144" s="112">
        <v>20</v>
      </c>
      <c r="U144" s="108">
        <v>0.93889427740058196</v>
      </c>
      <c r="V144" s="109"/>
      <c r="Y144" s="113"/>
    </row>
    <row r="145" spans="1:25">
      <c r="A145" s="5" t="s">
        <v>699</v>
      </c>
      <c r="B145" s="103">
        <v>375.23009159999998</v>
      </c>
      <c r="C145" s="104">
        <v>41326.800000000003</v>
      </c>
      <c r="D145" s="105">
        <v>0.77788845160753539</v>
      </c>
      <c r="E145" s="106">
        <v>13.557483731019522</v>
      </c>
      <c r="F145" s="105">
        <v>0.50840563991323207</v>
      </c>
      <c r="G145" s="110">
        <v>1.637</v>
      </c>
      <c r="H145" s="41">
        <v>1.4660965180207697</v>
      </c>
      <c r="I145" s="111">
        <v>0.1598</v>
      </c>
      <c r="J145" s="41">
        <v>1.2515644555694618</v>
      </c>
      <c r="K145" s="107">
        <v>0.41077999999999998</v>
      </c>
      <c r="L145" s="107"/>
      <c r="M145" s="2">
        <v>955</v>
      </c>
      <c r="N145" s="2">
        <v>22</v>
      </c>
      <c r="O145" s="2">
        <v>984</v>
      </c>
      <c r="P145" s="2">
        <v>19</v>
      </c>
      <c r="Q145" s="2">
        <v>1032</v>
      </c>
      <c r="R145" s="2">
        <v>20</v>
      </c>
      <c r="S145" s="112">
        <v>1032</v>
      </c>
      <c r="T145" s="112">
        <v>20</v>
      </c>
      <c r="U145" s="108">
        <v>0.92538759689922478</v>
      </c>
      <c r="V145" s="109"/>
      <c r="Y145" s="113"/>
    </row>
    <row r="146" spans="1:25">
      <c r="A146" s="5" t="s">
        <v>700</v>
      </c>
      <c r="B146" s="103">
        <v>92.447643599999992</v>
      </c>
      <c r="C146" s="104">
        <v>10891</v>
      </c>
      <c r="D146" s="105">
        <v>1.2559517762711716</v>
      </c>
      <c r="E146" s="106">
        <v>13.495276653171389</v>
      </c>
      <c r="F146" s="105">
        <v>0.74224021592442646</v>
      </c>
      <c r="G146" s="110">
        <v>1.6990000000000001</v>
      </c>
      <c r="H146" s="41">
        <v>1.5891701000588583</v>
      </c>
      <c r="I146" s="111">
        <v>0.16750000000000001</v>
      </c>
      <c r="J146" s="41">
        <v>1.2835820895522387</v>
      </c>
      <c r="K146" s="107">
        <v>0.38540999999999997</v>
      </c>
      <c r="L146" s="107"/>
      <c r="M146" s="2">
        <v>998</v>
      </c>
      <c r="N146" s="2">
        <v>24</v>
      </c>
      <c r="O146" s="2">
        <v>1007</v>
      </c>
      <c r="P146" s="2">
        <v>21</v>
      </c>
      <c r="Q146" s="2">
        <v>1033</v>
      </c>
      <c r="R146" s="2">
        <v>30</v>
      </c>
      <c r="S146" s="112">
        <v>1033</v>
      </c>
      <c r="T146" s="112">
        <v>30</v>
      </c>
      <c r="U146" s="108">
        <v>0.96611810261374642</v>
      </c>
      <c r="V146" s="109"/>
      <c r="Y146" s="113"/>
    </row>
    <row r="147" spans="1:25">
      <c r="A147" s="5" t="s">
        <v>701</v>
      </c>
      <c r="B147" s="103">
        <v>68.0299646</v>
      </c>
      <c r="C147" s="104">
        <v>7496.8</v>
      </c>
      <c r="D147" s="105">
        <v>2.185053491468961</v>
      </c>
      <c r="E147" s="106">
        <v>13.458950201884251</v>
      </c>
      <c r="F147" s="105">
        <v>1.0094212651413188</v>
      </c>
      <c r="G147" s="110">
        <v>1.6419999999999999</v>
      </c>
      <c r="H147" s="41">
        <v>1.7356881851400732</v>
      </c>
      <c r="I147" s="111">
        <v>0.1615</v>
      </c>
      <c r="J147" s="41">
        <v>1.3312693498452013</v>
      </c>
      <c r="K147" s="107">
        <v>0.43136000000000002</v>
      </c>
      <c r="L147" s="107"/>
      <c r="M147" s="2">
        <v>964</v>
      </c>
      <c r="N147" s="2">
        <v>24</v>
      </c>
      <c r="O147" s="2">
        <v>984</v>
      </c>
      <c r="P147" s="2">
        <v>22</v>
      </c>
      <c r="Q147" s="2">
        <v>1034</v>
      </c>
      <c r="R147" s="2">
        <v>39</v>
      </c>
      <c r="S147" s="112">
        <v>1034</v>
      </c>
      <c r="T147" s="112">
        <v>39</v>
      </c>
      <c r="U147" s="108">
        <v>0.93230174081237915</v>
      </c>
      <c r="V147" s="109"/>
      <c r="Y147" s="113"/>
    </row>
    <row r="148" spans="1:25">
      <c r="A148" s="5" t="s">
        <v>702</v>
      </c>
      <c r="B148" s="103">
        <v>98.894366999999988</v>
      </c>
      <c r="C148" s="104">
        <v>12278</v>
      </c>
      <c r="D148" s="105">
        <v>146.5278396166581</v>
      </c>
      <c r="E148" s="106">
        <v>13.297872340425531</v>
      </c>
      <c r="F148" s="105">
        <v>0.73138297872340419</v>
      </c>
      <c r="G148" s="110">
        <v>1.8089999999999999</v>
      </c>
      <c r="H148" s="41">
        <v>1.5754560530679935</v>
      </c>
      <c r="I148" s="111">
        <v>0.1769</v>
      </c>
      <c r="J148" s="41">
        <v>1.3001695873374788</v>
      </c>
      <c r="K148" s="107">
        <v>0.36712</v>
      </c>
      <c r="L148" s="107"/>
      <c r="M148" s="2">
        <v>1050</v>
      </c>
      <c r="N148" s="2">
        <v>25</v>
      </c>
      <c r="O148" s="2">
        <v>1048</v>
      </c>
      <c r="P148" s="2">
        <v>20</v>
      </c>
      <c r="Q148" s="2">
        <v>1063</v>
      </c>
      <c r="R148" s="2">
        <v>30</v>
      </c>
      <c r="S148" s="112">
        <v>1063</v>
      </c>
      <c r="T148" s="112">
        <v>30</v>
      </c>
      <c r="U148" s="108">
        <v>0.98777046095954846</v>
      </c>
      <c r="V148" s="109"/>
      <c r="Y148" s="113"/>
    </row>
    <row r="149" spans="1:25">
      <c r="A149" s="5" t="s">
        <v>703</v>
      </c>
      <c r="B149" s="103">
        <v>88.316298199999991</v>
      </c>
      <c r="C149" s="104">
        <v>4005.6098552894186</v>
      </c>
      <c r="D149" s="105">
        <v>1.2696860518571385</v>
      </c>
      <c r="E149" s="106">
        <v>13.297872340425531</v>
      </c>
      <c r="F149" s="105">
        <v>0.86436170212765961</v>
      </c>
      <c r="G149" s="110">
        <v>1.8109999999999999</v>
      </c>
      <c r="H149" s="41">
        <v>1.6565433462175594</v>
      </c>
      <c r="I149" s="111">
        <v>0.17610000000000001</v>
      </c>
      <c r="J149" s="41">
        <v>1.3060760931289039</v>
      </c>
      <c r="K149" s="107">
        <v>0.3483</v>
      </c>
      <c r="L149" s="107"/>
      <c r="M149" s="2">
        <v>1045</v>
      </c>
      <c r="N149" s="2">
        <v>25</v>
      </c>
      <c r="O149" s="2">
        <v>1047</v>
      </c>
      <c r="P149" s="2">
        <v>21</v>
      </c>
      <c r="Q149" s="2">
        <v>1066</v>
      </c>
      <c r="R149" s="2">
        <v>34</v>
      </c>
      <c r="S149" s="112">
        <v>1066</v>
      </c>
      <c r="T149" s="112">
        <v>34</v>
      </c>
      <c r="U149" s="108">
        <v>0.98030018761726079</v>
      </c>
      <c r="V149" s="109"/>
      <c r="Y149" s="113"/>
    </row>
    <row r="150" spans="1:25">
      <c r="A150" s="5" t="s">
        <v>704</v>
      </c>
      <c r="B150" s="103">
        <v>403.05711159999998</v>
      </c>
      <c r="C150" s="104">
        <v>47780.5</v>
      </c>
      <c r="D150" s="105">
        <v>2.2255990724058741</v>
      </c>
      <c r="E150" s="106">
        <v>13.292569453675394</v>
      </c>
      <c r="F150" s="105">
        <v>0.51841020869334042</v>
      </c>
      <c r="G150" s="110">
        <v>1.7769999999999999</v>
      </c>
      <c r="H150" s="41">
        <v>1.4912774338773214</v>
      </c>
      <c r="I150" s="111">
        <v>0.1714</v>
      </c>
      <c r="J150" s="41">
        <v>1.2543757292882147</v>
      </c>
      <c r="K150" s="107">
        <v>0.52442</v>
      </c>
      <c r="L150" s="107"/>
      <c r="M150" s="2">
        <v>1020</v>
      </c>
      <c r="N150" s="2">
        <v>24</v>
      </c>
      <c r="O150" s="2">
        <v>1037</v>
      </c>
      <c r="P150" s="2">
        <v>20</v>
      </c>
      <c r="Q150" s="2">
        <v>1072</v>
      </c>
      <c r="R150" s="2">
        <v>21</v>
      </c>
      <c r="S150" s="112">
        <v>1072</v>
      </c>
      <c r="T150" s="112">
        <v>21</v>
      </c>
      <c r="U150" s="108">
        <v>0.95149253731343286</v>
      </c>
      <c r="V150" s="109"/>
      <c r="Y150" s="113"/>
    </row>
    <row r="151" spans="1:25">
      <c r="A151" s="5" t="s">
        <v>705</v>
      </c>
      <c r="B151" s="103">
        <v>174.83507599999999</v>
      </c>
      <c r="C151" s="104">
        <v>21801.5</v>
      </c>
      <c r="D151" s="105">
        <v>1.9199145655334497</v>
      </c>
      <c r="E151" s="106">
        <v>13.232764324467382</v>
      </c>
      <c r="F151" s="105">
        <v>0.63517268757443435</v>
      </c>
      <c r="G151" s="110">
        <v>1.8959999999999999</v>
      </c>
      <c r="H151" s="41">
        <v>1.5559071729957805</v>
      </c>
      <c r="I151" s="111">
        <v>0.18079999999999999</v>
      </c>
      <c r="J151" s="41">
        <v>1.2721238938053097</v>
      </c>
      <c r="K151" s="107">
        <v>0.49281000000000003</v>
      </c>
      <c r="L151" s="107"/>
      <c r="M151" s="2">
        <v>1071</v>
      </c>
      <c r="N151" s="2">
        <v>25</v>
      </c>
      <c r="O151" s="2">
        <v>1078</v>
      </c>
      <c r="P151" s="2">
        <v>21</v>
      </c>
      <c r="Q151" s="2">
        <v>1080</v>
      </c>
      <c r="R151" s="2">
        <v>25</v>
      </c>
      <c r="S151" s="112">
        <v>1080</v>
      </c>
      <c r="T151" s="112">
        <v>25</v>
      </c>
      <c r="U151" s="108">
        <v>0.9916666666666667</v>
      </c>
      <c r="V151" s="109"/>
      <c r="Y151" s="113"/>
    </row>
    <row r="152" spans="1:25">
      <c r="A152" s="5" t="s">
        <v>706</v>
      </c>
      <c r="B152" s="103">
        <v>55.226852199999996</v>
      </c>
      <c r="C152" s="104">
        <v>1323.0389460227534</v>
      </c>
      <c r="D152" s="105">
        <v>1.0560249305183245</v>
      </c>
      <c r="E152" s="106">
        <v>13.071895424836601</v>
      </c>
      <c r="F152" s="105">
        <v>0.98039215686274506</v>
      </c>
      <c r="G152" s="110">
        <v>1.9350000000000001</v>
      </c>
      <c r="H152" s="41">
        <v>1.7054263565891474</v>
      </c>
      <c r="I152" s="111">
        <v>0.18340000000000001</v>
      </c>
      <c r="J152" s="41">
        <v>1.3358778625954197</v>
      </c>
      <c r="K152" s="107">
        <v>0.33068999999999998</v>
      </c>
      <c r="L152" s="107"/>
      <c r="M152" s="2">
        <v>1086</v>
      </c>
      <c r="N152" s="2">
        <v>26</v>
      </c>
      <c r="O152" s="2">
        <v>1090</v>
      </c>
      <c r="P152" s="2">
        <v>23</v>
      </c>
      <c r="Q152" s="2">
        <v>1083</v>
      </c>
      <c r="R152" s="2">
        <v>41</v>
      </c>
      <c r="S152" s="112">
        <v>1083</v>
      </c>
      <c r="T152" s="112">
        <v>41</v>
      </c>
      <c r="U152" s="108">
        <v>1.002770083102493</v>
      </c>
      <c r="V152" s="109"/>
      <c r="Y152" s="113"/>
    </row>
    <row r="153" spans="1:25">
      <c r="A153" s="5" t="s">
        <v>707</v>
      </c>
      <c r="B153" s="103">
        <v>176.67552759999998</v>
      </c>
      <c r="C153" s="104">
        <v>22090.2</v>
      </c>
      <c r="D153" s="105">
        <v>2.5063618840316053</v>
      </c>
      <c r="E153" s="106">
        <v>13.175230566534916</v>
      </c>
      <c r="F153" s="105">
        <v>0.59288537549407117</v>
      </c>
      <c r="G153" s="110">
        <v>1.9</v>
      </c>
      <c r="H153" s="41">
        <v>1.5263157894736845</v>
      </c>
      <c r="I153" s="111">
        <v>0.1812</v>
      </c>
      <c r="J153" s="41">
        <v>1.269315673289183</v>
      </c>
      <c r="K153" s="107">
        <v>0.48681999999999997</v>
      </c>
      <c r="L153" s="107"/>
      <c r="M153" s="2">
        <v>1073</v>
      </c>
      <c r="N153" s="2">
        <v>25</v>
      </c>
      <c r="O153" s="2">
        <v>1080</v>
      </c>
      <c r="P153" s="2">
        <v>21</v>
      </c>
      <c r="Q153" s="2">
        <v>1085</v>
      </c>
      <c r="R153" s="2">
        <v>24</v>
      </c>
      <c r="S153" s="112">
        <v>1085</v>
      </c>
      <c r="T153" s="112">
        <v>24</v>
      </c>
      <c r="U153" s="108">
        <v>0.98894009216589862</v>
      </c>
      <c r="V153" s="109"/>
      <c r="Y153" s="113"/>
    </row>
    <row r="154" spans="1:25">
      <c r="A154" s="5" t="s">
        <v>708</v>
      </c>
      <c r="B154" s="103">
        <v>236.27051759999998</v>
      </c>
      <c r="C154" s="104">
        <v>29252</v>
      </c>
      <c r="D154" s="105">
        <v>1.7207501705960659</v>
      </c>
      <c r="E154" s="106">
        <v>13.199577613516368</v>
      </c>
      <c r="F154" s="105">
        <v>0.56758183738120382</v>
      </c>
      <c r="G154" s="110">
        <v>1.839</v>
      </c>
      <c r="H154" s="41">
        <v>1.5225666122892878</v>
      </c>
      <c r="I154" s="111">
        <v>0.1777</v>
      </c>
      <c r="J154" s="41">
        <v>1.2661789532920651</v>
      </c>
      <c r="K154" s="107">
        <v>0.65925</v>
      </c>
      <c r="L154" s="107"/>
      <c r="M154" s="2">
        <v>1054</v>
      </c>
      <c r="N154" s="2">
        <v>25</v>
      </c>
      <c r="O154" s="2">
        <v>1058</v>
      </c>
      <c r="P154" s="2">
        <v>20</v>
      </c>
      <c r="Q154" s="2">
        <v>1086</v>
      </c>
      <c r="R154" s="2">
        <v>23</v>
      </c>
      <c r="S154" s="112">
        <v>1086</v>
      </c>
      <c r="T154" s="112">
        <v>23</v>
      </c>
      <c r="U154" s="108">
        <v>0.97053406998158376</v>
      </c>
      <c r="V154" s="109"/>
      <c r="Y154" s="113"/>
    </row>
    <row r="155" spans="1:25">
      <c r="A155" s="5" t="s">
        <v>709</v>
      </c>
      <c r="B155" s="103">
        <v>58.727981</v>
      </c>
      <c r="C155" s="104">
        <v>7010.8</v>
      </c>
      <c r="D155" s="105">
        <v>1.3066993872072643</v>
      </c>
      <c r="E155" s="106">
        <v>12.853470437017997</v>
      </c>
      <c r="F155" s="105">
        <v>0.9640102827763497</v>
      </c>
      <c r="G155" s="110">
        <v>1.855</v>
      </c>
      <c r="H155" s="41">
        <v>1.6981132075471699</v>
      </c>
      <c r="I155" s="111">
        <v>0.1734</v>
      </c>
      <c r="J155" s="41">
        <v>1.3552479815455596</v>
      </c>
      <c r="K155" s="107">
        <v>0.40210000000000001</v>
      </c>
      <c r="L155" s="107"/>
      <c r="M155" s="2">
        <v>1030</v>
      </c>
      <c r="N155" s="2">
        <v>26</v>
      </c>
      <c r="O155" s="2">
        <v>1061</v>
      </c>
      <c r="P155" s="2">
        <v>23</v>
      </c>
      <c r="Q155" s="2">
        <v>1123</v>
      </c>
      <c r="R155" s="2">
        <v>38</v>
      </c>
      <c r="S155" s="112">
        <v>1123</v>
      </c>
      <c r="T155" s="112">
        <v>38</v>
      </c>
      <c r="U155" s="108">
        <v>0.91718610863757788</v>
      </c>
      <c r="V155" s="109"/>
      <c r="Y155" s="109"/>
    </row>
    <row r="156" spans="1:25">
      <c r="A156" s="5" t="s">
        <v>710</v>
      </c>
      <c r="B156" s="103">
        <v>74.859379399999995</v>
      </c>
      <c r="C156" s="104">
        <v>2304.4286687165959</v>
      </c>
      <c r="D156" s="105">
        <v>1.2254587832914761</v>
      </c>
      <c r="E156" s="106">
        <v>12.88659793814433</v>
      </c>
      <c r="F156" s="105">
        <v>0.902061855670103</v>
      </c>
      <c r="G156" s="110">
        <v>1.9870000000000001</v>
      </c>
      <c r="H156" s="41">
        <v>1.6104680422747861</v>
      </c>
      <c r="I156" s="111">
        <v>0.1852</v>
      </c>
      <c r="J156" s="41">
        <v>1.2958963282937364</v>
      </c>
      <c r="K156" s="107">
        <v>0.17479</v>
      </c>
      <c r="L156" s="107"/>
      <c r="M156" s="2">
        <v>1095</v>
      </c>
      <c r="N156" s="2">
        <v>26</v>
      </c>
      <c r="O156" s="2">
        <v>1109</v>
      </c>
      <c r="P156" s="2">
        <v>22</v>
      </c>
      <c r="Q156" s="2">
        <v>1124</v>
      </c>
      <c r="R156" s="2">
        <v>36</v>
      </c>
      <c r="S156" s="112">
        <v>1124</v>
      </c>
      <c r="T156" s="112">
        <v>36</v>
      </c>
      <c r="U156" s="108">
        <v>0.97419928825622781</v>
      </c>
      <c r="V156" s="109"/>
      <c r="Y156" s="109"/>
    </row>
    <row r="157" spans="1:25">
      <c r="A157" s="5" t="s">
        <v>711</v>
      </c>
      <c r="B157" s="103">
        <v>675.54210879999994</v>
      </c>
      <c r="C157" s="104">
        <v>3410.6116166748088</v>
      </c>
      <c r="D157" s="105">
        <v>7.0823415691043374</v>
      </c>
      <c r="E157" s="106">
        <v>12.911555842479018</v>
      </c>
      <c r="F157" s="105">
        <v>0.43899289864428664</v>
      </c>
      <c r="G157" s="110">
        <v>1.9670000000000001</v>
      </c>
      <c r="H157" s="41">
        <v>1.4743263853584139</v>
      </c>
      <c r="I157" s="111">
        <v>0.18479999999999999</v>
      </c>
      <c r="J157" s="41">
        <v>1.2445887445887445</v>
      </c>
      <c r="K157" s="107">
        <v>0.56333999999999995</v>
      </c>
      <c r="L157" s="107"/>
      <c r="M157" s="2">
        <v>1093</v>
      </c>
      <c r="N157" s="2">
        <v>25</v>
      </c>
      <c r="O157" s="2">
        <v>1104</v>
      </c>
      <c r="P157" s="2">
        <v>20</v>
      </c>
      <c r="Q157" s="2">
        <v>1130</v>
      </c>
      <c r="R157" s="2">
        <v>17</v>
      </c>
      <c r="S157" s="112">
        <v>1130</v>
      </c>
      <c r="T157" s="112">
        <v>17</v>
      </c>
      <c r="U157" s="108">
        <v>0.96725663716814159</v>
      </c>
      <c r="V157" s="109"/>
      <c r="Y157" s="109"/>
    </row>
    <row r="158" spans="1:25">
      <c r="A158" s="5" t="s">
        <v>712</v>
      </c>
      <c r="B158" s="103">
        <v>118.70264379999999</v>
      </c>
      <c r="C158" s="104">
        <v>15876</v>
      </c>
      <c r="D158" s="105">
        <v>3.5426321690407891</v>
      </c>
      <c r="E158" s="106">
        <v>12.853470437017997</v>
      </c>
      <c r="F158" s="105">
        <v>0.70694087403598982</v>
      </c>
      <c r="G158" s="110">
        <v>2.0190000000000001</v>
      </c>
      <c r="H158" s="41">
        <v>1.5601783060921246</v>
      </c>
      <c r="I158" s="111">
        <v>0.1905</v>
      </c>
      <c r="J158" s="41">
        <v>1.2860892388451444</v>
      </c>
      <c r="K158" s="107">
        <v>0.38829000000000002</v>
      </c>
      <c r="L158" s="107"/>
      <c r="M158" s="2">
        <v>1124</v>
      </c>
      <c r="N158" s="2">
        <v>26</v>
      </c>
      <c r="O158" s="2">
        <v>1120</v>
      </c>
      <c r="P158" s="2">
        <v>21</v>
      </c>
      <c r="Q158" s="2">
        <v>1133</v>
      </c>
      <c r="R158" s="2">
        <v>27</v>
      </c>
      <c r="S158" s="112">
        <v>1133</v>
      </c>
      <c r="T158" s="112">
        <v>27</v>
      </c>
      <c r="U158" s="108">
        <v>0.99205648720211825</v>
      </c>
      <c r="V158" s="109"/>
      <c r="Y158" s="109"/>
    </row>
    <row r="159" spans="1:25">
      <c r="A159" s="5" t="s">
        <v>713</v>
      </c>
      <c r="B159" s="103">
        <v>174.496881</v>
      </c>
      <c r="C159" s="104">
        <v>6864.5394791811314</v>
      </c>
      <c r="D159" s="105">
        <v>3.5794044145051811</v>
      </c>
      <c r="E159" s="106">
        <v>12.774655084312723</v>
      </c>
      <c r="F159" s="105">
        <v>0.60679611650485432</v>
      </c>
      <c r="G159" s="110">
        <v>1.9950000000000001</v>
      </c>
      <c r="H159" s="41">
        <v>1.6541353383458648</v>
      </c>
      <c r="I159" s="111">
        <v>0.18440000000000001</v>
      </c>
      <c r="J159" s="41">
        <v>1.4370932754880694</v>
      </c>
      <c r="K159" s="107">
        <v>0.77859999999999996</v>
      </c>
      <c r="L159" s="107"/>
      <c r="M159" s="2">
        <v>1090</v>
      </c>
      <c r="N159" s="2">
        <v>29</v>
      </c>
      <c r="O159" s="2">
        <v>1110</v>
      </c>
      <c r="P159" s="2">
        <v>23</v>
      </c>
      <c r="Q159" s="2">
        <v>1149</v>
      </c>
      <c r="R159" s="2">
        <v>24</v>
      </c>
      <c r="S159" s="112">
        <v>1149</v>
      </c>
      <c r="T159" s="112">
        <v>24</v>
      </c>
      <c r="U159" s="108">
        <v>0.94865100087032206</v>
      </c>
      <c r="V159" s="109"/>
      <c r="Y159" s="109"/>
    </row>
    <row r="160" spans="1:25">
      <c r="A160" s="5" t="s">
        <v>714</v>
      </c>
      <c r="B160" s="103">
        <v>352.01784019999997</v>
      </c>
      <c r="C160" s="104">
        <v>46597.5</v>
      </c>
      <c r="D160" s="105">
        <v>2.3663707544004371</v>
      </c>
      <c r="E160" s="106">
        <v>12.781186094069529</v>
      </c>
      <c r="F160" s="105">
        <v>0.49846625766871161</v>
      </c>
      <c r="G160" s="110">
        <v>2.0739999999999998</v>
      </c>
      <c r="H160" s="41">
        <v>1.4946962391513985</v>
      </c>
      <c r="I160" s="111">
        <v>0.19159999999999999</v>
      </c>
      <c r="J160" s="41">
        <v>1.278705636743215</v>
      </c>
      <c r="K160" s="107">
        <v>0.61241999999999996</v>
      </c>
      <c r="L160" s="107"/>
      <c r="M160" s="2">
        <v>1130</v>
      </c>
      <c r="N160" s="2">
        <v>26</v>
      </c>
      <c r="O160" s="2">
        <v>1139</v>
      </c>
      <c r="P160" s="2">
        <v>20</v>
      </c>
      <c r="Q160" s="2">
        <v>1149</v>
      </c>
      <c r="R160" s="2">
        <v>20</v>
      </c>
      <c r="S160" s="112">
        <v>1149</v>
      </c>
      <c r="T160" s="112">
        <v>20</v>
      </c>
      <c r="U160" s="108">
        <v>0.98346388163620535</v>
      </c>
      <c r="V160" s="109"/>
      <c r="Y160" s="109"/>
    </row>
    <row r="161" spans="1:25">
      <c r="A161" s="5" t="s">
        <v>715</v>
      </c>
      <c r="B161" s="103">
        <v>308.40600179999996</v>
      </c>
      <c r="C161" s="104">
        <v>38406.400000000001</v>
      </c>
      <c r="D161" s="105">
        <v>2.1712522697494081</v>
      </c>
      <c r="E161" s="106">
        <v>12.761613067891782</v>
      </c>
      <c r="F161" s="105">
        <v>0.51046452271567133</v>
      </c>
      <c r="G161" s="110">
        <v>1.9550000000000001</v>
      </c>
      <c r="H161" s="41">
        <v>1.4833759590792841</v>
      </c>
      <c r="I161" s="111">
        <v>0.18099999999999999</v>
      </c>
      <c r="J161" s="41">
        <v>1.2707182320441988</v>
      </c>
      <c r="K161" s="107">
        <v>0.53342999999999996</v>
      </c>
      <c r="L161" s="107"/>
      <c r="M161" s="2">
        <v>1072</v>
      </c>
      <c r="N161" s="2">
        <v>25</v>
      </c>
      <c r="O161" s="2">
        <v>1099</v>
      </c>
      <c r="P161" s="2">
        <v>20</v>
      </c>
      <c r="Q161" s="2">
        <v>1155</v>
      </c>
      <c r="R161" s="2">
        <v>21</v>
      </c>
      <c r="S161" s="112">
        <v>1155</v>
      </c>
      <c r="T161" s="112">
        <v>21</v>
      </c>
      <c r="U161" s="108">
        <v>0.92813852813852815</v>
      </c>
      <c r="V161" s="109"/>
      <c r="Y161" s="109"/>
    </row>
    <row r="162" spans="1:25">
      <c r="A162" s="5" t="s">
        <v>716</v>
      </c>
      <c r="B162" s="103">
        <v>38.809245799999999</v>
      </c>
      <c r="C162" s="104">
        <v>2761.2897781770798</v>
      </c>
      <c r="D162" s="105">
        <v>2.1423449149990406</v>
      </c>
      <c r="E162" s="106">
        <v>12.658227848101266</v>
      </c>
      <c r="F162" s="105">
        <v>1.0126582278481013</v>
      </c>
      <c r="G162" s="110">
        <v>2.0339999999999998</v>
      </c>
      <c r="H162" s="41">
        <v>1.7207472959685353</v>
      </c>
      <c r="I162" s="111">
        <v>0.19009999999999999</v>
      </c>
      <c r="J162" s="41">
        <v>1.367701209889532</v>
      </c>
      <c r="K162" s="107">
        <v>0.38013999999999998</v>
      </c>
      <c r="L162" s="107"/>
      <c r="M162" s="2">
        <v>1121</v>
      </c>
      <c r="N162" s="2">
        <v>28</v>
      </c>
      <c r="O162" s="2">
        <v>1123</v>
      </c>
      <c r="P162" s="2">
        <v>24</v>
      </c>
      <c r="Q162" s="2">
        <v>1155</v>
      </c>
      <c r="R162" s="2">
        <v>39</v>
      </c>
      <c r="S162" s="112">
        <v>1155</v>
      </c>
      <c r="T162" s="112">
        <v>39</v>
      </c>
      <c r="U162" s="108">
        <v>0.97056277056277052</v>
      </c>
      <c r="V162" s="109"/>
      <c r="Y162" s="113"/>
    </row>
    <row r="163" spans="1:25">
      <c r="A163" s="5" t="s">
        <v>717</v>
      </c>
      <c r="B163" s="103">
        <v>193.89932379999999</v>
      </c>
      <c r="C163" s="104">
        <v>7042.1067132841954</v>
      </c>
      <c r="D163" s="105">
        <v>2.4631018550472419</v>
      </c>
      <c r="E163" s="106">
        <v>12.758356723653993</v>
      </c>
      <c r="F163" s="105">
        <v>0.6060219443735646</v>
      </c>
      <c r="G163" s="110">
        <v>2.0379999999999998</v>
      </c>
      <c r="H163" s="41">
        <v>1.5210991167811583</v>
      </c>
      <c r="I163" s="111">
        <v>0.18729999999999999</v>
      </c>
      <c r="J163" s="41">
        <v>1.2813667912439937</v>
      </c>
      <c r="K163" s="107">
        <v>0.50473000000000001</v>
      </c>
      <c r="L163" s="107"/>
      <c r="M163" s="2">
        <v>1107</v>
      </c>
      <c r="N163" s="2">
        <v>26</v>
      </c>
      <c r="O163" s="2">
        <v>1129</v>
      </c>
      <c r="P163" s="2">
        <v>20</v>
      </c>
      <c r="Q163" s="2">
        <v>1156</v>
      </c>
      <c r="R163" s="2">
        <v>24</v>
      </c>
      <c r="S163" s="112">
        <v>1156</v>
      </c>
      <c r="T163" s="112">
        <v>24</v>
      </c>
      <c r="U163" s="108">
        <v>0.95761245674740481</v>
      </c>
      <c r="V163" s="109"/>
      <c r="Y163" s="109"/>
    </row>
    <row r="164" spans="1:25">
      <c r="A164" s="5" t="s">
        <v>718</v>
      </c>
      <c r="B164" s="103">
        <v>236.5259806</v>
      </c>
      <c r="C164" s="104">
        <v>32020.2</v>
      </c>
      <c r="D164" s="105">
        <v>2.3157212142199053</v>
      </c>
      <c r="E164" s="106">
        <v>12.742099898063202</v>
      </c>
      <c r="F164" s="105">
        <v>0.51605504587155959</v>
      </c>
      <c r="G164" s="110">
        <v>2.1339999999999999</v>
      </c>
      <c r="H164" s="41">
        <v>1.499531396438613</v>
      </c>
      <c r="I164" s="111">
        <v>0.19789999999999999</v>
      </c>
      <c r="J164" s="41">
        <v>1.2632642748863063</v>
      </c>
      <c r="K164" s="107">
        <v>0.60438000000000003</v>
      </c>
      <c r="L164" s="107"/>
      <c r="M164" s="2">
        <v>1164</v>
      </c>
      <c r="N164" s="2">
        <v>27</v>
      </c>
      <c r="O164" s="2">
        <v>1159</v>
      </c>
      <c r="P164" s="2">
        <v>21</v>
      </c>
      <c r="Q164" s="2">
        <v>1156</v>
      </c>
      <c r="R164" s="2">
        <v>20</v>
      </c>
      <c r="S164" s="112">
        <v>1156</v>
      </c>
      <c r="T164" s="112">
        <v>20</v>
      </c>
      <c r="U164" s="108">
        <v>1.0069204152249136</v>
      </c>
      <c r="V164" s="109"/>
      <c r="Y164" s="109"/>
    </row>
    <row r="165" spans="1:25">
      <c r="A165" s="5" t="s">
        <v>719</v>
      </c>
      <c r="B165" s="103">
        <v>190.60077659999999</v>
      </c>
      <c r="C165" s="104">
        <v>24844</v>
      </c>
      <c r="D165" s="105">
        <v>2.6922801908664962</v>
      </c>
      <c r="E165" s="106">
        <v>12.701638511367968</v>
      </c>
      <c r="F165" s="105">
        <v>0.59062619077861045</v>
      </c>
      <c r="G165" s="110">
        <v>2.089</v>
      </c>
      <c r="H165" s="41">
        <v>1.5318334131163238</v>
      </c>
      <c r="I165" s="111">
        <v>0.19139999999999999</v>
      </c>
      <c r="J165" s="41">
        <v>1.2800417972831766</v>
      </c>
      <c r="K165" s="107">
        <v>0.54176999999999997</v>
      </c>
      <c r="L165" s="107"/>
      <c r="M165" s="2">
        <v>1129</v>
      </c>
      <c r="N165" s="2">
        <v>26</v>
      </c>
      <c r="O165" s="2">
        <v>1143</v>
      </c>
      <c r="P165" s="2">
        <v>21</v>
      </c>
      <c r="Q165" s="2">
        <v>1158</v>
      </c>
      <c r="R165" s="2">
        <v>23</v>
      </c>
      <c r="S165" s="112">
        <v>1158</v>
      </c>
      <c r="T165" s="112">
        <v>23</v>
      </c>
      <c r="U165" s="108">
        <v>0.97495682210708112</v>
      </c>
      <c r="V165" s="109"/>
      <c r="Y165" s="109"/>
    </row>
    <row r="166" spans="1:25">
      <c r="A166" s="5" t="s">
        <v>720</v>
      </c>
      <c r="B166" s="103">
        <v>237.1878366</v>
      </c>
      <c r="C166" s="104">
        <v>15885.309902113804</v>
      </c>
      <c r="D166" s="105">
        <v>2.1392467068957552</v>
      </c>
      <c r="E166" s="106">
        <v>12.709710218607016</v>
      </c>
      <c r="F166" s="105">
        <v>0.53380782918149472</v>
      </c>
      <c r="G166" s="110">
        <v>2.0369999999999999</v>
      </c>
      <c r="H166" s="41">
        <v>1.4972999509081983</v>
      </c>
      <c r="I166" s="111">
        <v>0.18809999999999999</v>
      </c>
      <c r="J166" s="41">
        <v>1.2759170653907497</v>
      </c>
      <c r="K166" s="107">
        <v>0.55593999999999999</v>
      </c>
      <c r="L166" s="107"/>
      <c r="M166" s="2">
        <v>1111</v>
      </c>
      <c r="N166" s="2">
        <v>26</v>
      </c>
      <c r="O166" s="2">
        <v>1127</v>
      </c>
      <c r="P166" s="2">
        <v>21</v>
      </c>
      <c r="Q166" s="2">
        <v>1159</v>
      </c>
      <c r="R166" s="2">
        <v>21</v>
      </c>
      <c r="S166" s="112">
        <v>1159</v>
      </c>
      <c r="T166" s="112">
        <v>21</v>
      </c>
      <c r="U166" s="108">
        <v>0.95858498705780848</v>
      </c>
      <c r="V166" s="109"/>
      <c r="Y166" s="109"/>
    </row>
    <row r="167" spans="1:25">
      <c r="A167" s="5" t="s">
        <v>721</v>
      </c>
      <c r="B167" s="103">
        <v>181.01347939999999</v>
      </c>
      <c r="C167" s="104">
        <v>24549.7</v>
      </c>
      <c r="D167" s="105">
        <v>2.9750835304551186</v>
      </c>
      <c r="E167" s="106">
        <v>12.682308180088775</v>
      </c>
      <c r="F167" s="105">
        <v>0.58338617628408362</v>
      </c>
      <c r="G167" s="110">
        <v>2.1469999999999998</v>
      </c>
      <c r="H167" s="41">
        <v>1.5370284117373081</v>
      </c>
      <c r="I167" s="111">
        <v>0.1968</v>
      </c>
      <c r="J167" s="41">
        <v>1.2703252032520325</v>
      </c>
      <c r="K167" s="107">
        <v>0.54188000000000003</v>
      </c>
      <c r="L167" s="107"/>
      <c r="M167" s="2">
        <v>1158</v>
      </c>
      <c r="N167" s="2">
        <v>27</v>
      </c>
      <c r="O167" s="2">
        <v>1162</v>
      </c>
      <c r="P167" s="2">
        <v>21</v>
      </c>
      <c r="Q167" s="2">
        <v>1164</v>
      </c>
      <c r="R167" s="2">
        <v>23</v>
      </c>
      <c r="S167" s="112">
        <v>1164</v>
      </c>
      <c r="T167" s="112">
        <v>23</v>
      </c>
      <c r="U167" s="108">
        <v>0.99484536082474229</v>
      </c>
      <c r="V167" s="109"/>
      <c r="Y167" s="109"/>
    </row>
    <row r="168" spans="1:25">
      <c r="A168" s="5" t="s">
        <v>722</v>
      </c>
      <c r="B168" s="103">
        <v>426.71846359999995</v>
      </c>
      <c r="C168" s="104">
        <v>57712.6</v>
      </c>
      <c r="D168" s="105">
        <v>4.6257365412195108</v>
      </c>
      <c r="E168" s="106">
        <v>12.611930886618742</v>
      </c>
      <c r="F168" s="105">
        <v>0.47294740824820281</v>
      </c>
      <c r="G168" s="110">
        <v>2.1360000000000001</v>
      </c>
      <c r="H168" s="41">
        <v>1.4747191011235954</v>
      </c>
      <c r="I168" s="111">
        <v>0.1958</v>
      </c>
      <c r="J168" s="41">
        <v>1.251276813074566</v>
      </c>
      <c r="K168" s="107">
        <v>0.65461999999999998</v>
      </c>
      <c r="L168" s="107"/>
      <c r="M168" s="2">
        <v>1152</v>
      </c>
      <c r="N168" s="2">
        <v>27</v>
      </c>
      <c r="O168" s="2">
        <v>1160</v>
      </c>
      <c r="P168" s="2">
        <v>20</v>
      </c>
      <c r="Q168" s="2">
        <v>1176</v>
      </c>
      <c r="R168" s="2">
        <v>19</v>
      </c>
      <c r="S168" s="112">
        <v>1176</v>
      </c>
      <c r="T168" s="112">
        <v>19</v>
      </c>
      <c r="U168" s="108">
        <v>0.97959183673469385</v>
      </c>
      <c r="V168" s="109"/>
      <c r="Y168" s="109"/>
    </row>
    <row r="169" spans="1:25">
      <c r="A169" s="5" t="s">
        <v>723</v>
      </c>
      <c r="B169" s="103">
        <v>178.3883036</v>
      </c>
      <c r="C169" s="104">
        <v>24615.4</v>
      </c>
      <c r="D169" s="105">
        <v>4.1720626959986937</v>
      </c>
      <c r="E169" s="106">
        <v>12.523481527864746</v>
      </c>
      <c r="F169" s="105">
        <v>0.58860363180964304</v>
      </c>
      <c r="G169" s="110">
        <v>2.2050000000000001</v>
      </c>
      <c r="H169" s="41">
        <v>1.5192743764172336</v>
      </c>
      <c r="I169" s="111">
        <v>0.2</v>
      </c>
      <c r="J169" s="41">
        <v>1.2749999999999999</v>
      </c>
      <c r="K169" s="107">
        <v>0.46017999999999998</v>
      </c>
      <c r="L169" s="107"/>
      <c r="M169" s="2">
        <v>1175</v>
      </c>
      <c r="N169" s="2">
        <v>27</v>
      </c>
      <c r="O169" s="2">
        <v>1181</v>
      </c>
      <c r="P169" s="2">
        <v>21</v>
      </c>
      <c r="Q169" s="2">
        <v>1187</v>
      </c>
      <c r="R169" s="2">
        <v>23</v>
      </c>
      <c r="S169" s="112">
        <v>1187</v>
      </c>
      <c r="T169" s="112">
        <v>23</v>
      </c>
      <c r="U169" s="108">
        <v>0.98989048020219039</v>
      </c>
      <c r="V169" s="109"/>
      <c r="Y169" s="109"/>
    </row>
    <row r="170" spans="1:25">
      <c r="A170" s="5" t="s">
        <v>724</v>
      </c>
      <c r="B170" s="103">
        <v>118.42135499999999</v>
      </c>
      <c r="C170" s="104">
        <v>5544.2794494877471</v>
      </c>
      <c r="D170" s="105">
        <v>1.1129696518624446</v>
      </c>
      <c r="E170" s="106">
        <v>12.391573729863694</v>
      </c>
      <c r="F170" s="105">
        <v>0.68153655514250311</v>
      </c>
      <c r="G170" s="110">
        <v>2.1749999999999998</v>
      </c>
      <c r="H170" s="41">
        <v>1.563218390804598</v>
      </c>
      <c r="I170" s="111">
        <v>0.19450000000000001</v>
      </c>
      <c r="J170" s="41">
        <v>1.2853470437017995</v>
      </c>
      <c r="K170" s="107">
        <v>0.40886</v>
      </c>
      <c r="L170" s="107"/>
      <c r="M170" s="2">
        <v>1145</v>
      </c>
      <c r="N170" s="2">
        <v>27</v>
      </c>
      <c r="O170" s="2">
        <v>1171</v>
      </c>
      <c r="P170" s="2">
        <v>22</v>
      </c>
      <c r="Q170" s="2">
        <v>1207</v>
      </c>
      <c r="R170" s="2">
        <v>27</v>
      </c>
      <c r="S170" s="112">
        <v>1207</v>
      </c>
      <c r="T170" s="112">
        <v>27</v>
      </c>
      <c r="U170" s="108">
        <v>0.94863297431648719</v>
      </c>
      <c r="V170" s="109"/>
      <c r="Y170" s="109"/>
    </row>
    <row r="171" spans="1:25">
      <c r="A171" s="5" t="s">
        <v>725</v>
      </c>
      <c r="B171" s="103">
        <v>178.0630774</v>
      </c>
      <c r="C171" s="104">
        <v>7291.1930284541204</v>
      </c>
      <c r="D171" s="105">
        <v>0.90820467476562661</v>
      </c>
      <c r="E171" s="106">
        <v>12.277470841006753</v>
      </c>
      <c r="F171" s="105">
        <v>0.60773480662983437</v>
      </c>
      <c r="G171" s="110">
        <v>2.1</v>
      </c>
      <c r="H171" s="41">
        <v>1.5476190476190474</v>
      </c>
      <c r="I171" s="111">
        <v>0.18890000000000001</v>
      </c>
      <c r="J171" s="41">
        <v>1.2969825304393858</v>
      </c>
      <c r="K171" s="107">
        <v>0.52173000000000003</v>
      </c>
      <c r="L171" s="107"/>
      <c r="M171" s="2">
        <v>1115</v>
      </c>
      <c r="N171" s="2">
        <v>27</v>
      </c>
      <c r="O171" s="2">
        <v>1147</v>
      </c>
      <c r="P171" s="2">
        <v>21</v>
      </c>
      <c r="Q171" s="2">
        <v>1225</v>
      </c>
      <c r="R171" s="2">
        <v>24</v>
      </c>
      <c r="S171" s="112">
        <v>1225</v>
      </c>
      <c r="T171" s="112">
        <v>24</v>
      </c>
      <c r="U171" s="108">
        <v>0.91020408163265309</v>
      </c>
      <c r="V171" s="109"/>
      <c r="Y171" s="109"/>
    </row>
    <row r="172" spans="1:25">
      <c r="A172" s="5" t="s">
        <v>726</v>
      </c>
      <c r="B172" s="103">
        <v>349.01891699999999</v>
      </c>
      <c r="C172" s="104">
        <v>15674.573594627655</v>
      </c>
      <c r="D172" s="105">
        <v>2.646842103676514</v>
      </c>
      <c r="E172" s="106">
        <v>11.759172154280337</v>
      </c>
      <c r="F172" s="105">
        <v>0.47036688617121353</v>
      </c>
      <c r="G172" s="110">
        <v>2.38</v>
      </c>
      <c r="H172" s="41">
        <v>1.4915966386554622</v>
      </c>
      <c r="I172" s="111">
        <v>0.2044</v>
      </c>
      <c r="J172" s="41">
        <v>1.2720156555772995</v>
      </c>
      <c r="K172" s="107">
        <v>0.63966000000000001</v>
      </c>
      <c r="L172" s="107"/>
      <c r="M172" s="2">
        <v>1198</v>
      </c>
      <c r="N172" s="2">
        <v>28</v>
      </c>
      <c r="O172" s="2">
        <v>1235</v>
      </c>
      <c r="P172" s="2">
        <v>21</v>
      </c>
      <c r="Q172" s="2">
        <v>1313</v>
      </c>
      <c r="R172" s="2">
        <v>18</v>
      </c>
      <c r="S172" s="112">
        <v>1313</v>
      </c>
      <c r="T172" s="112">
        <v>18</v>
      </c>
      <c r="U172" s="108">
        <v>0.91241431835491238</v>
      </c>
      <c r="V172" s="109"/>
      <c r="Y172" s="109"/>
    </row>
    <row r="173" spans="1:25">
      <c r="A173" s="5" t="s">
        <v>727</v>
      </c>
      <c r="B173" s="103">
        <v>79.776231599999988</v>
      </c>
      <c r="C173" s="104">
        <v>12939.6</v>
      </c>
      <c r="D173" s="105">
        <v>3.5521945841024762</v>
      </c>
      <c r="E173" s="106">
        <v>11.45475372279496</v>
      </c>
      <c r="F173" s="105">
        <v>0.6872852233676976</v>
      </c>
      <c r="G173" s="110">
        <v>2.8029999999999999</v>
      </c>
      <c r="H173" s="41">
        <v>1.5697466999643237</v>
      </c>
      <c r="I173" s="111">
        <v>0.2336</v>
      </c>
      <c r="J173" s="41">
        <v>1.3056506849315068</v>
      </c>
      <c r="K173" s="107">
        <v>0.40143000000000001</v>
      </c>
      <c r="L173" s="107"/>
      <c r="M173" s="2">
        <v>1353</v>
      </c>
      <c r="N173" s="2">
        <v>32</v>
      </c>
      <c r="O173" s="2">
        <v>1354</v>
      </c>
      <c r="P173" s="2">
        <v>24</v>
      </c>
      <c r="Q173" s="2">
        <v>1356</v>
      </c>
      <c r="R173" s="2">
        <v>28</v>
      </c>
      <c r="S173" s="112">
        <v>1356</v>
      </c>
      <c r="T173" s="112">
        <v>28</v>
      </c>
      <c r="U173" s="108">
        <v>0.99778761061946908</v>
      </c>
      <c r="V173" s="109"/>
      <c r="Y173" s="109"/>
    </row>
    <row r="174" spans="1:25">
      <c r="A174" s="5" t="s">
        <v>728</v>
      </c>
      <c r="B174" s="103">
        <v>87.727782999999988</v>
      </c>
      <c r="C174" s="104">
        <v>10188.735655771367</v>
      </c>
      <c r="D174" s="105">
        <v>2.248122111870591</v>
      </c>
      <c r="E174" s="106">
        <v>11.389521640091116</v>
      </c>
      <c r="F174" s="105">
        <v>0.74031890660592259</v>
      </c>
      <c r="G174" s="110">
        <v>2.827</v>
      </c>
      <c r="H174" s="41">
        <v>1.5917934205871949</v>
      </c>
      <c r="I174" s="111">
        <v>0.23219999999999999</v>
      </c>
      <c r="J174" s="41">
        <v>1.3135228251507323</v>
      </c>
      <c r="K174" s="107">
        <v>0.46289999999999998</v>
      </c>
      <c r="L174" s="107"/>
      <c r="M174" s="2">
        <v>1347</v>
      </c>
      <c r="N174" s="2">
        <v>32</v>
      </c>
      <c r="O174" s="2">
        <v>1360</v>
      </c>
      <c r="P174" s="2">
        <v>24</v>
      </c>
      <c r="Q174" s="2">
        <v>1367</v>
      </c>
      <c r="R174" s="2">
        <v>28</v>
      </c>
      <c r="S174" s="112">
        <v>1367</v>
      </c>
      <c r="T174" s="112">
        <v>28</v>
      </c>
      <c r="U174" s="108">
        <v>0.9853694220921726</v>
      </c>
      <c r="V174" s="109"/>
      <c r="Y174" s="109"/>
    </row>
    <row r="175" spans="1:25">
      <c r="A175" s="5" t="s">
        <v>729</v>
      </c>
      <c r="B175" s="103">
        <v>279.87710139999996</v>
      </c>
      <c r="C175" s="104">
        <v>43667.7</v>
      </c>
      <c r="D175" s="105">
        <v>4.0545127459306816</v>
      </c>
      <c r="E175" s="106">
        <v>11.425959780621572</v>
      </c>
      <c r="F175" s="105">
        <v>0.48560329067641678</v>
      </c>
      <c r="G175" s="110">
        <v>2.661</v>
      </c>
      <c r="H175" s="41">
        <v>1.5031942878617062</v>
      </c>
      <c r="I175" s="111">
        <v>0.2235</v>
      </c>
      <c r="J175" s="41">
        <v>1.297539149888143</v>
      </c>
      <c r="K175" s="107">
        <v>0.69298000000000004</v>
      </c>
      <c r="L175" s="107"/>
      <c r="M175" s="2">
        <v>1300</v>
      </c>
      <c r="N175" s="2">
        <v>30</v>
      </c>
      <c r="O175" s="2">
        <v>1316</v>
      </c>
      <c r="P175" s="2">
        <v>22</v>
      </c>
      <c r="Q175" s="2">
        <v>1368</v>
      </c>
      <c r="R175" s="2">
        <v>19</v>
      </c>
      <c r="S175" s="112">
        <v>1368</v>
      </c>
      <c r="T175" s="112">
        <v>19</v>
      </c>
      <c r="U175" s="108">
        <v>0.95029239766081874</v>
      </c>
      <c r="V175" s="109"/>
      <c r="Y175" s="109"/>
    </row>
    <row r="176" spans="1:25">
      <c r="A176" s="5" t="s">
        <v>730</v>
      </c>
      <c r="B176" s="103">
        <v>121.27527359999999</v>
      </c>
      <c r="C176" s="104">
        <v>19716</v>
      </c>
      <c r="D176" s="105">
        <v>3.1019261771631705</v>
      </c>
      <c r="E176" s="106">
        <v>11.389521640091116</v>
      </c>
      <c r="F176" s="105">
        <v>0.56947608200455579</v>
      </c>
      <c r="G176" s="110">
        <v>2.87</v>
      </c>
      <c r="H176" s="41">
        <v>1.5331010452961671</v>
      </c>
      <c r="I176" s="111">
        <v>0.23569999999999999</v>
      </c>
      <c r="J176" s="41">
        <v>1.2940178192617735</v>
      </c>
      <c r="K176" s="107">
        <v>0.55584999999999996</v>
      </c>
      <c r="L176" s="107"/>
      <c r="M176" s="2">
        <v>1365</v>
      </c>
      <c r="N176" s="2">
        <v>32</v>
      </c>
      <c r="O176" s="2">
        <v>1373</v>
      </c>
      <c r="P176" s="2">
        <v>23</v>
      </c>
      <c r="Q176" s="2">
        <v>1373</v>
      </c>
      <c r="R176" s="2">
        <v>23</v>
      </c>
      <c r="S176" s="112">
        <v>1373</v>
      </c>
      <c r="T176" s="112">
        <v>23</v>
      </c>
      <c r="U176" s="108">
        <v>0.99417334304442828</v>
      </c>
      <c r="V176" s="109"/>
      <c r="Y176" s="109"/>
    </row>
    <row r="177" spans="1:25">
      <c r="A177" s="5" t="s">
        <v>731</v>
      </c>
      <c r="B177" s="103">
        <v>697.05846599999995</v>
      </c>
      <c r="C177" s="104">
        <v>3967.3564031841911</v>
      </c>
      <c r="D177" s="105">
        <v>4.5415505405591565</v>
      </c>
      <c r="E177" s="106">
        <v>11.375270162666363</v>
      </c>
      <c r="F177" s="105">
        <v>0.41519736093732224</v>
      </c>
      <c r="G177" s="110">
        <v>2.7410000000000001</v>
      </c>
      <c r="H177" s="41">
        <v>1.4593214155417731</v>
      </c>
      <c r="I177" s="111">
        <v>0.2253</v>
      </c>
      <c r="J177" s="41">
        <v>1.2649800266311586</v>
      </c>
      <c r="K177" s="107">
        <v>0.69954000000000005</v>
      </c>
      <c r="L177" s="107"/>
      <c r="M177" s="2">
        <v>1309</v>
      </c>
      <c r="N177" s="2">
        <v>30</v>
      </c>
      <c r="O177" s="2">
        <v>1339</v>
      </c>
      <c r="P177" s="2">
        <v>22</v>
      </c>
      <c r="Q177" s="2">
        <v>1379</v>
      </c>
      <c r="R177" s="2">
        <v>16</v>
      </c>
      <c r="S177" s="112">
        <v>1379</v>
      </c>
      <c r="T177" s="112">
        <v>16</v>
      </c>
      <c r="U177" s="108">
        <v>0.949238578680203</v>
      </c>
      <c r="V177" s="109"/>
      <c r="Y177" s="109"/>
    </row>
    <row r="178" spans="1:25">
      <c r="A178" s="5" t="s">
        <v>732</v>
      </c>
      <c r="B178" s="103">
        <v>200.98878539999998</v>
      </c>
      <c r="C178" s="104">
        <v>11013.77365670204</v>
      </c>
      <c r="D178" s="105">
        <v>2.0897079381555868</v>
      </c>
      <c r="E178" s="106">
        <v>11.319900384876613</v>
      </c>
      <c r="F178" s="105">
        <v>0.50939551731944754</v>
      </c>
      <c r="G178" s="110">
        <v>2.8889999999999998</v>
      </c>
      <c r="H178" s="41">
        <v>1.4884042921426099</v>
      </c>
      <c r="I178" s="111">
        <v>0.23530000000000001</v>
      </c>
      <c r="J178" s="41">
        <v>1.2537186570335741</v>
      </c>
      <c r="K178" s="107">
        <v>0.54691000000000001</v>
      </c>
      <c r="L178" s="107"/>
      <c r="M178" s="2">
        <v>1362</v>
      </c>
      <c r="N178" s="2">
        <v>31</v>
      </c>
      <c r="O178" s="2">
        <v>1378</v>
      </c>
      <c r="P178" s="2">
        <v>23</v>
      </c>
      <c r="Q178" s="2">
        <v>1387</v>
      </c>
      <c r="R178" s="2">
        <v>19</v>
      </c>
      <c r="S178" s="112">
        <v>1387</v>
      </c>
      <c r="T178" s="112">
        <v>19</v>
      </c>
      <c r="U178" s="108">
        <v>0.98197548666186008</v>
      </c>
      <c r="V178" s="109"/>
      <c r="Y178" s="109"/>
    </row>
    <row r="179" spans="1:25">
      <c r="A179" s="5" t="s">
        <v>733</v>
      </c>
      <c r="B179" s="103">
        <v>315.6133006</v>
      </c>
      <c r="C179" s="104">
        <v>9062.8595378894079</v>
      </c>
      <c r="D179" s="105">
        <v>1.6479491765054479</v>
      </c>
      <c r="E179" s="106">
        <v>11.309658448314861</v>
      </c>
      <c r="F179" s="105">
        <v>0.48066048405338158</v>
      </c>
      <c r="G179" s="110">
        <v>2.669</v>
      </c>
      <c r="H179" s="41">
        <v>1.5174222555264143</v>
      </c>
      <c r="I179" s="111">
        <v>0.2195</v>
      </c>
      <c r="J179" s="41">
        <v>1.2984054669703873</v>
      </c>
      <c r="K179" s="107">
        <v>0.79066000000000003</v>
      </c>
      <c r="L179" s="107"/>
      <c r="M179" s="2">
        <v>1279</v>
      </c>
      <c r="N179" s="2">
        <v>30</v>
      </c>
      <c r="O179" s="2">
        <v>1318</v>
      </c>
      <c r="P179" s="2">
        <v>23</v>
      </c>
      <c r="Q179" s="2">
        <v>1388</v>
      </c>
      <c r="R179" s="2">
        <v>18</v>
      </c>
      <c r="S179" s="112">
        <v>1388</v>
      </c>
      <c r="T179" s="112">
        <v>18</v>
      </c>
      <c r="U179" s="108">
        <v>0.92146974063400577</v>
      </c>
      <c r="V179" s="109"/>
      <c r="Y179" s="109"/>
    </row>
    <row r="180" spans="1:25">
      <c r="A180" s="5" t="s">
        <v>734</v>
      </c>
      <c r="B180" s="103">
        <v>195.42271059999999</v>
      </c>
      <c r="C180" s="104">
        <v>6284.6054332276908</v>
      </c>
      <c r="D180" s="105">
        <v>0.64375097618961963</v>
      </c>
      <c r="E180" s="106">
        <v>11.284134506883321</v>
      </c>
      <c r="F180" s="105">
        <v>0.53599638907695779</v>
      </c>
      <c r="G180" s="110">
        <v>2.7410000000000001</v>
      </c>
      <c r="H180" s="41">
        <v>1.4958044509303174</v>
      </c>
      <c r="I180" s="111">
        <v>0.22359999999999999</v>
      </c>
      <c r="J180" s="41">
        <v>1.2745974955277282</v>
      </c>
      <c r="K180" s="107">
        <v>0.41532999999999998</v>
      </c>
      <c r="L180" s="107"/>
      <c r="M180" s="2">
        <v>1301</v>
      </c>
      <c r="N180" s="2">
        <v>30</v>
      </c>
      <c r="O180" s="2">
        <v>1338</v>
      </c>
      <c r="P180" s="2">
        <v>22</v>
      </c>
      <c r="Q180" s="2">
        <v>1391</v>
      </c>
      <c r="R180" s="2">
        <v>21</v>
      </c>
      <c r="S180" s="112">
        <v>1391</v>
      </c>
      <c r="T180" s="112">
        <v>21</v>
      </c>
      <c r="U180" s="108">
        <v>0.93529834651329979</v>
      </c>
      <c r="V180" s="109"/>
      <c r="Y180" s="109"/>
    </row>
    <row r="181" spans="1:25">
      <c r="A181" s="5" t="s">
        <v>735</v>
      </c>
      <c r="B181" s="103">
        <v>216.45475019999998</v>
      </c>
      <c r="C181" s="104">
        <v>34407.9</v>
      </c>
      <c r="D181" s="105">
        <v>3.0857540055753052</v>
      </c>
      <c r="E181" s="106">
        <v>11.27777151234916</v>
      </c>
      <c r="F181" s="105">
        <v>0.49058306078718844</v>
      </c>
      <c r="G181" s="110">
        <v>2.7559999999999998</v>
      </c>
      <c r="H181" s="41">
        <v>1.4876632801161107</v>
      </c>
      <c r="I181" s="111">
        <v>0.2273</v>
      </c>
      <c r="J181" s="41">
        <v>1.2538495380554335</v>
      </c>
      <c r="K181" s="107">
        <v>0.52398999999999996</v>
      </c>
      <c r="L181" s="107"/>
      <c r="M181" s="2">
        <v>1320</v>
      </c>
      <c r="N181" s="2">
        <v>30</v>
      </c>
      <c r="O181" s="2">
        <v>1343</v>
      </c>
      <c r="P181" s="2">
        <v>22</v>
      </c>
      <c r="Q181" s="2">
        <v>1393</v>
      </c>
      <c r="R181" s="2">
        <v>19</v>
      </c>
      <c r="S181" s="112">
        <v>1393</v>
      </c>
      <c r="T181" s="112">
        <v>19</v>
      </c>
      <c r="U181" s="108">
        <v>0.94759511844938982</v>
      </c>
      <c r="V181" s="109"/>
      <c r="Y181" s="109"/>
    </row>
    <row r="182" spans="1:25">
      <c r="A182" s="5" t="s">
        <v>736</v>
      </c>
      <c r="B182" s="103">
        <v>452.84120439999998</v>
      </c>
      <c r="C182" s="104">
        <v>69621.100000000006</v>
      </c>
      <c r="D182" s="105">
        <v>2.7313987276433438</v>
      </c>
      <c r="E182" s="106">
        <v>11.138338159946537</v>
      </c>
      <c r="F182" s="105">
        <v>0.41768768099799508</v>
      </c>
      <c r="G182" s="110">
        <v>2.7519999999999998</v>
      </c>
      <c r="H182" s="41">
        <v>1.4716569767441861</v>
      </c>
      <c r="I182" s="111">
        <v>0.2228</v>
      </c>
      <c r="J182" s="41">
        <v>1.2567324955116694</v>
      </c>
      <c r="K182" s="107">
        <v>0.72813000000000005</v>
      </c>
      <c r="L182" s="107"/>
      <c r="M182" s="2">
        <v>1297</v>
      </c>
      <c r="N182" s="2">
        <v>30</v>
      </c>
      <c r="O182" s="2">
        <v>1342</v>
      </c>
      <c r="P182" s="2">
        <v>22</v>
      </c>
      <c r="Q182" s="2">
        <v>1420</v>
      </c>
      <c r="R182" s="2">
        <v>16</v>
      </c>
      <c r="S182" s="112">
        <v>1420</v>
      </c>
      <c r="T182" s="112">
        <v>16</v>
      </c>
      <c r="U182" s="108">
        <v>0.91338028169014085</v>
      </c>
      <c r="V182" s="109"/>
      <c r="Y182" s="109"/>
    </row>
    <row r="183" spans="1:25">
      <c r="A183" s="5" t="s">
        <v>737</v>
      </c>
      <c r="B183" s="103">
        <v>176.27975559999999</v>
      </c>
      <c r="C183" s="104">
        <v>28413.5</v>
      </c>
      <c r="D183" s="105">
        <v>2.000982287816115</v>
      </c>
      <c r="E183" s="106">
        <v>11.096316023080337</v>
      </c>
      <c r="F183" s="105">
        <v>0.54926764314247667</v>
      </c>
      <c r="G183" s="110">
        <v>2.8330000000000002</v>
      </c>
      <c r="H183" s="41">
        <v>1.5178256265442991</v>
      </c>
      <c r="I183" s="111">
        <v>0.22969999999999999</v>
      </c>
      <c r="J183" s="41">
        <v>1.284283848498041</v>
      </c>
      <c r="K183" s="107">
        <v>0.53376000000000001</v>
      </c>
      <c r="L183" s="107"/>
      <c r="M183" s="2">
        <v>1332</v>
      </c>
      <c r="N183" s="2">
        <v>31</v>
      </c>
      <c r="O183" s="2">
        <v>1363</v>
      </c>
      <c r="P183" s="2">
        <v>23</v>
      </c>
      <c r="Q183" s="2">
        <v>1425</v>
      </c>
      <c r="R183" s="2">
        <v>21</v>
      </c>
      <c r="S183" s="112">
        <v>1425</v>
      </c>
      <c r="T183" s="112">
        <v>21</v>
      </c>
      <c r="U183" s="108">
        <v>0.9347368421052632</v>
      </c>
      <c r="V183" s="109"/>
      <c r="Y183" s="109"/>
    </row>
    <row r="184" spans="1:25">
      <c r="A184" s="5" t="s">
        <v>738</v>
      </c>
      <c r="B184" s="103">
        <v>128.90305219999999</v>
      </c>
      <c r="C184" s="104">
        <v>22454.9</v>
      </c>
      <c r="D184" s="105">
        <v>2.060055521747449</v>
      </c>
      <c r="E184" s="106">
        <v>10.940919037199125</v>
      </c>
      <c r="F184" s="105">
        <v>0.60175054704595188</v>
      </c>
      <c r="G184" s="110">
        <v>3.1779999999999999</v>
      </c>
      <c r="H184" s="41">
        <v>1.5103838892385149</v>
      </c>
      <c r="I184" s="111">
        <v>0.2515</v>
      </c>
      <c r="J184" s="41">
        <v>1.2723658051689861</v>
      </c>
      <c r="K184" s="107">
        <v>0.44330999999999998</v>
      </c>
      <c r="L184" s="107"/>
      <c r="M184" s="2">
        <v>1446</v>
      </c>
      <c r="N184" s="2">
        <v>33</v>
      </c>
      <c r="O184" s="2">
        <v>1451</v>
      </c>
      <c r="P184" s="2">
        <v>23</v>
      </c>
      <c r="Q184" s="2">
        <v>1451</v>
      </c>
      <c r="R184" s="2">
        <v>22</v>
      </c>
      <c r="S184" s="112">
        <v>1451</v>
      </c>
      <c r="T184" s="112">
        <v>22</v>
      </c>
      <c r="U184" s="108">
        <v>0.99655410062026184</v>
      </c>
      <c r="V184" s="109"/>
      <c r="Y184" s="109"/>
    </row>
    <row r="185" spans="1:25">
      <c r="A185" s="5" t="s">
        <v>739</v>
      </c>
      <c r="B185" s="103">
        <v>254.0355376</v>
      </c>
      <c r="C185" s="104">
        <v>11897.685207836092</v>
      </c>
      <c r="D185" s="105">
        <v>2.0958150687633839</v>
      </c>
      <c r="E185" s="106">
        <v>10.940919037199125</v>
      </c>
      <c r="F185" s="105">
        <v>0.4759299781181619</v>
      </c>
      <c r="G185" s="110">
        <v>2.9929999999999999</v>
      </c>
      <c r="H185" s="41">
        <v>1.4868025392582693</v>
      </c>
      <c r="I185" s="111">
        <v>0.23730000000000001</v>
      </c>
      <c r="J185" s="41">
        <v>1.2642225031605561</v>
      </c>
      <c r="K185" s="107">
        <v>0.65515999999999996</v>
      </c>
      <c r="L185" s="107"/>
      <c r="M185" s="2">
        <v>1372</v>
      </c>
      <c r="N185" s="2">
        <v>31</v>
      </c>
      <c r="O185" s="2">
        <v>1405</v>
      </c>
      <c r="P185" s="2">
        <v>23</v>
      </c>
      <c r="Q185" s="2">
        <v>1452</v>
      </c>
      <c r="R185" s="2">
        <v>18</v>
      </c>
      <c r="S185" s="112">
        <v>1452</v>
      </c>
      <c r="T185" s="112">
        <v>18</v>
      </c>
      <c r="U185" s="108">
        <v>0.94490358126721763</v>
      </c>
      <c r="V185" s="109"/>
      <c r="Y185" s="109"/>
    </row>
    <row r="186" spans="1:25">
      <c r="A186" s="5" t="s">
        <v>740</v>
      </c>
      <c r="B186" s="103">
        <v>135.12103279999999</v>
      </c>
      <c r="C186" s="104">
        <v>2325.9584498511722</v>
      </c>
      <c r="D186" s="105">
        <v>2.5177663054583048</v>
      </c>
      <c r="E186" s="106">
        <v>10.869565217391305</v>
      </c>
      <c r="F186" s="105">
        <v>0.59782608695652173</v>
      </c>
      <c r="G186" s="110">
        <v>3.0880000000000001</v>
      </c>
      <c r="H186" s="41">
        <v>1.5058290155440415</v>
      </c>
      <c r="I186" s="111">
        <v>0.24690000000000001</v>
      </c>
      <c r="J186" s="41">
        <v>1.2758201701093559</v>
      </c>
      <c r="K186" s="107">
        <v>0.44356000000000001</v>
      </c>
      <c r="L186" s="107"/>
      <c r="M186" s="2">
        <v>1422</v>
      </c>
      <c r="N186" s="2">
        <v>33</v>
      </c>
      <c r="O186" s="2">
        <v>1428</v>
      </c>
      <c r="P186" s="2">
        <v>23</v>
      </c>
      <c r="Q186" s="2">
        <v>1461</v>
      </c>
      <c r="R186" s="2">
        <v>22</v>
      </c>
      <c r="S186" s="112">
        <v>1461</v>
      </c>
      <c r="T186" s="112">
        <v>22</v>
      </c>
      <c r="U186" s="108">
        <v>0.97330595482546201</v>
      </c>
      <c r="V186" s="109"/>
      <c r="Y186" s="109"/>
    </row>
    <row r="187" spans="1:25">
      <c r="A187" s="5" t="s">
        <v>741</v>
      </c>
      <c r="B187" s="103">
        <v>86.063416399999994</v>
      </c>
      <c r="C187" s="104">
        <v>956.96749454309577</v>
      </c>
      <c r="D187" s="105">
        <v>2.7005380447482299</v>
      </c>
      <c r="E187" s="106">
        <v>10.787486515641856</v>
      </c>
      <c r="F187" s="105">
        <v>1.5641855447680688</v>
      </c>
      <c r="G187" s="110">
        <v>3.01</v>
      </c>
      <c r="H187" s="41">
        <v>2.1594684385382061</v>
      </c>
      <c r="I187" s="111">
        <v>0.23569999999999999</v>
      </c>
      <c r="J187" s="41">
        <v>1.2940178192617735</v>
      </c>
      <c r="K187" s="107">
        <v>0.28370000000000001</v>
      </c>
      <c r="L187" s="107"/>
      <c r="M187" s="2">
        <v>1364</v>
      </c>
      <c r="N187" s="2">
        <v>32</v>
      </c>
      <c r="O187" s="2">
        <v>1402</v>
      </c>
      <c r="P187" s="2">
        <v>28</v>
      </c>
      <c r="Q187" s="2">
        <v>1464</v>
      </c>
      <c r="R187" s="2">
        <v>52</v>
      </c>
      <c r="S187" s="112">
        <v>1464</v>
      </c>
      <c r="T187" s="112">
        <v>52</v>
      </c>
      <c r="U187" s="108">
        <v>0.93169398907103829</v>
      </c>
      <c r="V187" s="114" t="s">
        <v>524</v>
      </c>
      <c r="Y187" s="109"/>
    </row>
    <row r="188" spans="1:25">
      <c r="A188" s="5" t="s">
        <v>742</v>
      </c>
      <c r="B188" s="103">
        <v>169.82297019999999</v>
      </c>
      <c r="C188" s="104">
        <v>2074.3837572181042</v>
      </c>
      <c r="D188" s="105">
        <v>4.2997393460976738</v>
      </c>
      <c r="E188" s="106">
        <v>10.634903754121025</v>
      </c>
      <c r="F188" s="105">
        <v>0.52111028395193026</v>
      </c>
      <c r="G188" s="110">
        <v>3.278</v>
      </c>
      <c r="H188" s="41">
        <v>1.4948139109212937</v>
      </c>
      <c r="I188" s="111">
        <v>0.25190000000000001</v>
      </c>
      <c r="J188" s="41">
        <v>1.2504962286621675</v>
      </c>
      <c r="K188" s="107">
        <v>0.49446000000000001</v>
      </c>
      <c r="L188" s="107"/>
      <c r="M188" s="2">
        <v>1448</v>
      </c>
      <c r="N188" s="2">
        <v>33</v>
      </c>
      <c r="O188" s="2">
        <v>1475</v>
      </c>
      <c r="P188" s="2">
        <v>23</v>
      </c>
      <c r="Q188" s="2">
        <v>1504</v>
      </c>
      <c r="R188" s="2">
        <v>20</v>
      </c>
      <c r="S188" s="112">
        <v>1504</v>
      </c>
      <c r="T188" s="112">
        <v>20</v>
      </c>
      <c r="U188" s="108">
        <v>0.96276595744680848</v>
      </c>
      <c r="V188" s="109"/>
      <c r="Y188" s="109"/>
    </row>
    <row r="189" spans="1:25">
      <c r="A189" s="5" t="s">
        <v>743</v>
      </c>
      <c r="B189" s="103">
        <v>90.920231999999999</v>
      </c>
      <c r="C189" s="104">
        <v>18436.900000000001</v>
      </c>
      <c r="D189" s="105">
        <v>1.2705201087028346</v>
      </c>
      <c r="E189" s="106">
        <v>9.7370983446932815</v>
      </c>
      <c r="F189" s="105">
        <v>0.58422590068159685</v>
      </c>
      <c r="G189" s="110">
        <v>4.1500000000000004</v>
      </c>
      <c r="H189" s="41">
        <v>1.5662650602409638</v>
      </c>
      <c r="I189" s="111">
        <v>0.29330000000000001</v>
      </c>
      <c r="J189" s="41">
        <v>1.2956017729287419</v>
      </c>
      <c r="K189" s="107">
        <v>0.50224999999999997</v>
      </c>
      <c r="L189" s="107"/>
      <c r="M189" s="2">
        <v>1657</v>
      </c>
      <c r="N189" s="2">
        <v>38</v>
      </c>
      <c r="O189" s="2">
        <v>1663</v>
      </c>
      <c r="P189" s="2">
        <v>25</v>
      </c>
      <c r="Q189" s="2">
        <v>1668</v>
      </c>
      <c r="R189" s="2">
        <v>23</v>
      </c>
      <c r="S189" s="112">
        <v>1668</v>
      </c>
      <c r="T189" s="112">
        <v>23</v>
      </c>
      <c r="U189" s="108">
        <v>0.99340527577937654</v>
      </c>
      <c r="V189" s="109"/>
      <c r="Y189" s="109"/>
    </row>
    <row r="190" spans="1:25">
      <c r="A190" s="5" t="s">
        <v>744</v>
      </c>
      <c r="B190" s="103">
        <v>108.84680299999999</v>
      </c>
      <c r="C190" s="104">
        <v>10217.704907313217</v>
      </c>
      <c r="D190" s="105">
        <v>1.0998220307835336</v>
      </c>
      <c r="E190" s="106">
        <v>9.624639076034649</v>
      </c>
      <c r="F190" s="105">
        <v>0.52935514918190563</v>
      </c>
      <c r="G190" s="110">
        <v>4.05</v>
      </c>
      <c r="H190" s="41">
        <v>1.6049382716049383</v>
      </c>
      <c r="I190" s="111">
        <v>0.28220000000000001</v>
      </c>
      <c r="J190" s="41">
        <v>1.3111268603827073</v>
      </c>
      <c r="K190" s="107">
        <v>0.67832999999999999</v>
      </c>
      <c r="L190" s="107"/>
      <c r="M190" s="2">
        <v>1602</v>
      </c>
      <c r="N190" s="2">
        <v>37</v>
      </c>
      <c r="O190" s="2">
        <v>1641</v>
      </c>
      <c r="P190" s="2">
        <v>25</v>
      </c>
      <c r="Q190" s="2">
        <v>1692</v>
      </c>
      <c r="R190" s="2">
        <v>21</v>
      </c>
      <c r="S190" s="112">
        <v>1692</v>
      </c>
      <c r="T190" s="112">
        <v>21</v>
      </c>
      <c r="U190" s="108">
        <v>0.94680851063829785</v>
      </c>
      <c r="V190" s="109"/>
      <c r="Y190" s="109"/>
    </row>
    <row r="191" spans="1:25">
      <c r="A191" s="5" t="s">
        <v>745</v>
      </c>
      <c r="B191" s="103">
        <v>140.15952339999998</v>
      </c>
      <c r="C191" s="104">
        <v>29205.5</v>
      </c>
      <c r="D191" s="105">
        <v>2.6836960891647443</v>
      </c>
      <c r="E191" s="106">
        <v>9.4073377234242699</v>
      </c>
      <c r="F191" s="105">
        <v>0.51740357478833487</v>
      </c>
      <c r="G191" s="110">
        <v>4.43</v>
      </c>
      <c r="H191" s="41">
        <v>1.4672686230248309</v>
      </c>
      <c r="I191" s="111">
        <v>0.30170000000000002</v>
      </c>
      <c r="J191" s="41">
        <v>1.2761020881670533</v>
      </c>
      <c r="K191" s="107">
        <v>0.57850000000000001</v>
      </c>
      <c r="L191" s="107"/>
      <c r="M191" s="2">
        <v>1699</v>
      </c>
      <c r="N191" s="2">
        <v>38</v>
      </c>
      <c r="O191" s="2">
        <v>1718</v>
      </c>
      <c r="P191" s="2">
        <v>25</v>
      </c>
      <c r="Q191" s="2">
        <v>1732</v>
      </c>
      <c r="R191" s="2">
        <v>20</v>
      </c>
      <c r="S191" s="112">
        <v>1732</v>
      </c>
      <c r="T191" s="112">
        <v>20</v>
      </c>
      <c r="U191" s="108">
        <v>0.98094688221709003</v>
      </c>
      <c r="V191" s="109"/>
      <c r="Y191" s="109"/>
    </row>
    <row r="192" spans="1:25">
      <c r="A192" s="5" t="s">
        <v>746</v>
      </c>
      <c r="B192" s="103">
        <v>177.5785362</v>
      </c>
      <c r="C192" s="104">
        <v>37875.599999999999</v>
      </c>
      <c r="D192" s="105">
        <v>2.1603902953794059</v>
      </c>
      <c r="E192" s="106">
        <v>9.250693802035153</v>
      </c>
      <c r="F192" s="105">
        <v>0.50878815911193342</v>
      </c>
      <c r="G192" s="110">
        <v>4.5999999999999996</v>
      </c>
      <c r="H192" s="41">
        <v>1.5217391304347829</v>
      </c>
      <c r="I192" s="111">
        <v>0.309</v>
      </c>
      <c r="J192" s="41">
        <v>1.2783171521035599</v>
      </c>
      <c r="K192" s="107">
        <v>0.60377999999999998</v>
      </c>
      <c r="L192" s="107"/>
      <c r="M192" s="2">
        <v>1735</v>
      </c>
      <c r="N192" s="2">
        <v>39</v>
      </c>
      <c r="O192" s="2">
        <v>1748</v>
      </c>
      <c r="P192" s="2">
        <v>25</v>
      </c>
      <c r="Q192" s="2">
        <v>1767</v>
      </c>
      <c r="R192" s="2">
        <v>18</v>
      </c>
      <c r="S192" s="112">
        <v>1767</v>
      </c>
      <c r="T192" s="112">
        <v>18</v>
      </c>
      <c r="U192" s="108">
        <v>0.98189020939445393</v>
      </c>
      <c r="V192" s="109"/>
      <c r="Y192" s="109"/>
    </row>
    <row r="193" spans="1:25">
      <c r="A193" s="5" t="s">
        <v>747</v>
      </c>
      <c r="B193" s="103">
        <v>234.53795299999999</v>
      </c>
      <c r="C193" s="104">
        <v>55084</v>
      </c>
      <c r="D193" s="105">
        <v>2.8616854871011785</v>
      </c>
      <c r="E193" s="106">
        <v>8.5689802913453299</v>
      </c>
      <c r="F193" s="105">
        <v>0.42844901456726653</v>
      </c>
      <c r="G193" s="110">
        <v>5.57</v>
      </c>
      <c r="H193" s="41">
        <v>1.4362657091561939</v>
      </c>
      <c r="I193" s="111">
        <v>0.34350000000000003</v>
      </c>
      <c r="J193" s="41">
        <v>1.266375545851528</v>
      </c>
      <c r="K193" s="107">
        <v>0.67859999999999998</v>
      </c>
      <c r="L193" s="107"/>
      <c r="M193" s="2">
        <v>1903</v>
      </c>
      <c r="N193" s="2">
        <v>42</v>
      </c>
      <c r="O193" s="2">
        <v>1911</v>
      </c>
      <c r="P193" s="2">
        <v>25</v>
      </c>
      <c r="Q193" s="2">
        <v>1905</v>
      </c>
      <c r="R193" s="2">
        <v>15</v>
      </c>
      <c r="S193" s="112">
        <v>1905</v>
      </c>
      <c r="T193" s="112">
        <v>15</v>
      </c>
      <c r="U193" s="108">
        <v>0.99895013123359577</v>
      </c>
      <c r="V193" s="109"/>
      <c r="Y193" s="109"/>
    </row>
    <row r="194" spans="1:25">
      <c r="A194" s="5" t="s">
        <v>748</v>
      </c>
      <c r="B194" s="103">
        <v>296.22449739999996</v>
      </c>
      <c r="C194" s="104">
        <v>15712.801280776846</v>
      </c>
      <c r="D194" s="105">
        <v>0.97204828486768835</v>
      </c>
      <c r="E194" s="106">
        <v>8.291873963515755</v>
      </c>
      <c r="F194" s="105">
        <v>0.41459369817578773</v>
      </c>
      <c r="G194" s="110">
        <v>5.64</v>
      </c>
      <c r="H194" s="41">
        <v>1.5070921985815604</v>
      </c>
      <c r="I194" s="111">
        <v>0.33889999999999998</v>
      </c>
      <c r="J194" s="41">
        <v>1.2688108586603719</v>
      </c>
      <c r="K194" s="107">
        <v>0.67662999999999995</v>
      </c>
      <c r="L194" s="107"/>
      <c r="M194" s="2">
        <v>1881</v>
      </c>
      <c r="N194" s="2">
        <v>41</v>
      </c>
      <c r="O194" s="2">
        <v>1921</v>
      </c>
      <c r="P194" s="2">
        <v>26</v>
      </c>
      <c r="Q194" s="2">
        <v>1963</v>
      </c>
      <c r="R194" s="2">
        <v>15</v>
      </c>
      <c r="S194" s="112">
        <v>1963</v>
      </c>
      <c r="T194" s="112">
        <v>15</v>
      </c>
      <c r="U194" s="108">
        <v>0.95822720326031585</v>
      </c>
      <c r="V194" s="109"/>
      <c r="Y194" s="109"/>
    </row>
    <row r="195" spans="1:25">
      <c r="A195" s="5" t="s">
        <v>749</v>
      </c>
      <c r="B195" s="103">
        <v>271.39271120000001</v>
      </c>
      <c r="C195" s="104">
        <v>86784.7</v>
      </c>
      <c r="D195" s="105">
        <v>3.5173695641537428</v>
      </c>
      <c r="E195" s="106">
        <v>5.6274620146314014</v>
      </c>
      <c r="F195" s="105">
        <v>0.39392234102419804</v>
      </c>
      <c r="G195" s="110">
        <v>11.46</v>
      </c>
      <c r="H195" s="41">
        <v>1.4397905759162302</v>
      </c>
      <c r="I195" s="111">
        <v>0.46800000000000003</v>
      </c>
      <c r="J195" s="41">
        <v>1.2820512820512819</v>
      </c>
      <c r="K195" s="107">
        <v>0.78988000000000003</v>
      </c>
      <c r="L195" s="107"/>
      <c r="M195" s="2">
        <v>2474</v>
      </c>
      <c r="N195" s="2">
        <v>52</v>
      </c>
      <c r="O195" s="2">
        <v>2560</v>
      </c>
      <c r="P195" s="2">
        <v>27</v>
      </c>
      <c r="Q195" s="2">
        <v>2631</v>
      </c>
      <c r="R195" s="2">
        <v>13</v>
      </c>
      <c r="S195" s="112">
        <v>2631</v>
      </c>
      <c r="T195" s="112">
        <v>13</v>
      </c>
      <c r="U195" s="108">
        <v>0.94032687191182063</v>
      </c>
      <c r="V195" s="109"/>
      <c r="Y195" s="109"/>
    </row>
    <row r="196" spans="1:25">
      <c r="A196" s="5" t="s">
        <v>750</v>
      </c>
      <c r="B196" s="103">
        <v>337.4501884</v>
      </c>
      <c r="C196" s="104">
        <v>18229.163362003907</v>
      </c>
      <c r="D196" s="105">
        <v>0.88855801733202888</v>
      </c>
      <c r="E196" s="106">
        <v>5.5248618784530388</v>
      </c>
      <c r="F196" s="105">
        <v>0.38674033149171266</v>
      </c>
      <c r="G196" s="110">
        <v>11.82</v>
      </c>
      <c r="H196" s="41">
        <v>1.4382402707275803</v>
      </c>
      <c r="I196" s="111">
        <v>0.47299999999999998</v>
      </c>
      <c r="J196" s="41">
        <v>1.2684989429175475</v>
      </c>
      <c r="K196" s="107">
        <v>0.81881999999999999</v>
      </c>
      <c r="L196" s="107"/>
      <c r="M196" s="2">
        <v>2496</v>
      </c>
      <c r="N196" s="2">
        <v>53</v>
      </c>
      <c r="O196" s="2">
        <v>2590</v>
      </c>
      <c r="P196" s="2">
        <v>28</v>
      </c>
      <c r="Q196" s="2">
        <v>2662</v>
      </c>
      <c r="R196" s="2">
        <v>12</v>
      </c>
      <c r="S196" s="112">
        <v>2662</v>
      </c>
      <c r="T196" s="112">
        <v>12</v>
      </c>
      <c r="U196" s="108">
        <v>0.93764087152516906</v>
      </c>
      <c r="V196" s="109"/>
      <c r="Y196" s="109"/>
    </row>
    <row r="197" spans="1:25">
      <c r="A197" s="5" t="s">
        <v>751</v>
      </c>
      <c r="B197" s="103">
        <v>176.32749419999999</v>
      </c>
      <c r="C197" s="104">
        <v>56740</v>
      </c>
      <c r="D197" s="105">
        <v>1.1334221039132923</v>
      </c>
      <c r="E197" s="106">
        <v>5.5035773252614195</v>
      </c>
      <c r="F197" s="105">
        <v>0.41276829939460646</v>
      </c>
      <c r="G197" s="110">
        <v>11.54</v>
      </c>
      <c r="H197" s="41">
        <v>1.4731369150779896</v>
      </c>
      <c r="I197" s="111">
        <v>0.46200000000000002</v>
      </c>
      <c r="J197" s="41">
        <v>1.2987012987012987</v>
      </c>
      <c r="K197" s="107">
        <v>0.72997000000000001</v>
      </c>
      <c r="L197" s="107"/>
      <c r="M197" s="2">
        <v>2447</v>
      </c>
      <c r="N197" s="2">
        <v>51</v>
      </c>
      <c r="O197" s="2">
        <v>2567</v>
      </c>
      <c r="P197" s="2">
        <v>27</v>
      </c>
      <c r="Q197" s="2">
        <v>2667</v>
      </c>
      <c r="R197" s="2">
        <v>14</v>
      </c>
      <c r="S197" s="112">
        <v>2667</v>
      </c>
      <c r="T197" s="112">
        <v>14</v>
      </c>
      <c r="U197" s="108">
        <v>0.91751031121109861</v>
      </c>
      <c r="V197" s="109"/>
      <c r="Y197" s="109"/>
    </row>
    <row r="198" spans="1:25">
      <c r="A198" s="5" t="s">
        <v>752</v>
      </c>
      <c r="B198" s="103">
        <v>155.28103239999999</v>
      </c>
      <c r="C198" s="104">
        <v>11165.036409967834</v>
      </c>
      <c r="D198" s="105">
        <v>1.4972217475791871</v>
      </c>
      <c r="E198" s="106">
        <v>5.4436581382689164</v>
      </c>
      <c r="F198" s="105">
        <v>0.43549265106151336</v>
      </c>
      <c r="G198" s="110">
        <v>12.35</v>
      </c>
      <c r="H198" s="41">
        <v>1.4574898785425101</v>
      </c>
      <c r="I198" s="111">
        <v>0.48399999999999999</v>
      </c>
      <c r="J198" s="41">
        <v>1.2396694214876034</v>
      </c>
      <c r="K198" s="107">
        <v>0.77315999999999996</v>
      </c>
      <c r="L198" s="107"/>
      <c r="M198" s="2">
        <v>2545</v>
      </c>
      <c r="N198" s="2">
        <v>54</v>
      </c>
      <c r="O198" s="2">
        <v>2630</v>
      </c>
      <c r="P198" s="2">
        <v>28</v>
      </c>
      <c r="Q198" s="2">
        <v>2686</v>
      </c>
      <c r="R198" s="2">
        <v>14</v>
      </c>
      <c r="S198" s="112">
        <v>2686</v>
      </c>
      <c r="T198" s="112">
        <v>14</v>
      </c>
      <c r="U198" s="108">
        <v>0.94750558451228595</v>
      </c>
      <c r="V198" s="109"/>
      <c r="Y198" s="109"/>
    </row>
    <row r="199" spans="1:25">
      <c r="A199" s="5" t="s">
        <v>753</v>
      </c>
      <c r="B199" s="103">
        <v>142.81119579999998</v>
      </c>
      <c r="C199" s="104">
        <v>49324.4</v>
      </c>
      <c r="D199" s="105">
        <v>1.5968286604404005</v>
      </c>
      <c r="E199" s="106">
        <v>5.4406964091403704</v>
      </c>
      <c r="F199" s="105">
        <v>0.40805223068552776</v>
      </c>
      <c r="G199" s="110">
        <v>12.9</v>
      </c>
      <c r="H199" s="41">
        <v>1.4728682170542635</v>
      </c>
      <c r="I199" s="111">
        <v>0.505</v>
      </c>
      <c r="J199" s="41">
        <v>1.2871287128712872</v>
      </c>
      <c r="K199" s="107">
        <v>0.72355999999999998</v>
      </c>
      <c r="L199" s="107"/>
      <c r="M199" s="2">
        <v>2635</v>
      </c>
      <c r="N199" s="2">
        <v>54</v>
      </c>
      <c r="O199" s="2">
        <v>2671</v>
      </c>
      <c r="P199" s="2">
        <v>28</v>
      </c>
      <c r="Q199" s="2">
        <v>2686</v>
      </c>
      <c r="R199" s="2">
        <v>14</v>
      </c>
      <c r="S199" s="112">
        <v>2686</v>
      </c>
      <c r="T199" s="112">
        <v>14</v>
      </c>
      <c r="U199" s="108">
        <v>0.98101265822784811</v>
      </c>
      <c r="V199" s="109"/>
      <c r="Y199" s="109"/>
    </row>
    <row r="200" spans="1:25">
      <c r="A200" s="5" t="s">
        <v>754</v>
      </c>
      <c r="B200" s="103">
        <v>93.421086199999991</v>
      </c>
      <c r="C200" s="104">
        <v>33133.1</v>
      </c>
      <c r="D200" s="105">
        <v>0.9589393369517053</v>
      </c>
      <c r="E200" s="106">
        <v>5.3850296176628971</v>
      </c>
      <c r="F200" s="105">
        <v>0.45772751750134621</v>
      </c>
      <c r="G200" s="110">
        <v>13.21</v>
      </c>
      <c r="H200" s="41">
        <v>1.4761544284632853</v>
      </c>
      <c r="I200" s="111">
        <v>0.51400000000000001</v>
      </c>
      <c r="J200" s="41">
        <v>1.2645914396887159</v>
      </c>
      <c r="K200" s="107">
        <v>0.66737000000000002</v>
      </c>
      <c r="L200" s="107"/>
      <c r="M200" s="2">
        <v>2672</v>
      </c>
      <c r="N200" s="2">
        <v>56</v>
      </c>
      <c r="O200" s="2">
        <v>2693</v>
      </c>
      <c r="P200" s="2">
        <v>29</v>
      </c>
      <c r="Q200" s="2">
        <v>2702</v>
      </c>
      <c r="R200" s="2">
        <v>16</v>
      </c>
      <c r="S200" s="112">
        <v>2702</v>
      </c>
      <c r="T200" s="112">
        <v>16</v>
      </c>
      <c r="U200" s="108">
        <v>0.98889711324944485</v>
      </c>
      <c r="V200" s="109"/>
      <c r="Y200" s="109"/>
    </row>
    <row r="201" spans="1:25">
      <c r="A201" s="5" t="s">
        <v>755</v>
      </c>
      <c r="B201" s="103">
        <v>262.73100619999997</v>
      </c>
      <c r="C201" s="104">
        <v>83299.5</v>
      </c>
      <c r="D201" s="105">
        <v>2.1583020921883409</v>
      </c>
      <c r="E201" s="106">
        <v>5.3792361484669176</v>
      </c>
      <c r="F201" s="105">
        <v>0.37654653039268415</v>
      </c>
      <c r="G201" s="110">
        <v>11.76</v>
      </c>
      <c r="H201" s="41">
        <v>1.4880952380952381</v>
      </c>
      <c r="I201" s="111">
        <v>0.46</v>
      </c>
      <c r="J201" s="41">
        <v>1.3043478260869563</v>
      </c>
      <c r="K201" s="107">
        <v>0.84489000000000003</v>
      </c>
      <c r="L201" s="107"/>
      <c r="M201" s="2">
        <v>2437</v>
      </c>
      <c r="N201" s="2">
        <v>52</v>
      </c>
      <c r="O201" s="2">
        <v>2584</v>
      </c>
      <c r="P201" s="2">
        <v>28</v>
      </c>
      <c r="Q201" s="2">
        <v>2705</v>
      </c>
      <c r="R201" s="2">
        <v>13</v>
      </c>
      <c r="S201" s="112">
        <v>2705</v>
      </c>
      <c r="T201" s="112">
        <v>13</v>
      </c>
      <c r="U201" s="108">
        <v>0.90092421441774495</v>
      </c>
      <c r="V201" s="109"/>
      <c r="Y201" s="109"/>
    </row>
    <row r="202" spans="1:25">
      <c r="A202" s="79" t="s">
        <v>502</v>
      </c>
      <c r="B202" s="103"/>
      <c r="C202" s="104"/>
      <c r="D202" s="105"/>
      <c r="E202" s="106"/>
      <c r="F202" s="105" t="s">
        <v>486</v>
      </c>
      <c r="G202" s="110"/>
      <c r="H202" s="41" t="s">
        <v>486</v>
      </c>
      <c r="I202" s="111"/>
      <c r="J202" s="41" t="s">
        <v>486</v>
      </c>
      <c r="K202" s="107"/>
      <c r="L202" s="107"/>
      <c r="M202" s="2"/>
      <c r="N202" s="2"/>
      <c r="O202" s="2"/>
      <c r="P202" s="2"/>
      <c r="Q202" s="2"/>
      <c r="R202" s="2"/>
      <c r="S202" s="112" t="s">
        <v>486</v>
      </c>
      <c r="T202" s="112" t="s">
        <v>486</v>
      </c>
      <c r="U202" s="108"/>
      <c r="V202" s="109"/>
      <c r="Y202" s="109"/>
    </row>
    <row r="203" spans="1:25">
      <c r="A203" s="5" t="s">
        <v>756</v>
      </c>
      <c r="B203" s="103">
        <v>822.45927139999992</v>
      </c>
      <c r="C203" s="104">
        <v>1276.5864894725687</v>
      </c>
      <c r="D203" s="105">
        <v>0.56250961381490261</v>
      </c>
      <c r="E203" s="106">
        <v>13.273161667109104</v>
      </c>
      <c r="F203" s="105">
        <v>0.5242898858508096</v>
      </c>
      <c r="G203" s="110">
        <v>0.746</v>
      </c>
      <c r="H203" s="41">
        <v>1.5415549597855227</v>
      </c>
      <c r="I203" s="111">
        <v>7.1099999999999997E-2</v>
      </c>
      <c r="J203" s="41">
        <v>1.3361462728551337</v>
      </c>
      <c r="K203" s="107">
        <v>0.70940999999999999</v>
      </c>
      <c r="L203" s="107"/>
      <c r="M203" s="2">
        <v>443</v>
      </c>
      <c r="N203" s="2">
        <v>11</v>
      </c>
      <c r="O203" s="2">
        <v>565</v>
      </c>
      <c r="P203" s="2">
        <v>13</v>
      </c>
      <c r="Q203" s="2">
        <v>1073</v>
      </c>
      <c r="R203" s="2">
        <v>21</v>
      </c>
      <c r="S203" s="112">
        <v>443</v>
      </c>
      <c r="T203" s="112">
        <v>11</v>
      </c>
      <c r="U203" s="108">
        <v>0.41286113699906801</v>
      </c>
      <c r="V203" s="114" t="s">
        <v>514</v>
      </c>
      <c r="Y203" s="109"/>
    </row>
    <row r="204" spans="1:25">
      <c r="A204" s="5" t="s">
        <v>757</v>
      </c>
      <c r="B204" s="103">
        <v>567.6388978</v>
      </c>
      <c r="C204" s="104">
        <v>2710.4784526656063</v>
      </c>
      <c r="D204" s="105">
        <v>4.0835897089393445</v>
      </c>
      <c r="E204" s="106">
        <v>12.01634222542658</v>
      </c>
      <c r="F204" s="105">
        <v>0.4986782023552031</v>
      </c>
      <c r="G204" s="110">
        <v>0.93600000000000005</v>
      </c>
      <c r="H204" s="41">
        <v>1.4957264957264957</v>
      </c>
      <c r="I204" s="111">
        <v>8.1100000000000005E-2</v>
      </c>
      <c r="J204" s="41">
        <v>1.2946979038224413</v>
      </c>
      <c r="K204" s="107">
        <v>0.72721000000000002</v>
      </c>
      <c r="L204" s="107"/>
      <c r="M204" s="2">
        <v>503</v>
      </c>
      <c r="N204" s="2">
        <v>13</v>
      </c>
      <c r="O204" s="2">
        <v>670</v>
      </c>
      <c r="P204" s="2">
        <v>15</v>
      </c>
      <c r="Q204" s="2">
        <v>1270</v>
      </c>
      <c r="R204" s="2">
        <v>20</v>
      </c>
      <c r="S204" s="112">
        <v>503</v>
      </c>
      <c r="T204" s="112">
        <v>13</v>
      </c>
      <c r="U204" s="108">
        <v>0.39606299212598423</v>
      </c>
      <c r="V204" s="109"/>
      <c r="Y204" s="109"/>
    </row>
    <row r="205" spans="1:25">
      <c r="A205" s="5" t="s">
        <v>758</v>
      </c>
      <c r="B205" s="103">
        <v>833.18737579999993</v>
      </c>
      <c r="C205" s="104">
        <v>579.17195047716302</v>
      </c>
      <c r="D205" s="105">
        <v>3.4778465052778289</v>
      </c>
      <c r="E205" s="106">
        <v>11.494252873563219</v>
      </c>
      <c r="F205" s="105">
        <v>1.264367816091954</v>
      </c>
      <c r="G205" s="110">
        <v>1.179</v>
      </c>
      <c r="H205" s="41">
        <v>2.2900763358778629</v>
      </c>
      <c r="I205" s="111">
        <v>9.7100000000000006E-2</v>
      </c>
      <c r="J205" s="41">
        <v>1.3903192584963955</v>
      </c>
      <c r="K205" s="107">
        <v>0.84801000000000004</v>
      </c>
      <c r="L205" s="107"/>
      <c r="M205" s="2">
        <v>597</v>
      </c>
      <c r="N205" s="2">
        <v>16</v>
      </c>
      <c r="O205" s="2">
        <v>782</v>
      </c>
      <c r="P205" s="2">
        <v>22</v>
      </c>
      <c r="Q205" s="2">
        <v>1327</v>
      </c>
      <c r="R205" s="2">
        <v>43</v>
      </c>
      <c r="S205" s="112">
        <v>597</v>
      </c>
      <c r="T205" s="112">
        <v>16</v>
      </c>
      <c r="U205" s="108">
        <v>0.44988696307460435</v>
      </c>
      <c r="V205" s="109" t="s">
        <v>519</v>
      </c>
      <c r="Y205" s="109"/>
    </row>
    <row r="206" spans="1:25">
      <c r="A206" s="5" t="s">
        <v>759</v>
      </c>
      <c r="B206" s="103">
        <v>497.22736959999997</v>
      </c>
      <c r="C206" s="104">
        <v>304.45029397321008</v>
      </c>
      <c r="D206" s="105">
        <v>1.9987698028075995</v>
      </c>
      <c r="E206" s="106">
        <v>7.9681274900398407</v>
      </c>
      <c r="F206" s="105">
        <v>2.1115537848605577</v>
      </c>
      <c r="G206" s="110">
        <v>1.84</v>
      </c>
      <c r="H206" s="41">
        <v>2.7173913043478262</v>
      </c>
      <c r="I206" s="111">
        <v>0.10639999999999999</v>
      </c>
      <c r="J206" s="41">
        <v>1.4567669172932332</v>
      </c>
      <c r="K206" s="107">
        <v>0.47738999999999998</v>
      </c>
      <c r="L206" s="107"/>
      <c r="M206" s="2">
        <v>651</v>
      </c>
      <c r="N206" s="2">
        <v>18</v>
      </c>
      <c r="O206" s="2">
        <v>1032</v>
      </c>
      <c r="P206" s="2">
        <v>35</v>
      </c>
      <c r="Q206" s="2">
        <v>1931</v>
      </c>
      <c r="R206" s="2">
        <v>75</v>
      </c>
      <c r="S206" s="112">
        <v>651</v>
      </c>
      <c r="T206" s="112">
        <v>18</v>
      </c>
      <c r="U206" s="108">
        <v>0.33713102019678926</v>
      </c>
      <c r="V206" s="109" t="s">
        <v>519</v>
      </c>
      <c r="Y206" s="109"/>
    </row>
    <row r="207" spans="1:25">
      <c r="A207" s="5" t="s">
        <v>760</v>
      </c>
      <c r="B207" s="103">
        <v>208.97398859999998</v>
      </c>
      <c r="C207" s="104">
        <v>1257.8408682711549</v>
      </c>
      <c r="D207" s="105">
        <v>2.9346977292924161</v>
      </c>
      <c r="E207" s="106">
        <v>12.345679012345679</v>
      </c>
      <c r="F207" s="105">
        <v>0.98765432098765427</v>
      </c>
      <c r="G207" s="110">
        <v>1.208</v>
      </c>
      <c r="H207" s="41">
        <v>1.8211920529801322</v>
      </c>
      <c r="I207" s="111">
        <v>0.109</v>
      </c>
      <c r="J207" s="41">
        <v>1.3302752293577982</v>
      </c>
      <c r="K207" s="107">
        <v>0.48379</v>
      </c>
      <c r="L207" s="107"/>
      <c r="M207" s="2">
        <v>667</v>
      </c>
      <c r="N207" s="2">
        <v>17</v>
      </c>
      <c r="O207" s="2">
        <v>800</v>
      </c>
      <c r="P207" s="2">
        <v>19</v>
      </c>
      <c r="Q207" s="2">
        <v>1202</v>
      </c>
      <c r="R207" s="2">
        <v>35</v>
      </c>
      <c r="S207" s="112">
        <v>667</v>
      </c>
      <c r="T207" s="112">
        <v>17</v>
      </c>
      <c r="U207" s="108">
        <v>0.55490848585690511</v>
      </c>
      <c r="V207" s="114" t="s">
        <v>518</v>
      </c>
      <c r="Y207" s="109"/>
    </row>
    <row r="208" spans="1:25">
      <c r="A208" s="5" t="s">
        <v>761</v>
      </c>
      <c r="B208" s="103">
        <v>537.80126659999996</v>
      </c>
      <c r="C208" s="104">
        <v>1761.7363312178413</v>
      </c>
      <c r="D208" s="105">
        <v>2.7609097513876253</v>
      </c>
      <c r="E208" s="106">
        <v>9.4696969696969706</v>
      </c>
      <c r="F208" s="105">
        <v>0.47348484848484851</v>
      </c>
      <c r="G208" s="110">
        <v>1.839</v>
      </c>
      <c r="H208" s="41">
        <v>1.7128874388254487</v>
      </c>
      <c r="I208" s="111">
        <v>0.1263</v>
      </c>
      <c r="J208" s="41">
        <v>1.5043547110055424</v>
      </c>
      <c r="K208" s="107">
        <v>0.92818000000000001</v>
      </c>
      <c r="L208" s="107"/>
      <c r="M208" s="2">
        <v>766</v>
      </c>
      <c r="N208" s="2">
        <v>22</v>
      </c>
      <c r="O208" s="2">
        <v>1055</v>
      </c>
      <c r="P208" s="2">
        <v>23</v>
      </c>
      <c r="Q208" s="2">
        <v>1721</v>
      </c>
      <c r="R208" s="2">
        <v>18</v>
      </c>
      <c r="S208" s="112">
        <v>766</v>
      </c>
      <c r="T208" s="112">
        <v>22</v>
      </c>
      <c r="U208" s="108">
        <v>0.44509006391632772</v>
      </c>
      <c r="V208" s="109"/>
      <c r="Y208" s="109"/>
    </row>
    <row r="209" spans="1:25">
      <c r="A209" s="5" t="s">
        <v>762</v>
      </c>
      <c r="B209" s="103">
        <v>387.09274239999996</v>
      </c>
      <c r="C209" s="104">
        <v>908.88247348928019</v>
      </c>
      <c r="D209" s="105">
        <v>0.55982523383945382</v>
      </c>
      <c r="E209" s="106">
        <v>10.814318157240187</v>
      </c>
      <c r="F209" s="105">
        <v>0.52449443062614909</v>
      </c>
      <c r="G209" s="110">
        <v>1.798</v>
      </c>
      <c r="H209" s="41">
        <v>1.6129032258064517</v>
      </c>
      <c r="I209" s="111">
        <v>0.14050000000000001</v>
      </c>
      <c r="J209" s="41">
        <v>1.3879003558718859</v>
      </c>
      <c r="K209" s="107">
        <v>0.84487000000000001</v>
      </c>
      <c r="L209" s="107"/>
      <c r="M209" s="2">
        <v>847</v>
      </c>
      <c r="N209" s="2">
        <v>22</v>
      </c>
      <c r="O209" s="2">
        <v>1043</v>
      </c>
      <c r="P209" s="2">
        <v>21</v>
      </c>
      <c r="Q209" s="2">
        <v>1473</v>
      </c>
      <c r="R209" s="2">
        <v>20</v>
      </c>
      <c r="S209" s="112">
        <v>847</v>
      </c>
      <c r="T209" s="112">
        <v>22</v>
      </c>
      <c r="U209" s="108">
        <v>0.57501697216564829</v>
      </c>
      <c r="V209" s="114" t="s">
        <v>514</v>
      </c>
      <c r="Y209" s="109"/>
    </row>
    <row r="210" spans="1:25">
      <c r="A210" s="5" t="s">
        <v>763</v>
      </c>
      <c r="B210" s="103">
        <v>255.98443519999998</v>
      </c>
      <c r="C210" s="104">
        <v>6017.295087799419</v>
      </c>
      <c r="D210" s="105">
        <v>0.42904536552680306</v>
      </c>
      <c r="E210" s="106">
        <v>6.3331222292590246</v>
      </c>
      <c r="F210" s="105">
        <v>0.47498416719442682</v>
      </c>
      <c r="G210" s="110">
        <v>3.09</v>
      </c>
      <c r="H210" s="41">
        <v>1.6181229773462784</v>
      </c>
      <c r="I210" s="111">
        <v>0.14249999999999999</v>
      </c>
      <c r="J210" s="41">
        <v>1.4385964912280704</v>
      </c>
      <c r="K210" s="107">
        <v>0.89837999999999996</v>
      </c>
      <c r="L210" s="107"/>
      <c r="M210" s="2">
        <v>858</v>
      </c>
      <c r="N210" s="2">
        <v>23</v>
      </c>
      <c r="O210" s="2">
        <v>1425</v>
      </c>
      <c r="P210" s="2">
        <v>26</v>
      </c>
      <c r="Q210" s="2">
        <v>2431</v>
      </c>
      <c r="R210" s="2">
        <v>16</v>
      </c>
      <c r="S210" s="112">
        <v>858</v>
      </c>
      <c r="T210" s="112">
        <v>23</v>
      </c>
      <c r="U210" s="108">
        <v>0.35294117647058826</v>
      </c>
      <c r="V210" s="109"/>
      <c r="Y210" s="109"/>
    </row>
    <row r="211" spans="1:25">
      <c r="A211" s="5" t="s">
        <v>764</v>
      </c>
      <c r="B211" s="103">
        <v>89.464260599999989</v>
      </c>
      <c r="C211" s="104">
        <v>9322.7000000000007</v>
      </c>
      <c r="D211" s="105">
        <v>1.7708671148627777</v>
      </c>
      <c r="E211" s="106">
        <v>13.054830287206267</v>
      </c>
      <c r="F211" s="105">
        <v>0.91383812010443854</v>
      </c>
      <c r="G211" s="110">
        <v>1.5580000000000001</v>
      </c>
      <c r="H211" s="41">
        <v>1.7329910141206675</v>
      </c>
      <c r="I211" s="111">
        <v>0.14949999999999999</v>
      </c>
      <c r="J211" s="41">
        <v>1.4381270903010033</v>
      </c>
      <c r="K211" s="107">
        <v>0.59070999999999996</v>
      </c>
      <c r="L211" s="107"/>
      <c r="M211" s="2">
        <v>898</v>
      </c>
      <c r="N211" s="2">
        <v>24</v>
      </c>
      <c r="O211" s="2">
        <v>951</v>
      </c>
      <c r="P211" s="2">
        <v>22</v>
      </c>
      <c r="Q211" s="2">
        <v>1091</v>
      </c>
      <c r="R211" s="2">
        <v>37</v>
      </c>
      <c r="S211" s="112">
        <v>898</v>
      </c>
      <c r="T211" s="112">
        <v>24</v>
      </c>
      <c r="U211" s="108">
        <v>0.82309807516040334</v>
      </c>
      <c r="V211" s="109"/>
      <c r="Y211" s="109"/>
    </row>
    <row r="212" spans="1:25">
      <c r="A212" s="5" t="s">
        <v>765</v>
      </c>
      <c r="B212" s="103">
        <v>386.97166299999998</v>
      </c>
      <c r="C212" s="104">
        <v>41479.1</v>
      </c>
      <c r="D212" s="105">
        <v>4.3928033359628316</v>
      </c>
      <c r="E212" s="106">
        <v>13.171759747102213</v>
      </c>
      <c r="F212" s="105">
        <v>0.52687038988408852</v>
      </c>
      <c r="G212" s="110">
        <v>1.627</v>
      </c>
      <c r="H212" s="41">
        <v>1.5058389674247081</v>
      </c>
      <c r="I212" s="111">
        <v>0.1552</v>
      </c>
      <c r="J212" s="41">
        <v>1.2886597938144331</v>
      </c>
      <c r="K212" s="107">
        <v>0.62580000000000002</v>
      </c>
      <c r="L212" s="107"/>
      <c r="M212" s="2">
        <v>930</v>
      </c>
      <c r="N212" s="2">
        <v>22</v>
      </c>
      <c r="O212" s="2">
        <v>980</v>
      </c>
      <c r="P212" s="2">
        <v>19</v>
      </c>
      <c r="Q212" s="2">
        <v>1088</v>
      </c>
      <c r="R212" s="2">
        <v>21</v>
      </c>
      <c r="S212" s="112">
        <v>1088</v>
      </c>
      <c r="T212" s="112">
        <v>21</v>
      </c>
      <c r="U212" s="108">
        <v>0.85477941176470584</v>
      </c>
      <c r="V212" s="109"/>
      <c r="Y212" s="109"/>
    </row>
    <row r="213" spans="1:25">
      <c r="A213" s="5" t="s">
        <v>766</v>
      </c>
      <c r="B213" s="103">
        <v>325.63359919999999</v>
      </c>
      <c r="C213" s="104">
        <v>34046.400000000001</v>
      </c>
      <c r="D213" s="105">
        <v>2.3325033476892196</v>
      </c>
      <c r="E213" s="106">
        <v>13.063357282821684</v>
      </c>
      <c r="F213" s="105">
        <v>0.53559764859568904</v>
      </c>
      <c r="G213" s="110">
        <v>1.6060000000000001</v>
      </c>
      <c r="H213" s="41">
        <v>1.4943960149439599</v>
      </c>
      <c r="I213" s="111">
        <v>0.1525</v>
      </c>
      <c r="J213" s="41">
        <v>1.2786885245901638</v>
      </c>
      <c r="K213" s="107">
        <v>0.51617000000000002</v>
      </c>
      <c r="L213" s="107"/>
      <c r="M213" s="2">
        <v>915</v>
      </c>
      <c r="N213" s="2">
        <v>22</v>
      </c>
      <c r="O213" s="2">
        <v>971</v>
      </c>
      <c r="P213" s="2">
        <v>19</v>
      </c>
      <c r="Q213" s="2">
        <v>1104</v>
      </c>
      <c r="R213" s="2">
        <v>21</v>
      </c>
      <c r="S213" s="112">
        <v>1104</v>
      </c>
      <c r="T213" s="112">
        <v>21</v>
      </c>
      <c r="U213" s="108">
        <v>0.82880434782608692</v>
      </c>
      <c r="V213" s="109"/>
      <c r="Y213" s="109"/>
    </row>
    <row r="214" spans="1:25">
      <c r="A214" s="5" t="s">
        <v>767</v>
      </c>
      <c r="B214" s="103">
        <v>238.57281499999999</v>
      </c>
      <c r="C214" s="104">
        <v>6776.8238704114683</v>
      </c>
      <c r="D214" s="105">
        <v>0.87076424843279487</v>
      </c>
      <c r="E214" s="106">
        <v>12.961762799740765</v>
      </c>
      <c r="F214" s="105">
        <v>0.57031756318859372</v>
      </c>
      <c r="G214" s="110">
        <v>1.6539999999999999</v>
      </c>
      <c r="H214" s="41">
        <v>1.6021765417170497</v>
      </c>
      <c r="I214" s="111">
        <v>0.156</v>
      </c>
      <c r="J214" s="41">
        <v>1.4102564102564104</v>
      </c>
      <c r="K214" s="107">
        <v>0.75536000000000003</v>
      </c>
      <c r="L214" s="107"/>
      <c r="M214" s="2">
        <v>934</v>
      </c>
      <c r="N214" s="2">
        <v>25</v>
      </c>
      <c r="O214" s="2">
        <v>991</v>
      </c>
      <c r="P214" s="2">
        <v>20</v>
      </c>
      <c r="Q214" s="2">
        <v>1119</v>
      </c>
      <c r="R214" s="2">
        <v>23</v>
      </c>
      <c r="S214" s="112">
        <v>1119</v>
      </c>
      <c r="T214" s="112">
        <v>23</v>
      </c>
      <c r="U214" s="108">
        <v>0.83467381590705991</v>
      </c>
      <c r="V214" s="109"/>
      <c r="Y214" s="109"/>
    </row>
    <row r="215" spans="1:25">
      <c r="A215" s="5" t="s">
        <v>768</v>
      </c>
      <c r="B215" s="103">
        <v>91.754148199999989</v>
      </c>
      <c r="C215" s="104">
        <v>3768.5229371518139</v>
      </c>
      <c r="D215" s="105">
        <v>2.3878111193255283</v>
      </c>
      <c r="E215" s="106">
        <v>12.547051442910917</v>
      </c>
      <c r="F215" s="105">
        <v>0.87829360100376408</v>
      </c>
      <c r="G215" s="110">
        <v>1.6950000000000001</v>
      </c>
      <c r="H215" s="41">
        <v>2.1828908554572268</v>
      </c>
      <c r="I215" s="111">
        <v>0.1537</v>
      </c>
      <c r="J215" s="41">
        <v>1.9193233571893298</v>
      </c>
      <c r="K215" s="107">
        <v>0.85594000000000003</v>
      </c>
      <c r="L215" s="107"/>
      <c r="M215" s="2">
        <v>919</v>
      </c>
      <c r="N215" s="2">
        <v>33</v>
      </c>
      <c r="O215" s="2">
        <v>994</v>
      </c>
      <c r="P215" s="2">
        <v>29</v>
      </c>
      <c r="Q215" s="2">
        <v>1179</v>
      </c>
      <c r="R215" s="2">
        <v>36</v>
      </c>
      <c r="S215" s="112">
        <v>1179</v>
      </c>
      <c r="T215" s="112">
        <v>36</v>
      </c>
      <c r="U215" s="108">
        <v>0.77947413061916881</v>
      </c>
      <c r="V215" s="109"/>
      <c r="Y215" s="109"/>
    </row>
    <row r="216" spans="1:25">
      <c r="A216" s="5" t="s">
        <v>769</v>
      </c>
      <c r="B216" s="103">
        <v>270.43246099999999</v>
      </c>
      <c r="C216" s="104">
        <v>30834.1</v>
      </c>
      <c r="D216" s="105">
        <v>2.2523918284285371</v>
      </c>
      <c r="E216" s="106">
        <v>12.509382036527397</v>
      </c>
      <c r="F216" s="105">
        <v>0.5441581185889417</v>
      </c>
      <c r="G216" s="110">
        <v>1.8069999999999999</v>
      </c>
      <c r="H216" s="41">
        <v>1.549529607083564</v>
      </c>
      <c r="I216" s="111">
        <v>0.16470000000000001</v>
      </c>
      <c r="J216" s="41">
        <v>1.3357619914996963</v>
      </c>
      <c r="K216" s="107">
        <v>0.73797000000000001</v>
      </c>
      <c r="L216" s="107"/>
      <c r="M216" s="2">
        <v>982</v>
      </c>
      <c r="N216" s="2">
        <v>24</v>
      </c>
      <c r="O216" s="2">
        <v>1047</v>
      </c>
      <c r="P216" s="2">
        <v>20</v>
      </c>
      <c r="Q216" s="2">
        <v>1192</v>
      </c>
      <c r="R216" s="2">
        <v>21</v>
      </c>
      <c r="S216" s="112">
        <v>1192</v>
      </c>
      <c r="T216" s="112">
        <v>21</v>
      </c>
      <c r="U216" s="108">
        <v>0.8238255033557047</v>
      </c>
      <c r="V216" s="109"/>
      <c r="Y216" s="109"/>
    </row>
    <row r="217" spans="1:25">
      <c r="A217" s="5" t="s">
        <v>770</v>
      </c>
      <c r="B217" s="103">
        <v>588.5233614</v>
      </c>
      <c r="C217" s="104">
        <v>3175.401249636257</v>
      </c>
      <c r="D217" s="105">
        <v>1.819063432807132</v>
      </c>
      <c r="E217" s="106">
        <v>12.471938139186829</v>
      </c>
      <c r="F217" s="105">
        <v>0.436517834871539</v>
      </c>
      <c r="G217" s="110">
        <v>2</v>
      </c>
      <c r="H217" s="41">
        <v>1.5249999999999999</v>
      </c>
      <c r="I217" s="111">
        <v>0.1804</v>
      </c>
      <c r="J217" s="41">
        <v>1.3026607538802661</v>
      </c>
      <c r="K217" s="107">
        <v>0.84923999999999999</v>
      </c>
      <c r="L217" s="107"/>
      <c r="M217" s="2">
        <v>1069</v>
      </c>
      <c r="N217" s="2">
        <v>26</v>
      </c>
      <c r="O217" s="2">
        <v>1114</v>
      </c>
      <c r="P217" s="2">
        <v>21</v>
      </c>
      <c r="Q217" s="2">
        <v>1199</v>
      </c>
      <c r="R217" s="2">
        <v>17</v>
      </c>
      <c r="S217" s="112">
        <v>1199</v>
      </c>
      <c r="T217" s="112">
        <v>17</v>
      </c>
      <c r="U217" s="108">
        <v>0.89157631359466227</v>
      </c>
      <c r="V217" s="109"/>
      <c r="Y217" s="109"/>
    </row>
    <row r="218" spans="1:25">
      <c r="A218" s="5" t="s">
        <v>771</v>
      </c>
      <c r="B218" s="103">
        <v>330.37235399999997</v>
      </c>
      <c r="C218" s="104">
        <v>37050.5</v>
      </c>
      <c r="D218" s="105">
        <v>3.0667327827737227</v>
      </c>
      <c r="E218" s="106">
        <v>12.289541600098318</v>
      </c>
      <c r="F218" s="105">
        <v>0.49772643480398177</v>
      </c>
      <c r="G218" s="110">
        <v>1.831</v>
      </c>
      <c r="H218" s="41">
        <v>1.5019115237575096</v>
      </c>
      <c r="I218" s="111">
        <v>0.16200000000000001</v>
      </c>
      <c r="J218" s="41">
        <v>1.2654320987654322</v>
      </c>
      <c r="K218" s="107">
        <v>0.63802000000000003</v>
      </c>
      <c r="L218" s="107"/>
      <c r="M218" s="2">
        <v>968</v>
      </c>
      <c r="N218" s="2">
        <v>23</v>
      </c>
      <c r="O218" s="2">
        <v>1056</v>
      </c>
      <c r="P218" s="2">
        <v>20</v>
      </c>
      <c r="Q218" s="2">
        <v>1228</v>
      </c>
      <c r="R218" s="2">
        <v>20</v>
      </c>
      <c r="S218" s="112">
        <v>1228</v>
      </c>
      <c r="T218" s="112">
        <v>20</v>
      </c>
      <c r="U218" s="108">
        <v>0.78827361563517917</v>
      </c>
      <c r="V218" s="109"/>
      <c r="Y218" s="109"/>
    </row>
    <row r="219" spans="1:25">
      <c r="A219" s="5" t="s">
        <v>772</v>
      </c>
      <c r="B219" s="103">
        <v>288.21827579999996</v>
      </c>
      <c r="C219" s="104">
        <v>7270.0084069474351</v>
      </c>
      <c r="D219" s="105">
        <v>5.2056329957074912</v>
      </c>
      <c r="E219" s="106">
        <v>11.678150181011327</v>
      </c>
      <c r="F219" s="105">
        <v>0.51383860796449854</v>
      </c>
      <c r="G219" s="110">
        <v>2.222</v>
      </c>
      <c r="H219" s="41">
        <v>1.5751575157515754</v>
      </c>
      <c r="I219" s="111">
        <v>0.19059999999999999</v>
      </c>
      <c r="J219" s="41">
        <v>1.3641133263378804</v>
      </c>
      <c r="K219" s="107">
        <v>0.80556000000000005</v>
      </c>
      <c r="L219" s="107"/>
      <c r="M219" s="2">
        <v>1124</v>
      </c>
      <c r="N219" s="2">
        <v>28</v>
      </c>
      <c r="O219" s="2">
        <v>1186</v>
      </c>
      <c r="P219" s="2">
        <v>22</v>
      </c>
      <c r="Q219" s="2">
        <v>1325</v>
      </c>
      <c r="R219" s="2">
        <v>20</v>
      </c>
      <c r="S219" s="112">
        <v>1325</v>
      </c>
      <c r="T219" s="112">
        <v>20</v>
      </c>
      <c r="U219" s="108">
        <v>0.84830188679245278</v>
      </c>
      <c r="V219" s="109"/>
      <c r="Y219" s="109"/>
    </row>
    <row r="220" spans="1:25">
      <c r="A220" s="5" t="s">
        <v>773</v>
      </c>
      <c r="B220" s="103">
        <v>166.2897548</v>
      </c>
      <c r="C220" s="104">
        <v>4758.463635574336</v>
      </c>
      <c r="D220" s="105">
        <v>1.2897381348043171</v>
      </c>
      <c r="E220" s="106">
        <v>11.627906976744187</v>
      </c>
      <c r="F220" s="105">
        <v>0.87209302325581395</v>
      </c>
      <c r="G220" s="110">
        <v>1.946</v>
      </c>
      <c r="H220" s="41">
        <v>1.7985611510791371</v>
      </c>
      <c r="I220" s="111">
        <v>0.1636</v>
      </c>
      <c r="J220" s="41">
        <v>1.4364303178484108</v>
      </c>
      <c r="K220" s="107">
        <v>0.64188999999999996</v>
      </c>
      <c r="L220" s="107"/>
      <c r="M220" s="2">
        <v>976</v>
      </c>
      <c r="N220" s="2">
        <v>26</v>
      </c>
      <c r="O220" s="2">
        <v>1095</v>
      </c>
      <c r="P220" s="2">
        <v>25</v>
      </c>
      <c r="Q220" s="2">
        <v>1330</v>
      </c>
      <c r="R220" s="2">
        <v>33</v>
      </c>
      <c r="S220" s="112">
        <v>1330</v>
      </c>
      <c r="T220" s="112">
        <v>33</v>
      </c>
      <c r="U220" s="108">
        <v>0.7338345864661654</v>
      </c>
      <c r="V220" s="114" t="s">
        <v>518</v>
      </c>
      <c r="Y220" s="109"/>
    </row>
    <row r="221" spans="1:25">
      <c r="A221" s="5" t="s">
        <v>774</v>
      </c>
      <c r="B221" s="103">
        <v>222.1954566</v>
      </c>
      <c r="C221" s="104">
        <v>25597.1</v>
      </c>
      <c r="D221" s="105">
        <v>3.4658912738035221</v>
      </c>
      <c r="E221" s="106">
        <v>11.587485515643106</v>
      </c>
      <c r="F221" s="105">
        <v>0.57937427578215528</v>
      </c>
      <c r="G221" s="110">
        <v>2.0139999999999998</v>
      </c>
      <c r="H221" s="41">
        <v>1.6137040714995037</v>
      </c>
      <c r="I221" s="111">
        <v>0.1691</v>
      </c>
      <c r="J221" s="41">
        <v>1.3897102306327618</v>
      </c>
      <c r="K221" s="107">
        <v>0.78659000000000001</v>
      </c>
      <c r="L221" s="107"/>
      <c r="M221" s="2">
        <v>1007</v>
      </c>
      <c r="N221" s="2">
        <v>26</v>
      </c>
      <c r="O221" s="2">
        <v>1119</v>
      </c>
      <c r="P221" s="2">
        <v>22</v>
      </c>
      <c r="Q221" s="2">
        <v>1338</v>
      </c>
      <c r="R221" s="2">
        <v>23</v>
      </c>
      <c r="S221" s="112">
        <v>1338</v>
      </c>
      <c r="T221" s="112">
        <v>23</v>
      </c>
      <c r="U221" s="108">
        <v>0.75261584454409569</v>
      </c>
      <c r="V221" s="109"/>
      <c r="Y221" s="109"/>
    </row>
    <row r="222" spans="1:25">
      <c r="A222" s="5" t="s">
        <v>775</v>
      </c>
      <c r="B222" s="103">
        <v>188.47914799999998</v>
      </c>
      <c r="C222" s="104">
        <v>10909.801698760613</v>
      </c>
      <c r="D222" s="105">
        <v>2.1767741134742007</v>
      </c>
      <c r="E222" s="106">
        <v>11.587485515643106</v>
      </c>
      <c r="F222" s="105">
        <v>0.57937427578215528</v>
      </c>
      <c r="G222" s="110">
        <v>2.4390000000000001</v>
      </c>
      <c r="H222" s="41">
        <v>1.5170151701517014</v>
      </c>
      <c r="I222" s="111">
        <v>0.20399999999999999</v>
      </c>
      <c r="J222" s="41">
        <v>1.2745098039215688</v>
      </c>
      <c r="K222" s="107">
        <v>0.51319000000000004</v>
      </c>
      <c r="L222" s="107"/>
      <c r="M222" s="2">
        <v>1197</v>
      </c>
      <c r="N222" s="2">
        <v>27</v>
      </c>
      <c r="O222" s="2">
        <v>1253</v>
      </c>
      <c r="P222" s="2">
        <v>22</v>
      </c>
      <c r="Q222" s="2">
        <v>1339</v>
      </c>
      <c r="R222" s="2">
        <v>23</v>
      </c>
      <c r="S222" s="112">
        <v>1339</v>
      </c>
      <c r="T222" s="112">
        <v>23</v>
      </c>
      <c r="U222" s="108">
        <v>0.89395070948469002</v>
      </c>
      <c r="V222" s="109"/>
      <c r="Y222" s="109"/>
    </row>
    <row r="223" spans="1:25">
      <c r="A223" s="5" t="s">
        <v>776</v>
      </c>
      <c r="B223" s="103">
        <v>509.67015059999994</v>
      </c>
      <c r="C223" s="104">
        <v>4866.8730281356638</v>
      </c>
      <c r="D223" s="105">
        <v>1.1277894935534865</v>
      </c>
      <c r="E223" s="106">
        <v>11.523392486748099</v>
      </c>
      <c r="F223" s="105">
        <v>0.46093569946992397</v>
      </c>
      <c r="G223" s="110">
        <v>2.2170000000000001</v>
      </c>
      <c r="H223" s="41">
        <v>1.5110509697789807</v>
      </c>
      <c r="I223" s="111">
        <v>0.1855</v>
      </c>
      <c r="J223" s="41">
        <v>1.320754716981132</v>
      </c>
      <c r="K223" s="107">
        <v>0.80635000000000001</v>
      </c>
      <c r="L223" s="107"/>
      <c r="M223" s="2">
        <v>1096</v>
      </c>
      <c r="N223" s="2">
        <v>26</v>
      </c>
      <c r="O223" s="2">
        <v>1185</v>
      </c>
      <c r="P223" s="2">
        <v>21</v>
      </c>
      <c r="Q223" s="2">
        <v>1353</v>
      </c>
      <c r="R223" s="2">
        <v>18</v>
      </c>
      <c r="S223" s="112">
        <v>1353</v>
      </c>
      <c r="T223" s="112">
        <v>18</v>
      </c>
      <c r="U223" s="108">
        <v>0.81005173688100518</v>
      </c>
      <c r="V223" s="109"/>
      <c r="Y223" s="109"/>
    </row>
    <row r="224" spans="1:25">
      <c r="A224" s="5" t="s">
        <v>777</v>
      </c>
      <c r="B224" s="103">
        <v>302.82461039999998</v>
      </c>
      <c r="C224" s="104">
        <v>42560.6</v>
      </c>
      <c r="D224" s="105">
        <v>1.3130534195825359</v>
      </c>
      <c r="E224" s="106">
        <v>11.405109489051096</v>
      </c>
      <c r="F224" s="105">
        <v>0.4904197080291971</v>
      </c>
      <c r="G224" s="110">
        <v>2.4510000000000001</v>
      </c>
      <c r="H224" s="41">
        <v>1.489188086495308</v>
      </c>
      <c r="I224" s="111">
        <v>0.2036</v>
      </c>
      <c r="J224" s="41">
        <v>1.2524557956777995</v>
      </c>
      <c r="K224" s="107">
        <v>0.57928000000000002</v>
      </c>
      <c r="L224" s="107"/>
      <c r="M224" s="2">
        <v>1195</v>
      </c>
      <c r="N224" s="2">
        <v>27</v>
      </c>
      <c r="O224" s="2">
        <v>1257</v>
      </c>
      <c r="P224" s="2">
        <v>22</v>
      </c>
      <c r="Q224" s="2">
        <v>1373</v>
      </c>
      <c r="R224" s="2">
        <v>19</v>
      </c>
      <c r="S224" s="112">
        <v>1373</v>
      </c>
      <c r="T224" s="112">
        <v>19</v>
      </c>
      <c r="U224" s="108">
        <v>0.87035688273852874</v>
      </c>
      <c r="V224" s="109"/>
      <c r="Y224" s="109"/>
    </row>
    <row r="225" spans="1:25">
      <c r="A225" s="5" t="s">
        <v>778</v>
      </c>
      <c r="B225" s="103">
        <v>227.72821499999998</v>
      </c>
      <c r="C225" s="104">
        <v>6088.5629585288443</v>
      </c>
      <c r="D225" s="105">
        <v>1.2286788251866316</v>
      </c>
      <c r="E225" s="106">
        <v>11.325028312570781</v>
      </c>
      <c r="F225" s="105">
        <v>0.56625141562853909</v>
      </c>
      <c r="G225" s="110">
        <v>2.1890000000000001</v>
      </c>
      <c r="H225" s="41">
        <v>1.6217450890817724</v>
      </c>
      <c r="I225" s="111">
        <v>0.17899999999999999</v>
      </c>
      <c r="J225" s="41">
        <v>1.4245810055865922</v>
      </c>
      <c r="K225" s="107">
        <v>0.78747</v>
      </c>
      <c r="L225" s="107"/>
      <c r="M225" s="2">
        <v>1061</v>
      </c>
      <c r="N225" s="2">
        <v>28</v>
      </c>
      <c r="O225" s="2">
        <v>1174</v>
      </c>
      <c r="P225" s="2">
        <v>23</v>
      </c>
      <c r="Q225" s="2">
        <v>1382</v>
      </c>
      <c r="R225" s="2">
        <v>23</v>
      </c>
      <c r="S225" s="112">
        <v>1382</v>
      </c>
      <c r="T225" s="112">
        <v>23</v>
      </c>
      <c r="U225" s="108">
        <v>0.76772793053545585</v>
      </c>
      <c r="V225" s="109"/>
      <c r="Y225" s="109"/>
    </row>
    <row r="226" spans="1:25">
      <c r="A226" s="5" t="s">
        <v>779</v>
      </c>
      <c r="B226" s="103">
        <v>255.41872719999998</v>
      </c>
      <c r="C226" s="104">
        <v>29762.799999999999</v>
      </c>
      <c r="D226" s="105">
        <v>5.3772807464692063</v>
      </c>
      <c r="E226" s="106">
        <v>11.198208286674131</v>
      </c>
      <c r="F226" s="105">
        <v>0.53191489361702127</v>
      </c>
      <c r="G226" s="110">
        <v>2.016</v>
      </c>
      <c r="H226" s="41">
        <v>1.5625</v>
      </c>
      <c r="I226" s="111">
        <v>0.16589999999999999</v>
      </c>
      <c r="J226" s="41">
        <v>1.3261000602772754</v>
      </c>
      <c r="K226" s="107">
        <v>0.79198000000000002</v>
      </c>
      <c r="L226" s="107"/>
      <c r="M226" s="2">
        <v>989</v>
      </c>
      <c r="N226" s="2">
        <v>24</v>
      </c>
      <c r="O226" s="2">
        <v>1119</v>
      </c>
      <c r="P226" s="2">
        <v>21</v>
      </c>
      <c r="Q226" s="2">
        <v>1408</v>
      </c>
      <c r="R226" s="2">
        <v>20</v>
      </c>
      <c r="S226" s="112">
        <v>1408</v>
      </c>
      <c r="T226" s="112">
        <v>20</v>
      </c>
      <c r="U226" s="108">
        <v>0.70241477272727271</v>
      </c>
      <c r="V226" s="109"/>
      <c r="Y226" s="109"/>
    </row>
    <row r="227" spans="1:25">
      <c r="A227" s="5" t="s">
        <v>780</v>
      </c>
      <c r="B227" s="103">
        <v>115.36150079999999</v>
      </c>
      <c r="C227" s="104">
        <v>2450.7191095547787</v>
      </c>
      <c r="D227" s="105">
        <v>0.69133333596458024</v>
      </c>
      <c r="E227" s="106">
        <v>11.148272017837234</v>
      </c>
      <c r="F227" s="105">
        <v>0.83612040133779264</v>
      </c>
      <c r="G227" s="110">
        <v>1.921</v>
      </c>
      <c r="H227" s="41">
        <v>1.8740239458615302</v>
      </c>
      <c r="I227" s="111">
        <v>0.15570000000000001</v>
      </c>
      <c r="J227" s="41">
        <v>1.5735388567758508</v>
      </c>
      <c r="K227" s="107">
        <v>0.7651</v>
      </c>
      <c r="L227" s="107"/>
      <c r="M227" s="2">
        <v>932</v>
      </c>
      <c r="N227" s="2">
        <v>28</v>
      </c>
      <c r="O227" s="2">
        <v>1082</v>
      </c>
      <c r="P227" s="2">
        <v>26</v>
      </c>
      <c r="Q227" s="2">
        <v>1410</v>
      </c>
      <c r="R227" s="2">
        <v>31</v>
      </c>
      <c r="S227" s="112">
        <v>1410</v>
      </c>
      <c r="T227" s="112">
        <v>31</v>
      </c>
      <c r="U227" s="108">
        <v>0.66099290780141839</v>
      </c>
      <c r="V227" s="109"/>
      <c r="Y227" s="109"/>
    </row>
    <row r="228" spans="1:25">
      <c r="A228" s="5" t="s">
        <v>781</v>
      </c>
      <c r="B228" s="103">
        <v>215.99402239999998</v>
      </c>
      <c r="C228" s="104">
        <v>5337.6565993074328</v>
      </c>
      <c r="D228" s="105">
        <v>3.1590579584885767</v>
      </c>
      <c r="E228" s="106">
        <v>11.117287381878821</v>
      </c>
      <c r="F228" s="105">
        <v>0.52251250694830464</v>
      </c>
      <c r="G228" s="110">
        <v>2.2530000000000001</v>
      </c>
      <c r="H228" s="41">
        <v>1.7532179316466934</v>
      </c>
      <c r="I228" s="111">
        <v>0.1802</v>
      </c>
      <c r="J228" s="41">
        <v>1.5538290788013318</v>
      </c>
      <c r="K228" s="107">
        <v>0.91205999999999998</v>
      </c>
      <c r="L228" s="107"/>
      <c r="M228" s="2">
        <v>1067</v>
      </c>
      <c r="N228" s="2">
        <v>31</v>
      </c>
      <c r="O228" s="2">
        <v>1192</v>
      </c>
      <c r="P228" s="2">
        <v>25</v>
      </c>
      <c r="Q228" s="2">
        <v>1421</v>
      </c>
      <c r="R228" s="2">
        <v>20</v>
      </c>
      <c r="S228" s="112">
        <v>1421</v>
      </c>
      <c r="T228" s="112">
        <v>20</v>
      </c>
      <c r="U228" s="108">
        <v>0.75087966220971147</v>
      </c>
      <c r="V228" s="109"/>
      <c r="Y228" s="109"/>
    </row>
    <row r="229" spans="1:25">
      <c r="A229" s="5" t="s">
        <v>782</v>
      </c>
      <c r="B229" s="103">
        <v>364.09715939999995</v>
      </c>
      <c r="C229" s="104">
        <v>53593.4</v>
      </c>
      <c r="D229" s="105">
        <v>3.3048438247895429</v>
      </c>
      <c r="E229" s="106">
        <v>11.077877478675086</v>
      </c>
      <c r="F229" s="105">
        <v>0.48188767032236618</v>
      </c>
      <c r="G229" s="110">
        <v>2.657</v>
      </c>
      <c r="H229" s="41">
        <v>1.5054572826496049</v>
      </c>
      <c r="I229" s="111">
        <v>0.21340000000000001</v>
      </c>
      <c r="J229" s="41">
        <v>1.2886597938144329</v>
      </c>
      <c r="K229" s="107">
        <v>0.69706999999999997</v>
      </c>
      <c r="L229" s="107"/>
      <c r="M229" s="2">
        <v>1246</v>
      </c>
      <c r="N229" s="2">
        <v>29</v>
      </c>
      <c r="O229" s="2">
        <v>1316</v>
      </c>
      <c r="P229" s="2">
        <v>22</v>
      </c>
      <c r="Q229" s="2">
        <v>1428</v>
      </c>
      <c r="R229" s="2">
        <v>18</v>
      </c>
      <c r="S229" s="112">
        <v>1428</v>
      </c>
      <c r="T229" s="112">
        <v>18</v>
      </c>
      <c r="U229" s="108">
        <v>0.87254901960784315</v>
      </c>
      <c r="V229" s="109"/>
      <c r="Y229" s="109"/>
    </row>
    <row r="230" spans="1:25">
      <c r="A230" s="5" t="s">
        <v>783</v>
      </c>
      <c r="B230" s="103">
        <v>540.7858794</v>
      </c>
      <c r="C230" s="104">
        <v>7447.9871883836868</v>
      </c>
      <c r="D230" s="105">
        <v>2.8299526921784501</v>
      </c>
      <c r="E230" s="106">
        <v>10.945709281961472</v>
      </c>
      <c r="F230" s="105">
        <v>0.44330122591943955</v>
      </c>
      <c r="G230" s="110">
        <v>2.4220000000000002</v>
      </c>
      <c r="H230" s="41">
        <v>1.5276630883567297</v>
      </c>
      <c r="I230" s="111">
        <v>0.1918</v>
      </c>
      <c r="J230" s="41">
        <v>1.3034410844629822</v>
      </c>
      <c r="K230" s="107">
        <v>0.83206000000000002</v>
      </c>
      <c r="L230" s="107"/>
      <c r="M230" s="2">
        <v>1131</v>
      </c>
      <c r="N230" s="2">
        <v>27</v>
      </c>
      <c r="O230" s="2">
        <v>1248</v>
      </c>
      <c r="P230" s="2">
        <v>22</v>
      </c>
      <c r="Q230" s="2">
        <v>1452</v>
      </c>
      <c r="R230" s="2">
        <v>17</v>
      </c>
      <c r="S230" s="112">
        <v>1452</v>
      </c>
      <c r="T230" s="112">
        <v>17</v>
      </c>
      <c r="U230" s="108">
        <v>0.77892561983471076</v>
      </c>
      <c r="V230" s="109"/>
      <c r="Y230" s="109"/>
    </row>
    <row r="231" spans="1:25">
      <c r="A231" s="5" t="s">
        <v>784</v>
      </c>
      <c r="B231" s="103">
        <v>360.5062552</v>
      </c>
      <c r="C231" s="104">
        <v>3019.1322093718882</v>
      </c>
      <c r="D231" s="105">
        <v>4.3158829717462721</v>
      </c>
      <c r="E231" s="106">
        <v>10.905125408942203</v>
      </c>
      <c r="F231" s="105">
        <v>0.53980370774263908</v>
      </c>
      <c r="G231" s="110">
        <v>2.2160000000000002</v>
      </c>
      <c r="H231" s="41">
        <v>1.5342960288808665</v>
      </c>
      <c r="I231" s="111">
        <v>0.17649999999999999</v>
      </c>
      <c r="J231" s="41">
        <v>1.2747875354107647</v>
      </c>
      <c r="K231" s="107">
        <v>0.63363000000000003</v>
      </c>
      <c r="L231" s="107"/>
      <c r="M231" s="2">
        <v>1047</v>
      </c>
      <c r="N231" s="2">
        <v>25</v>
      </c>
      <c r="O231" s="2">
        <v>1185</v>
      </c>
      <c r="P231" s="2">
        <v>21</v>
      </c>
      <c r="Q231" s="2">
        <v>1458</v>
      </c>
      <c r="R231" s="2">
        <v>21</v>
      </c>
      <c r="S231" s="112">
        <v>1458</v>
      </c>
      <c r="T231" s="112">
        <v>21</v>
      </c>
      <c r="U231" s="108">
        <v>0.71810699588477367</v>
      </c>
      <c r="V231" s="109" t="s">
        <v>523</v>
      </c>
      <c r="Y231" s="109"/>
    </row>
    <row r="232" spans="1:25">
      <c r="A232" s="5" t="s">
        <v>785</v>
      </c>
      <c r="B232" s="103">
        <v>151.60169439999999</v>
      </c>
      <c r="C232" s="104">
        <v>20294.2</v>
      </c>
      <c r="D232" s="105">
        <v>4.0818701525275634</v>
      </c>
      <c r="E232" s="106">
        <v>10.881392818280741</v>
      </c>
      <c r="F232" s="105">
        <v>0.59847660500544075</v>
      </c>
      <c r="G232" s="110">
        <v>2.4969999999999999</v>
      </c>
      <c r="H232" s="41">
        <v>1.7821385662795355</v>
      </c>
      <c r="I232" s="111">
        <v>0.19650000000000001</v>
      </c>
      <c r="J232" s="41">
        <v>1.6030534351145038</v>
      </c>
      <c r="K232" s="107">
        <v>0.88390999999999997</v>
      </c>
      <c r="L232" s="107"/>
      <c r="M232" s="2">
        <v>1154</v>
      </c>
      <c r="N232" s="2">
        <v>34</v>
      </c>
      <c r="O232" s="2">
        <v>1265</v>
      </c>
      <c r="P232" s="2">
        <v>25</v>
      </c>
      <c r="Q232" s="2">
        <v>1461</v>
      </c>
      <c r="R232" s="2">
        <v>22</v>
      </c>
      <c r="S232" s="112">
        <v>1461</v>
      </c>
      <c r="T232" s="112">
        <v>22</v>
      </c>
      <c r="U232" s="108">
        <v>0.78986995208761124</v>
      </c>
      <c r="V232" s="109"/>
      <c r="Y232" s="109"/>
    </row>
    <row r="233" spans="1:25">
      <c r="A233" s="5" t="s">
        <v>786</v>
      </c>
      <c r="B233" s="103">
        <v>348.52095979999996</v>
      </c>
      <c r="C233" s="104">
        <v>14411.003777537226</v>
      </c>
      <c r="D233" s="105">
        <v>1.8956622706135187</v>
      </c>
      <c r="E233" s="106">
        <v>9.6283458501829386</v>
      </c>
      <c r="F233" s="105">
        <v>0.44771808203350666</v>
      </c>
      <c r="G233" s="110">
        <v>3.3530000000000002</v>
      </c>
      <c r="H233" s="41">
        <v>1.4762898896510588</v>
      </c>
      <c r="I233" s="111">
        <v>0.2334</v>
      </c>
      <c r="J233" s="41">
        <v>1.2853470437017995</v>
      </c>
      <c r="K233" s="107">
        <v>0.72189000000000003</v>
      </c>
      <c r="L233" s="107"/>
      <c r="M233" s="2">
        <v>1352</v>
      </c>
      <c r="N233" s="2">
        <v>31</v>
      </c>
      <c r="O233" s="2">
        <v>1493</v>
      </c>
      <c r="P233" s="2">
        <v>24</v>
      </c>
      <c r="Q233" s="2">
        <v>1692</v>
      </c>
      <c r="R233" s="2">
        <v>16</v>
      </c>
      <c r="S233" s="112">
        <v>1692</v>
      </c>
      <c r="T233" s="112">
        <v>16</v>
      </c>
      <c r="U233" s="108">
        <v>0.79905437352245867</v>
      </c>
      <c r="V233" s="109"/>
      <c r="Y233" s="109"/>
    </row>
    <row r="234" spans="1:25">
      <c r="A234" s="5" t="s">
        <v>787</v>
      </c>
      <c r="B234" s="103">
        <v>223.03160879999999</v>
      </c>
      <c r="C234" s="104">
        <v>38396.800000000003</v>
      </c>
      <c r="D234" s="105">
        <v>0.6370585771625058</v>
      </c>
      <c r="E234" s="106">
        <v>9.5510983763132753</v>
      </c>
      <c r="F234" s="105">
        <v>0.47277936962750716</v>
      </c>
      <c r="G234" s="110">
        <v>3.53</v>
      </c>
      <c r="H234" s="41">
        <v>1.558073654390935</v>
      </c>
      <c r="I234" s="111">
        <v>0.24690000000000001</v>
      </c>
      <c r="J234" s="41">
        <v>1.2758201701093559</v>
      </c>
      <c r="K234" s="107">
        <v>0.70169000000000004</v>
      </c>
      <c r="L234" s="107"/>
      <c r="M234" s="2">
        <v>1422</v>
      </c>
      <c r="N234" s="2">
        <v>33</v>
      </c>
      <c r="O234" s="2">
        <v>1534</v>
      </c>
      <c r="P234" s="2">
        <v>23</v>
      </c>
      <c r="Q234" s="2">
        <v>1707</v>
      </c>
      <c r="R234" s="2">
        <v>18</v>
      </c>
      <c r="S234" s="112">
        <v>1707</v>
      </c>
      <c r="T234" s="112">
        <v>18</v>
      </c>
      <c r="U234" s="108">
        <v>0.83304042179261861</v>
      </c>
      <c r="V234" s="109"/>
      <c r="Y234" s="109"/>
    </row>
    <row r="235" spans="1:25">
      <c r="A235" s="5" t="s">
        <v>788</v>
      </c>
      <c r="B235" s="103">
        <v>325.333528</v>
      </c>
      <c r="C235" s="104">
        <v>46799.7</v>
      </c>
      <c r="D235" s="105">
        <v>3.4590869586154693</v>
      </c>
      <c r="E235" s="106">
        <v>9.2876381536175341</v>
      </c>
      <c r="F235" s="105">
        <v>0.45509426952725923</v>
      </c>
      <c r="G235" s="110">
        <v>3.1</v>
      </c>
      <c r="H235" s="41">
        <v>1.4838709677419353</v>
      </c>
      <c r="I235" s="111">
        <v>0.2092</v>
      </c>
      <c r="J235" s="41">
        <v>1.2667304015296368</v>
      </c>
      <c r="K235" s="107">
        <v>0.66927000000000003</v>
      </c>
      <c r="L235" s="107"/>
      <c r="M235" s="2">
        <v>1224</v>
      </c>
      <c r="N235" s="2">
        <v>28</v>
      </c>
      <c r="O235" s="2">
        <v>1431</v>
      </c>
      <c r="P235" s="2">
        <v>23</v>
      </c>
      <c r="Q235" s="2">
        <v>1759</v>
      </c>
      <c r="R235" s="2">
        <v>16</v>
      </c>
      <c r="S235" s="112">
        <v>1759</v>
      </c>
      <c r="T235" s="112">
        <v>16</v>
      </c>
      <c r="U235" s="108">
        <v>0.69584991472427515</v>
      </c>
      <c r="V235" s="109"/>
      <c r="Y235" s="109"/>
    </row>
    <row r="236" spans="1:25">
      <c r="A236" s="5" t="s">
        <v>789</v>
      </c>
      <c r="B236" s="103">
        <v>49.300893199999997</v>
      </c>
      <c r="C236" s="104">
        <v>547.70710922346223</v>
      </c>
      <c r="D236" s="105">
        <v>0.65457917762927265</v>
      </c>
      <c r="E236" s="106">
        <v>9.0661831368993653</v>
      </c>
      <c r="F236" s="105">
        <v>1.8585675430643702</v>
      </c>
      <c r="G236" s="110">
        <v>2.5299999999999998</v>
      </c>
      <c r="H236" s="41">
        <v>1.9762845849802373</v>
      </c>
      <c r="I236" s="111">
        <v>0.16739999999999999</v>
      </c>
      <c r="J236" s="41">
        <v>1.5531660692951017</v>
      </c>
      <c r="K236" s="107">
        <v>-0.1174</v>
      </c>
      <c r="L236" s="107"/>
      <c r="M236" s="2">
        <v>997</v>
      </c>
      <c r="N236" s="2">
        <v>29</v>
      </c>
      <c r="O236" s="2">
        <v>1277</v>
      </c>
      <c r="P236" s="2">
        <v>29</v>
      </c>
      <c r="Q236" s="2">
        <v>1763</v>
      </c>
      <c r="R236" s="2">
        <v>62</v>
      </c>
      <c r="S236" s="112">
        <v>1763</v>
      </c>
      <c r="T236" s="112">
        <v>62</v>
      </c>
      <c r="U236" s="108">
        <v>0.56551332955190015</v>
      </c>
      <c r="V236" s="114" t="s">
        <v>518</v>
      </c>
      <c r="Y236" s="109"/>
    </row>
    <row r="237" spans="1:25">
      <c r="A237" s="5" t="s">
        <v>790</v>
      </c>
      <c r="B237" s="103">
        <v>113.1257244</v>
      </c>
      <c r="C237" s="104">
        <v>21899.1</v>
      </c>
      <c r="D237" s="105">
        <v>2.8437619677751726</v>
      </c>
      <c r="E237" s="106">
        <v>8.9928057553956844</v>
      </c>
      <c r="F237" s="105">
        <v>0.53956834532374098</v>
      </c>
      <c r="G237" s="110">
        <v>4.1900000000000004</v>
      </c>
      <c r="H237" s="41">
        <v>1.5513126491646776</v>
      </c>
      <c r="I237" s="111">
        <v>0.27660000000000001</v>
      </c>
      <c r="J237" s="41">
        <v>1.2653651482284889</v>
      </c>
      <c r="K237" s="107">
        <v>0.47319</v>
      </c>
      <c r="L237" s="107"/>
      <c r="M237" s="2">
        <v>1574</v>
      </c>
      <c r="N237" s="2">
        <v>35</v>
      </c>
      <c r="O237" s="2">
        <v>1671</v>
      </c>
      <c r="P237" s="2">
        <v>25</v>
      </c>
      <c r="Q237" s="2">
        <v>1815</v>
      </c>
      <c r="R237" s="2">
        <v>20</v>
      </c>
      <c r="S237" s="112">
        <v>1815</v>
      </c>
      <c r="T237" s="112">
        <v>20</v>
      </c>
      <c r="U237" s="108">
        <v>0.8672176308539945</v>
      </c>
      <c r="V237" s="109"/>
      <c r="Y237" s="109"/>
    </row>
    <row r="238" spans="1:25">
      <c r="A238" s="5" t="s">
        <v>791</v>
      </c>
      <c r="B238" s="103">
        <v>122.9360626</v>
      </c>
      <c r="C238" s="104">
        <v>5728.5069364955816</v>
      </c>
      <c r="D238" s="105">
        <v>2.1532051526509495</v>
      </c>
      <c r="E238" s="106">
        <v>7.8064012490242005</v>
      </c>
      <c r="F238" s="105">
        <v>0.54644808743169393</v>
      </c>
      <c r="G238" s="110">
        <v>4.63</v>
      </c>
      <c r="H238" s="41">
        <v>1.5118790496760262</v>
      </c>
      <c r="I238" s="111">
        <v>0.26469999999999999</v>
      </c>
      <c r="J238" s="41">
        <v>1.2844729882886285</v>
      </c>
      <c r="K238" s="107">
        <v>0.48698000000000002</v>
      </c>
      <c r="L238" s="107"/>
      <c r="M238" s="2">
        <v>1513</v>
      </c>
      <c r="N238" s="2">
        <v>34</v>
      </c>
      <c r="O238" s="2">
        <v>1754</v>
      </c>
      <c r="P238" s="2">
        <v>25</v>
      </c>
      <c r="Q238" s="2">
        <v>2070</v>
      </c>
      <c r="R238" s="2">
        <v>19</v>
      </c>
      <c r="S238" s="112">
        <v>2070</v>
      </c>
      <c r="T238" s="112">
        <v>19</v>
      </c>
      <c r="U238" s="108">
        <v>0.73091787439613531</v>
      </c>
      <c r="V238" s="109"/>
      <c r="Y238" s="109"/>
    </row>
    <row r="239" spans="1:25">
      <c r="A239" s="5" t="s">
        <v>792</v>
      </c>
      <c r="B239" s="103">
        <v>425.62315899999999</v>
      </c>
      <c r="C239" s="104">
        <v>8650.8988425136267</v>
      </c>
      <c r="D239" s="105">
        <v>1.7096570744971447</v>
      </c>
      <c r="E239" s="106">
        <v>5.6401579244218834</v>
      </c>
      <c r="F239" s="105">
        <v>0.42301184433164124</v>
      </c>
      <c r="G239" s="110">
        <v>6</v>
      </c>
      <c r="H239" s="41">
        <v>1.5833333333333333</v>
      </c>
      <c r="I239" s="111">
        <v>0.24510000000000001</v>
      </c>
      <c r="J239" s="41">
        <v>1.4075887392900854</v>
      </c>
      <c r="K239" s="107">
        <v>0.93296000000000001</v>
      </c>
      <c r="L239" s="107"/>
      <c r="M239" s="2">
        <v>1414</v>
      </c>
      <c r="N239" s="2">
        <v>35</v>
      </c>
      <c r="O239" s="2">
        <v>1973</v>
      </c>
      <c r="P239" s="2">
        <v>28</v>
      </c>
      <c r="Q239" s="2">
        <v>2626</v>
      </c>
      <c r="R239" s="2">
        <v>14</v>
      </c>
      <c r="S239" s="112">
        <v>2626</v>
      </c>
      <c r="T239" s="112">
        <v>14</v>
      </c>
      <c r="U239" s="108">
        <v>0.53846153846153844</v>
      </c>
      <c r="V239" s="109"/>
      <c r="Y239" s="109"/>
    </row>
    <row r="240" spans="1:25">
      <c r="A240" s="5" t="s">
        <v>793</v>
      </c>
      <c r="B240" s="103">
        <v>423.4668724</v>
      </c>
      <c r="C240" s="104">
        <v>3850.8699731084203</v>
      </c>
      <c r="D240" s="105">
        <v>2.563032237945861</v>
      </c>
      <c r="E240" s="106">
        <v>5.5648302726766836</v>
      </c>
      <c r="F240" s="105">
        <v>0.41736227045075125</v>
      </c>
      <c r="G240" s="110">
        <v>5.2</v>
      </c>
      <c r="H240" s="41">
        <v>1.5384615384615383</v>
      </c>
      <c r="I240" s="111">
        <v>0.2102</v>
      </c>
      <c r="J240" s="41">
        <v>1.308277830637488</v>
      </c>
      <c r="K240" s="107">
        <v>0.88900999999999997</v>
      </c>
      <c r="L240" s="107"/>
      <c r="M240" s="2">
        <v>1230</v>
      </c>
      <c r="N240" s="2">
        <v>30</v>
      </c>
      <c r="O240" s="2">
        <v>1850</v>
      </c>
      <c r="P240" s="2">
        <v>26</v>
      </c>
      <c r="Q240" s="2">
        <v>2649</v>
      </c>
      <c r="R240" s="2">
        <v>13</v>
      </c>
      <c r="S240" s="112">
        <v>2649</v>
      </c>
      <c r="T240" s="112">
        <v>13</v>
      </c>
      <c r="U240" s="108">
        <v>0.46432616081540201</v>
      </c>
      <c r="V240" s="109"/>
      <c r="Y240" s="109"/>
    </row>
    <row r="241" spans="1:25">
      <c r="A241" s="5" t="s">
        <v>794</v>
      </c>
      <c r="B241" s="103">
        <v>275.38341220000001</v>
      </c>
      <c r="C241" s="104">
        <v>16907.307112636143</v>
      </c>
      <c r="D241" s="105">
        <v>1.2841374380945032</v>
      </c>
      <c r="E241" s="106">
        <v>5.4824561403508767</v>
      </c>
      <c r="F241" s="105">
        <v>0.41118421052631576</v>
      </c>
      <c r="G241" s="110">
        <v>9.3699999999999992</v>
      </c>
      <c r="H241" s="41">
        <v>1.4941302027748136</v>
      </c>
      <c r="I241" s="111">
        <v>0.37080000000000002</v>
      </c>
      <c r="J241" s="41">
        <v>1.2810140237324703</v>
      </c>
      <c r="K241" s="107">
        <v>0.82238999999999995</v>
      </c>
      <c r="L241" s="107"/>
      <c r="M241" s="2">
        <v>2032</v>
      </c>
      <c r="N241" s="2">
        <v>45</v>
      </c>
      <c r="O241" s="2">
        <v>2374</v>
      </c>
      <c r="P241" s="2">
        <v>27</v>
      </c>
      <c r="Q241" s="2">
        <v>2673</v>
      </c>
      <c r="R241" s="2">
        <v>13</v>
      </c>
      <c r="S241" s="112">
        <v>2673</v>
      </c>
      <c r="T241" s="112">
        <v>13</v>
      </c>
      <c r="U241" s="108">
        <v>0.76019453797231573</v>
      </c>
      <c r="V241" s="109"/>
      <c r="Y241" s="109"/>
    </row>
    <row r="242" spans="1:25">
      <c r="A242" s="5" t="s">
        <v>795</v>
      </c>
      <c r="B242" s="103">
        <v>187.50659979999998</v>
      </c>
      <c r="C242" s="104">
        <v>30394.129007403997</v>
      </c>
      <c r="D242" s="105">
        <v>1.5193587126681249</v>
      </c>
      <c r="E242" s="106">
        <v>5.4614964500273073</v>
      </c>
      <c r="F242" s="105">
        <v>0.40961223375204803</v>
      </c>
      <c r="G242" s="110">
        <v>10.83</v>
      </c>
      <c r="H242" s="41">
        <v>1.523545706371191</v>
      </c>
      <c r="I242" s="111">
        <v>0.43</v>
      </c>
      <c r="J242" s="41">
        <v>1.2790697674418603</v>
      </c>
      <c r="K242" s="107">
        <v>0.86700999999999995</v>
      </c>
      <c r="L242" s="107"/>
      <c r="M242" s="2">
        <v>2307</v>
      </c>
      <c r="N242" s="2">
        <v>50</v>
      </c>
      <c r="O242" s="2">
        <v>2508</v>
      </c>
      <c r="P242" s="2">
        <v>28</v>
      </c>
      <c r="Q242" s="2">
        <v>2681</v>
      </c>
      <c r="R242" s="2">
        <v>14</v>
      </c>
      <c r="S242" s="112">
        <v>2681</v>
      </c>
      <c r="T242" s="112">
        <v>14</v>
      </c>
      <c r="U242" s="108">
        <v>0.86049981350242444</v>
      </c>
      <c r="V242" s="109"/>
      <c r="Y242" s="109"/>
    </row>
    <row r="243" spans="1:25">
      <c r="A243" s="5" t="s">
        <v>796</v>
      </c>
      <c r="B243" s="103">
        <v>234.32005479999998</v>
      </c>
      <c r="C243" s="104">
        <v>2787.2474036415347</v>
      </c>
      <c r="D243" s="105">
        <v>1.1634359886028423</v>
      </c>
      <c r="E243" s="106">
        <v>5.0327126321087068</v>
      </c>
      <c r="F243" s="105">
        <v>0.45294413688978358</v>
      </c>
      <c r="G243" s="110">
        <v>7.82</v>
      </c>
      <c r="H243" s="41">
        <v>1.5984654731457799</v>
      </c>
      <c r="I243" s="111">
        <v>0.28670000000000001</v>
      </c>
      <c r="J243" s="41">
        <v>1.3951866062085805</v>
      </c>
      <c r="K243" s="107">
        <v>0.91134999999999999</v>
      </c>
      <c r="L243" s="107"/>
      <c r="M243" s="2">
        <v>1623</v>
      </c>
      <c r="N243" s="2">
        <v>40</v>
      </c>
      <c r="O243" s="2">
        <v>2206</v>
      </c>
      <c r="P243" s="2">
        <v>30</v>
      </c>
      <c r="Q243" s="2">
        <v>2813</v>
      </c>
      <c r="R243" s="2">
        <v>15</v>
      </c>
      <c r="S243" s="112">
        <v>2813</v>
      </c>
      <c r="T243" s="112">
        <v>15</v>
      </c>
      <c r="U243" s="108">
        <v>0.57696409527195169</v>
      </c>
      <c r="V243" s="114" t="s">
        <v>518</v>
      </c>
      <c r="Y243" s="109"/>
    </row>
    <row r="244" spans="1:25">
      <c r="A244" s="5" t="s">
        <v>797</v>
      </c>
      <c r="B244" s="103">
        <v>761.06497219999994</v>
      </c>
      <c r="C244" s="104">
        <v>2252.8806409919675</v>
      </c>
      <c r="D244" s="105">
        <v>2.8798108388183055</v>
      </c>
      <c r="E244" s="106">
        <v>4.5641259698767689</v>
      </c>
      <c r="F244" s="105">
        <v>0.36513007759014149</v>
      </c>
      <c r="G244" s="110">
        <v>7.62</v>
      </c>
      <c r="H244" s="41">
        <v>1.5748031496062991</v>
      </c>
      <c r="I244" s="111">
        <v>0.25430000000000003</v>
      </c>
      <c r="J244" s="41">
        <v>1.3959889893826189</v>
      </c>
      <c r="K244" s="107">
        <v>0.93006</v>
      </c>
      <c r="L244" s="107"/>
      <c r="M244" s="2">
        <v>1459</v>
      </c>
      <c r="N244" s="2">
        <v>37</v>
      </c>
      <c r="O244" s="2">
        <v>2184</v>
      </c>
      <c r="P244" s="2">
        <v>30</v>
      </c>
      <c r="Q244" s="2">
        <v>2973</v>
      </c>
      <c r="R244" s="2">
        <v>12</v>
      </c>
      <c r="S244" s="112">
        <v>2973</v>
      </c>
      <c r="T244" s="112">
        <v>12</v>
      </c>
      <c r="U244" s="108">
        <v>0.49075008409014464</v>
      </c>
      <c r="V244" s="114" t="s">
        <v>514</v>
      </c>
      <c r="Y244" s="109"/>
    </row>
    <row r="245" spans="1:25">
      <c r="A245" s="5" t="s">
        <v>798</v>
      </c>
      <c r="B245" s="103">
        <v>469.37474739999999</v>
      </c>
      <c r="C245" s="104">
        <v>7341.3326624778929</v>
      </c>
      <c r="D245" s="105">
        <v>1.6056805425336722</v>
      </c>
      <c r="E245" s="106">
        <v>4.2553191489361701</v>
      </c>
      <c r="F245" s="105">
        <v>0.42553191489361708</v>
      </c>
      <c r="G245" s="110">
        <v>9.39</v>
      </c>
      <c r="H245" s="41">
        <v>1.7039403620873268</v>
      </c>
      <c r="I245" s="111">
        <v>0.28689999999999999</v>
      </c>
      <c r="J245" s="41">
        <v>1.4290693621470898</v>
      </c>
      <c r="K245" s="107">
        <v>0.96416999999999997</v>
      </c>
      <c r="L245" s="107"/>
      <c r="M245" s="2">
        <v>1624</v>
      </c>
      <c r="N245" s="2">
        <v>42</v>
      </c>
      <c r="O245" s="2">
        <v>2371</v>
      </c>
      <c r="P245" s="2">
        <v>33</v>
      </c>
      <c r="Q245" s="2">
        <v>3085</v>
      </c>
      <c r="R245" s="2">
        <v>14</v>
      </c>
      <c r="S245" s="112">
        <v>3085</v>
      </c>
      <c r="T245" s="112">
        <v>14</v>
      </c>
      <c r="U245" s="108">
        <v>0.52641815235008105</v>
      </c>
      <c r="V245" s="114" t="s">
        <v>522</v>
      </c>
      <c r="Y245" s="109"/>
    </row>
    <row r="246" spans="1:25">
      <c r="B246" s="103"/>
      <c r="C246" s="104"/>
      <c r="D246" s="105"/>
      <c r="E246" s="106" t="s">
        <v>486</v>
      </c>
      <c r="F246" s="105" t="s">
        <v>486</v>
      </c>
      <c r="G246" s="110"/>
      <c r="H246" s="41" t="s">
        <v>486</v>
      </c>
      <c r="I246" s="111"/>
      <c r="J246" s="41" t="s">
        <v>486</v>
      </c>
      <c r="K246" s="107"/>
      <c r="L246" s="107"/>
      <c r="M246" s="2"/>
      <c r="N246" s="2"/>
      <c r="O246" s="2"/>
      <c r="P246" s="2"/>
      <c r="Q246" s="2"/>
      <c r="R246" s="2"/>
      <c r="S246" s="112" t="s">
        <v>486</v>
      </c>
      <c r="T246" s="112" t="s">
        <v>486</v>
      </c>
      <c r="U246" s="108"/>
      <c r="V246" s="109"/>
      <c r="Y246" s="109"/>
    </row>
    <row r="247" spans="1:25">
      <c r="B247" s="103"/>
      <c r="C247" s="104"/>
      <c r="D247" s="105"/>
      <c r="E247" s="106" t="s">
        <v>486</v>
      </c>
      <c r="F247" s="105" t="s">
        <v>486</v>
      </c>
      <c r="G247" s="110"/>
      <c r="H247" s="41" t="s">
        <v>486</v>
      </c>
      <c r="I247" s="111"/>
      <c r="J247" s="41" t="s">
        <v>486</v>
      </c>
      <c r="K247" s="107"/>
      <c r="L247" s="107"/>
      <c r="M247" s="2"/>
      <c r="N247" s="2"/>
      <c r="O247" s="2"/>
      <c r="P247" s="2"/>
      <c r="Q247" s="2"/>
      <c r="R247" s="2"/>
      <c r="S247" s="112" t="s">
        <v>486</v>
      </c>
      <c r="T247" s="112" t="s">
        <v>486</v>
      </c>
      <c r="U247" s="108"/>
      <c r="V247" s="109"/>
      <c r="Y247" s="109"/>
    </row>
    <row r="248" spans="1:25">
      <c r="A248" s="79" t="s">
        <v>503</v>
      </c>
      <c r="B248" s="103"/>
      <c r="C248" s="104"/>
      <c r="D248" s="105"/>
      <c r="E248" s="106"/>
      <c r="F248" s="105"/>
      <c r="G248" s="110"/>
      <c r="H248" s="41" t="s">
        <v>486</v>
      </c>
      <c r="I248" s="111"/>
      <c r="J248" s="41" t="s">
        <v>486</v>
      </c>
      <c r="K248" s="107"/>
      <c r="L248" s="107"/>
      <c r="M248" s="2"/>
      <c r="N248" s="2"/>
      <c r="O248" s="2"/>
      <c r="P248" s="2"/>
      <c r="Q248" s="2"/>
      <c r="R248" s="2"/>
      <c r="S248" s="112" t="s">
        <v>486</v>
      </c>
      <c r="T248" s="112" t="s">
        <v>486</v>
      </c>
      <c r="U248" s="108"/>
      <c r="V248" s="109"/>
      <c r="Y248" s="109"/>
    </row>
    <row r="249" spans="1:25">
      <c r="A249" s="5" t="s">
        <v>799</v>
      </c>
      <c r="B249" s="103">
        <v>19.383324999999999</v>
      </c>
      <c r="C249" s="104">
        <v>1781.6</v>
      </c>
      <c r="D249" s="105">
        <v>2.4436811747474683</v>
      </c>
      <c r="E249" s="106">
        <v>14.367816091954024</v>
      </c>
      <c r="F249" s="105">
        <v>1.6522988505747127</v>
      </c>
      <c r="G249" s="110">
        <v>1.2649999999999999</v>
      </c>
      <c r="H249" s="41">
        <v>2.1739130434782612</v>
      </c>
      <c r="I249" s="111">
        <v>0.13339999999999999</v>
      </c>
      <c r="J249" s="41">
        <v>1.4242878560719641</v>
      </c>
      <c r="K249" s="107">
        <v>0.25670999999999999</v>
      </c>
      <c r="L249" s="107"/>
      <c r="M249" s="2">
        <v>807</v>
      </c>
      <c r="N249" s="2">
        <v>22</v>
      </c>
      <c r="O249" s="2">
        <v>824</v>
      </c>
      <c r="P249" s="2">
        <v>25</v>
      </c>
      <c r="Q249" s="2">
        <v>839</v>
      </c>
      <c r="R249" s="2">
        <v>73</v>
      </c>
      <c r="S249" s="112">
        <v>807</v>
      </c>
      <c r="T249" s="112">
        <v>22</v>
      </c>
      <c r="U249" s="108">
        <v>0.96185935637663889</v>
      </c>
      <c r="V249" s="109"/>
      <c r="Y249" s="109"/>
    </row>
    <row r="250" spans="1:25">
      <c r="A250" s="5" t="s">
        <v>800</v>
      </c>
      <c r="B250" s="103">
        <v>45.825702</v>
      </c>
      <c r="C250" s="104">
        <v>483.77651098714614</v>
      </c>
      <c r="D250" s="105">
        <v>1.9847594967385738</v>
      </c>
      <c r="E250" s="106">
        <v>13.586956521739131</v>
      </c>
      <c r="F250" s="105">
        <v>1.0190217391304348</v>
      </c>
      <c r="G250" s="110">
        <v>1.6850000000000001</v>
      </c>
      <c r="H250" s="41">
        <v>1.7210682492581604</v>
      </c>
      <c r="I250" s="111">
        <v>0.16789999999999999</v>
      </c>
      <c r="J250" s="41">
        <v>1.3400833829660512</v>
      </c>
      <c r="K250" s="107">
        <v>0.34723999999999999</v>
      </c>
      <c r="L250" s="107"/>
      <c r="M250" s="2">
        <v>1000</v>
      </c>
      <c r="N250" s="2">
        <v>25</v>
      </c>
      <c r="O250" s="2">
        <v>1000</v>
      </c>
      <c r="P250" s="2">
        <v>22</v>
      </c>
      <c r="Q250" s="2">
        <v>1009</v>
      </c>
      <c r="R250" s="2">
        <v>41</v>
      </c>
      <c r="S250" s="112">
        <v>1009</v>
      </c>
      <c r="T250" s="112">
        <v>41</v>
      </c>
      <c r="U250" s="108">
        <v>0.99108027750247774</v>
      </c>
      <c r="V250" s="109"/>
      <c r="Y250" s="109"/>
    </row>
    <row r="251" spans="1:25">
      <c r="A251" s="5" t="s">
        <v>801</v>
      </c>
      <c r="B251" s="103">
        <v>76.076322399999995</v>
      </c>
      <c r="C251" s="104">
        <v>8975.1</v>
      </c>
      <c r="D251" s="105">
        <v>2.4755558011742984</v>
      </c>
      <c r="E251" s="106">
        <v>13.531799729364007</v>
      </c>
      <c r="F251" s="105">
        <v>0.87956698240866049</v>
      </c>
      <c r="G251" s="110">
        <v>1.704</v>
      </c>
      <c r="H251" s="41">
        <v>1.6725352112676057</v>
      </c>
      <c r="I251" s="111">
        <v>0.16839999999999999</v>
      </c>
      <c r="J251" s="41">
        <v>1.3361045130641329</v>
      </c>
      <c r="K251" s="107">
        <v>0.34199000000000002</v>
      </c>
      <c r="L251" s="107"/>
      <c r="M251" s="2">
        <v>1003</v>
      </c>
      <c r="N251" s="2">
        <v>25</v>
      </c>
      <c r="O251" s="2">
        <v>1008</v>
      </c>
      <c r="P251" s="2">
        <v>21</v>
      </c>
      <c r="Q251" s="2">
        <v>1022</v>
      </c>
      <c r="R251" s="2">
        <v>37</v>
      </c>
      <c r="S251" s="112">
        <v>1022</v>
      </c>
      <c r="T251" s="112">
        <v>37</v>
      </c>
      <c r="U251" s="108">
        <v>0.98140900195694714</v>
      </c>
      <c r="V251" s="109"/>
      <c r="Y251" s="109"/>
    </row>
    <row r="252" spans="1:25">
      <c r="A252" s="5" t="s">
        <v>802</v>
      </c>
      <c r="B252" s="103">
        <v>119.70425999999999</v>
      </c>
      <c r="C252" s="104">
        <v>14562.4</v>
      </c>
      <c r="D252" s="105">
        <v>1.6654317124784144</v>
      </c>
      <c r="E252" s="106">
        <v>13.351134846461949</v>
      </c>
      <c r="F252" s="105">
        <v>0.73431241655540724</v>
      </c>
      <c r="G252" s="110">
        <v>1.764</v>
      </c>
      <c r="H252" s="41">
        <v>1.5589569160997732</v>
      </c>
      <c r="I252" s="111">
        <v>0.17249999999999999</v>
      </c>
      <c r="J252" s="41">
        <v>1.2753623188405798</v>
      </c>
      <c r="K252" s="107">
        <v>0.33712999999999999</v>
      </c>
      <c r="L252" s="107"/>
      <c r="M252" s="2">
        <v>1026</v>
      </c>
      <c r="N252" s="2">
        <v>24</v>
      </c>
      <c r="O252" s="2">
        <v>1032</v>
      </c>
      <c r="P252" s="2">
        <v>21</v>
      </c>
      <c r="Q252" s="2">
        <v>1054</v>
      </c>
      <c r="R252" s="2">
        <v>29</v>
      </c>
      <c r="S252" s="112">
        <v>1054</v>
      </c>
      <c r="T252" s="112">
        <v>29</v>
      </c>
      <c r="U252" s="108">
        <v>0.97343453510436428</v>
      </c>
      <c r="V252" s="109"/>
      <c r="Y252" s="109"/>
    </row>
    <row r="253" spans="1:25">
      <c r="A253" s="5" t="s">
        <v>803</v>
      </c>
      <c r="B253" s="103">
        <v>508.69324219999999</v>
      </c>
      <c r="C253" s="104">
        <v>4138.2236574178705</v>
      </c>
      <c r="D253" s="105">
        <v>1.2352021563505726</v>
      </c>
      <c r="E253" s="106">
        <v>13.356484573260317</v>
      </c>
      <c r="F253" s="105">
        <v>0.46747696006411105</v>
      </c>
      <c r="G253" s="110">
        <v>1.833</v>
      </c>
      <c r="H253" s="41">
        <v>1.4729950900163666</v>
      </c>
      <c r="I253" s="111">
        <v>0.17749999999999999</v>
      </c>
      <c r="J253" s="41">
        <v>1.2676056338028168</v>
      </c>
      <c r="K253" s="107">
        <v>0.60753999999999997</v>
      </c>
      <c r="L253" s="107"/>
      <c r="M253" s="2">
        <v>1053</v>
      </c>
      <c r="N253" s="2">
        <v>24</v>
      </c>
      <c r="O253" s="2">
        <v>1058</v>
      </c>
      <c r="P253" s="2">
        <v>19</v>
      </c>
      <c r="Q253" s="2">
        <v>1063</v>
      </c>
      <c r="R253" s="2">
        <v>19</v>
      </c>
      <c r="S253" s="112">
        <v>1063</v>
      </c>
      <c r="T253" s="112">
        <v>19</v>
      </c>
      <c r="U253" s="108">
        <v>0.99059266227657572</v>
      </c>
      <c r="V253" s="109"/>
      <c r="Y253" s="109"/>
    </row>
    <row r="254" spans="1:25">
      <c r="A254" s="5" t="s">
        <v>804</v>
      </c>
      <c r="B254" s="103">
        <v>95.102446399999991</v>
      </c>
      <c r="C254" s="104">
        <v>10822.6</v>
      </c>
      <c r="D254" s="105">
        <v>1.8287642907741704</v>
      </c>
      <c r="E254" s="106">
        <v>13.280212483399733</v>
      </c>
      <c r="F254" s="105">
        <v>0.79681274900398402</v>
      </c>
      <c r="G254" s="110">
        <v>1.712</v>
      </c>
      <c r="H254" s="41">
        <v>1.6647196261682244</v>
      </c>
      <c r="I254" s="111">
        <v>0.1651</v>
      </c>
      <c r="J254" s="41">
        <v>1.3022410660205936</v>
      </c>
      <c r="K254" s="107">
        <v>0.40831000000000001</v>
      </c>
      <c r="L254" s="107"/>
      <c r="M254" s="2">
        <v>985</v>
      </c>
      <c r="N254" s="2">
        <v>24</v>
      </c>
      <c r="O254" s="2">
        <v>1011</v>
      </c>
      <c r="P254" s="2">
        <v>21</v>
      </c>
      <c r="Q254" s="2">
        <v>1070</v>
      </c>
      <c r="R254" s="2">
        <v>34</v>
      </c>
      <c r="S254" s="112">
        <v>1070</v>
      </c>
      <c r="T254" s="112">
        <v>34</v>
      </c>
      <c r="U254" s="108">
        <v>0.92056074766355145</v>
      </c>
      <c r="V254" s="109"/>
      <c r="Y254" s="109"/>
    </row>
    <row r="255" spans="1:25">
      <c r="A255" s="5" t="s">
        <v>805</v>
      </c>
      <c r="B255" s="103">
        <v>364.63659439999998</v>
      </c>
      <c r="C255" s="104">
        <v>43158.7</v>
      </c>
      <c r="D255" s="105">
        <v>3.3997942777398227</v>
      </c>
      <c r="E255" s="106">
        <v>13.306719893546243</v>
      </c>
      <c r="F255" s="105">
        <v>0.49900199600798406</v>
      </c>
      <c r="G255" s="110">
        <v>1.7729999999999999</v>
      </c>
      <c r="H255" s="41">
        <v>1.4946418499717993</v>
      </c>
      <c r="I255" s="111">
        <v>0.17019999999999999</v>
      </c>
      <c r="J255" s="41">
        <v>1.263219741480611</v>
      </c>
      <c r="K255" s="107">
        <v>0.61941000000000002</v>
      </c>
      <c r="L255" s="107"/>
      <c r="M255" s="2">
        <v>1013</v>
      </c>
      <c r="N255" s="2">
        <v>24</v>
      </c>
      <c r="O255" s="2">
        <v>1035</v>
      </c>
      <c r="P255" s="2">
        <v>19</v>
      </c>
      <c r="Q255" s="2">
        <v>1070</v>
      </c>
      <c r="R255" s="2">
        <v>20</v>
      </c>
      <c r="S255" s="112">
        <v>1070</v>
      </c>
      <c r="T255" s="112">
        <v>20</v>
      </c>
      <c r="U255" s="108">
        <v>0.94672897196261685</v>
      </c>
      <c r="V255" s="109"/>
      <c r="Y255" s="109"/>
    </row>
    <row r="256" spans="1:25">
      <c r="A256" s="5" t="s">
        <v>806</v>
      </c>
      <c r="B256" s="103">
        <v>28.363100999999997</v>
      </c>
      <c r="C256" s="104">
        <v>3653.6</v>
      </c>
      <c r="D256" s="105">
        <v>3.7071362570316646</v>
      </c>
      <c r="E256" s="106">
        <v>13.071895424836601</v>
      </c>
      <c r="F256" s="105">
        <v>1.2418300653594772</v>
      </c>
      <c r="G256" s="110">
        <v>1.927</v>
      </c>
      <c r="H256" s="41">
        <v>1.816294758692268</v>
      </c>
      <c r="I256" s="111">
        <v>0.18390000000000001</v>
      </c>
      <c r="J256" s="41">
        <v>1.3866231647634584</v>
      </c>
      <c r="K256" s="107">
        <v>0.24328</v>
      </c>
      <c r="L256" s="107"/>
      <c r="M256" s="2">
        <v>1088</v>
      </c>
      <c r="N256" s="2">
        <v>28</v>
      </c>
      <c r="O256" s="2">
        <v>1084</v>
      </c>
      <c r="P256" s="2">
        <v>25</v>
      </c>
      <c r="Q256" s="2">
        <v>1071</v>
      </c>
      <c r="R256" s="2">
        <v>51</v>
      </c>
      <c r="S256" s="112">
        <v>1071</v>
      </c>
      <c r="T256" s="112">
        <v>51</v>
      </c>
      <c r="U256" s="108">
        <v>1.0158730158730158</v>
      </c>
      <c r="V256" s="109"/>
      <c r="Y256" s="109"/>
    </row>
    <row r="257" spans="1:25">
      <c r="A257" s="5" t="s">
        <v>807</v>
      </c>
      <c r="B257" s="103">
        <v>176.04967119999998</v>
      </c>
      <c r="C257" s="104">
        <v>20635.5</v>
      </c>
      <c r="D257" s="105">
        <v>2.3577389701489975</v>
      </c>
      <c r="E257" s="106">
        <v>13.21003963011889</v>
      </c>
      <c r="F257" s="105">
        <v>0.62747688243064725</v>
      </c>
      <c r="G257" s="110">
        <v>1.76</v>
      </c>
      <c r="H257" s="41">
        <v>1.5340909090909092</v>
      </c>
      <c r="I257" s="111">
        <v>0.16830000000000001</v>
      </c>
      <c r="J257" s="41">
        <v>1.2774806892453952</v>
      </c>
      <c r="K257" s="107">
        <v>0.48343000000000003</v>
      </c>
      <c r="L257" s="107"/>
      <c r="M257" s="2">
        <v>1002</v>
      </c>
      <c r="N257" s="2">
        <v>24</v>
      </c>
      <c r="O257" s="2">
        <v>1030</v>
      </c>
      <c r="P257" s="2">
        <v>20</v>
      </c>
      <c r="Q257" s="2">
        <v>1081</v>
      </c>
      <c r="R257" s="2">
        <v>25</v>
      </c>
      <c r="S257" s="112">
        <v>1081</v>
      </c>
      <c r="T257" s="112">
        <v>25</v>
      </c>
      <c r="U257" s="108">
        <v>0.92691951896392233</v>
      </c>
      <c r="V257" s="109"/>
      <c r="Y257" s="109"/>
    </row>
    <row r="258" spans="1:25">
      <c r="A258" s="5" t="s">
        <v>808</v>
      </c>
      <c r="B258" s="103">
        <v>58.427462599999998</v>
      </c>
      <c r="C258" s="104">
        <v>7691.7</v>
      </c>
      <c r="D258" s="105">
        <v>0.96442005695849209</v>
      </c>
      <c r="E258" s="106">
        <v>13.10615989515072</v>
      </c>
      <c r="F258" s="105">
        <v>0.91743119266055029</v>
      </c>
      <c r="G258" s="110">
        <v>1.9450000000000001</v>
      </c>
      <c r="H258" s="41">
        <v>1.6452442159383034</v>
      </c>
      <c r="I258" s="111">
        <v>0.18490000000000001</v>
      </c>
      <c r="J258" s="41">
        <v>1.3250405624661978</v>
      </c>
      <c r="K258" s="107">
        <v>0.27459</v>
      </c>
      <c r="L258" s="107"/>
      <c r="M258" s="2">
        <v>1093</v>
      </c>
      <c r="N258" s="2">
        <v>26</v>
      </c>
      <c r="O258" s="2">
        <v>1094</v>
      </c>
      <c r="P258" s="2">
        <v>23</v>
      </c>
      <c r="Q258" s="2">
        <v>1082</v>
      </c>
      <c r="R258" s="2">
        <v>39</v>
      </c>
      <c r="S258" s="112">
        <v>1082</v>
      </c>
      <c r="T258" s="112">
        <v>39</v>
      </c>
      <c r="U258" s="108">
        <v>1.0101663585951941</v>
      </c>
      <c r="V258" s="109"/>
      <c r="Y258" s="109"/>
    </row>
    <row r="259" spans="1:25">
      <c r="A259" s="5" t="s">
        <v>809</v>
      </c>
      <c r="B259" s="103">
        <v>179.7105622</v>
      </c>
      <c r="C259" s="104">
        <v>1757.4484681575598</v>
      </c>
      <c r="D259" s="105">
        <v>2.3770917740747479</v>
      </c>
      <c r="E259" s="106">
        <v>13.10615989515072</v>
      </c>
      <c r="F259" s="105">
        <v>0.72083879423328956</v>
      </c>
      <c r="G259" s="110">
        <v>1.788</v>
      </c>
      <c r="H259" s="41">
        <v>1.5659955257270695</v>
      </c>
      <c r="I259" s="111">
        <v>0.1694</v>
      </c>
      <c r="J259" s="41">
        <v>1.2691853600944509</v>
      </c>
      <c r="K259" s="107">
        <v>0.42519000000000001</v>
      </c>
      <c r="L259" s="107"/>
      <c r="M259" s="2">
        <v>1009</v>
      </c>
      <c r="N259" s="2">
        <v>24</v>
      </c>
      <c r="O259" s="2">
        <v>1040</v>
      </c>
      <c r="P259" s="2">
        <v>21</v>
      </c>
      <c r="Q259" s="2">
        <v>1093</v>
      </c>
      <c r="R259" s="2">
        <v>28</v>
      </c>
      <c r="S259" s="112">
        <v>1093</v>
      </c>
      <c r="T259" s="112">
        <v>28</v>
      </c>
      <c r="U259" s="108">
        <v>0.92314730100640441</v>
      </c>
      <c r="V259" s="109"/>
      <c r="Y259" s="109"/>
    </row>
    <row r="260" spans="1:25">
      <c r="A260" s="5" t="s">
        <v>810</v>
      </c>
      <c r="B260" s="103">
        <v>125.68086439999999</v>
      </c>
      <c r="C260" s="104">
        <v>16031.9</v>
      </c>
      <c r="D260" s="105">
        <v>4.4898364301233933</v>
      </c>
      <c r="E260" s="106">
        <v>13.089005235602095</v>
      </c>
      <c r="F260" s="105">
        <v>0.71989528795811519</v>
      </c>
      <c r="G260" s="110">
        <v>1.911</v>
      </c>
      <c r="H260" s="41">
        <v>1.5698587127158556</v>
      </c>
      <c r="I260" s="111">
        <v>0.18190000000000001</v>
      </c>
      <c r="J260" s="41">
        <v>1.291918636613524</v>
      </c>
      <c r="K260" s="107">
        <v>0.44275999999999999</v>
      </c>
      <c r="L260" s="107"/>
      <c r="M260" s="2">
        <v>1077</v>
      </c>
      <c r="N260" s="2">
        <v>25</v>
      </c>
      <c r="O260" s="2">
        <v>1084</v>
      </c>
      <c r="P260" s="2">
        <v>21</v>
      </c>
      <c r="Q260" s="2">
        <v>1097</v>
      </c>
      <c r="R260" s="2">
        <v>28</v>
      </c>
      <c r="S260" s="112">
        <v>1097</v>
      </c>
      <c r="T260" s="112">
        <v>28</v>
      </c>
      <c r="U260" s="108">
        <v>0.98176845943482227</v>
      </c>
      <c r="V260" s="109"/>
      <c r="Y260" s="109"/>
    </row>
    <row r="261" spans="1:25">
      <c r="A261" s="5" t="s">
        <v>811</v>
      </c>
      <c r="B261" s="103">
        <v>185.64893099999998</v>
      </c>
      <c r="C261" s="104">
        <v>22732.7</v>
      </c>
      <c r="D261" s="105">
        <v>5.9322059066652333</v>
      </c>
      <c r="E261" s="106">
        <v>12.955045990413266</v>
      </c>
      <c r="F261" s="105">
        <v>0.61536468454463022</v>
      </c>
      <c r="G261" s="110">
        <v>1.895</v>
      </c>
      <c r="H261" s="41">
        <v>1.5303430079155675</v>
      </c>
      <c r="I261" s="111">
        <v>0.17810000000000001</v>
      </c>
      <c r="J261" s="41">
        <v>1.2914093206064008</v>
      </c>
      <c r="K261" s="107">
        <v>0.49173</v>
      </c>
      <c r="L261" s="107"/>
      <c r="M261" s="2">
        <v>1057</v>
      </c>
      <c r="N261" s="2">
        <v>25</v>
      </c>
      <c r="O261" s="2">
        <v>1078</v>
      </c>
      <c r="P261" s="2">
        <v>21</v>
      </c>
      <c r="Q261" s="2">
        <v>1118</v>
      </c>
      <c r="R261" s="2">
        <v>25</v>
      </c>
      <c r="S261" s="112">
        <v>1118</v>
      </c>
      <c r="T261" s="112">
        <v>25</v>
      </c>
      <c r="U261" s="108">
        <v>0.945438282647585</v>
      </c>
      <c r="V261" s="109"/>
      <c r="Y261" s="109"/>
    </row>
    <row r="262" spans="1:25">
      <c r="A262" s="5" t="s">
        <v>812</v>
      </c>
      <c r="B262" s="103">
        <v>259.88480179999999</v>
      </c>
      <c r="C262" s="104">
        <v>33342.300000000003</v>
      </c>
      <c r="D262" s="105">
        <v>2.2848404342256878</v>
      </c>
      <c r="E262" s="106">
        <v>12.971851083149565</v>
      </c>
      <c r="F262" s="105">
        <v>0.52535996886755731</v>
      </c>
      <c r="G262" s="110">
        <v>1.978</v>
      </c>
      <c r="H262" s="41">
        <v>1.4914054600606672</v>
      </c>
      <c r="I262" s="111">
        <v>0.18640000000000001</v>
      </c>
      <c r="J262" s="41">
        <v>1.2607296137339057</v>
      </c>
      <c r="K262" s="107">
        <v>0.50988999999999995</v>
      </c>
      <c r="L262" s="107"/>
      <c r="M262" s="2">
        <v>1102</v>
      </c>
      <c r="N262" s="2">
        <v>26</v>
      </c>
      <c r="O262" s="2">
        <v>1107</v>
      </c>
      <c r="P262" s="2">
        <v>20</v>
      </c>
      <c r="Q262" s="2">
        <v>1119</v>
      </c>
      <c r="R262" s="2">
        <v>21</v>
      </c>
      <c r="S262" s="112">
        <v>1119</v>
      </c>
      <c r="T262" s="112">
        <v>21</v>
      </c>
      <c r="U262" s="108">
        <v>0.98480786416443256</v>
      </c>
      <c r="V262" s="109"/>
      <c r="Y262" s="109"/>
    </row>
    <row r="263" spans="1:25">
      <c r="A263" s="5" t="s">
        <v>813</v>
      </c>
      <c r="B263" s="103">
        <v>409.26279419999997</v>
      </c>
      <c r="C263" s="104">
        <v>54101</v>
      </c>
      <c r="D263" s="105">
        <v>3.3437431837540545</v>
      </c>
      <c r="E263" s="106">
        <v>12.971851083149565</v>
      </c>
      <c r="F263" s="105">
        <v>0.4605007134518096</v>
      </c>
      <c r="G263" s="110">
        <v>1.958</v>
      </c>
      <c r="H263" s="41">
        <v>1.5066394279877424</v>
      </c>
      <c r="I263" s="111">
        <v>0.186</v>
      </c>
      <c r="J263" s="41">
        <v>1.2634408602150538</v>
      </c>
      <c r="K263" s="107">
        <v>0.76107000000000002</v>
      </c>
      <c r="L263" s="107"/>
      <c r="M263" s="2">
        <v>1099</v>
      </c>
      <c r="N263" s="2">
        <v>26</v>
      </c>
      <c r="O263" s="2">
        <v>1100</v>
      </c>
      <c r="P263" s="2">
        <v>20</v>
      </c>
      <c r="Q263" s="2">
        <v>1120</v>
      </c>
      <c r="R263" s="2">
        <v>18</v>
      </c>
      <c r="S263" s="112">
        <v>1120</v>
      </c>
      <c r="T263" s="112">
        <v>18</v>
      </c>
      <c r="U263" s="108">
        <v>0.98124999999999996</v>
      </c>
      <c r="V263" s="109"/>
      <c r="Y263" s="109"/>
    </row>
    <row r="264" spans="1:25">
      <c r="A264" s="5" t="s">
        <v>814</v>
      </c>
      <c r="B264" s="103">
        <v>135.9162662</v>
      </c>
      <c r="C264" s="104">
        <v>7169.0005618297837</v>
      </c>
      <c r="D264" s="105">
        <v>4.4734499574058679</v>
      </c>
      <c r="E264" s="106">
        <v>12.836970474967908</v>
      </c>
      <c r="F264" s="105">
        <v>0.64184852374839541</v>
      </c>
      <c r="G264" s="110">
        <v>1.958</v>
      </c>
      <c r="H264" s="41">
        <v>1.5577119509703778</v>
      </c>
      <c r="I264" s="111">
        <v>0.18140000000000001</v>
      </c>
      <c r="J264" s="41">
        <v>1.2954796030871003</v>
      </c>
      <c r="K264" s="107">
        <v>0.49701000000000001</v>
      </c>
      <c r="L264" s="107"/>
      <c r="M264" s="2">
        <v>1075</v>
      </c>
      <c r="N264" s="2">
        <v>26</v>
      </c>
      <c r="O264" s="2">
        <v>1100</v>
      </c>
      <c r="P264" s="2">
        <v>21</v>
      </c>
      <c r="Q264" s="2">
        <v>1134</v>
      </c>
      <c r="R264" s="2">
        <v>27</v>
      </c>
      <c r="S264" s="112">
        <v>1134</v>
      </c>
      <c r="T264" s="112">
        <v>27</v>
      </c>
      <c r="U264" s="108">
        <v>0.94797178130511461</v>
      </c>
      <c r="V264" s="109"/>
      <c r="Y264" s="109"/>
    </row>
    <row r="265" spans="1:25">
      <c r="A265" s="5" t="s">
        <v>815</v>
      </c>
      <c r="B265" s="103">
        <v>142.67457619999999</v>
      </c>
      <c r="C265" s="104">
        <v>18801.2</v>
      </c>
      <c r="D265" s="105">
        <v>3.6856849864783574</v>
      </c>
      <c r="E265" s="106">
        <v>12.820512820512821</v>
      </c>
      <c r="F265" s="105">
        <v>0.70512820512820518</v>
      </c>
      <c r="G265" s="110">
        <v>2.0529999999999999</v>
      </c>
      <c r="H265" s="41">
        <v>1.5586945932781298</v>
      </c>
      <c r="I265" s="111">
        <v>0.1905</v>
      </c>
      <c r="J265" s="41">
        <v>1.2860892388451444</v>
      </c>
      <c r="K265" s="107">
        <v>0.37986999999999999</v>
      </c>
      <c r="L265" s="107"/>
      <c r="M265" s="2">
        <v>1124</v>
      </c>
      <c r="N265" s="2">
        <v>26</v>
      </c>
      <c r="O265" s="2">
        <v>1131</v>
      </c>
      <c r="P265" s="2">
        <v>21</v>
      </c>
      <c r="Q265" s="2">
        <v>1136</v>
      </c>
      <c r="R265" s="2">
        <v>27</v>
      </c>
      <c r="S265" s="112">
        <v>1136</v>
      </c>
      <c r="T265" s="112">
        <v>27</v>
      </c>
      <c r="U265" s="108">
        <v>0.98943661971830987</v>
      </c>
      <c r="V265" s="109"/>
      <c r="Y265" s="109"/>
    </row>
    <row r="266" spans="1:25">
      <c r="A266" s="5" t="s">
        <v>816</v>
      </c>
      <c r="B266" s="103">
        <v>50.638915599999997</v>
      </c>
      <c r="C266" s="104">
        <v>977.86655667557966</v>
      </c>
      <c r="D266" s="105">
        <v>2.3593996205064642</v>
      </c>
      <c r="E266" s="106">
        <v>12.69035532994924</v>
      </c>
      <c r="F266" s="105">
        <v>1.0152284263959392</v>
      </c>
      <c r="G266" s="110">
        <v>1.9350000000000001</v>
      </c>
      <c r="H266" s="41">
        <v>1.7571059431524549</v>
      </c>
      <c r="I266" s="111">
        <v>0.17899999999999999</v>
      </c>
      <c r="J266" s="41">
        <v>1.3407821229050279</v>
      </c>
      <c r="K266" s="107">
        <v>0.36758999999999997</v>
      </c>
      <c r="L266" s="107"/>
      <c r="M266" s="2">
        <v>1061</v>
      </c>
      <c r="N266" s="2">
        <v>26</v>
      </c>
      <c r="O266" s="2">
        <v>1088</v>
      </c>
      <c r="P266" s="2">
        <v>24</v>
      </c>
      <c r="Q266" s="2">
        <v>1144</v>
      </c>
      <c r="R266" s="2">
        <v>42</v>
      </c>
      <c r="S266" s="112">
        <v>1144</v>
      </c>
      <c r="T266" s="112">
        <v>42</v>
      </c>
      <c r="U266" s="108">
        <v>0.92744755244755239</v>
      </c>
      <c r="V266" s="109"/>
      <c r="Y266" s="109"/>
    </row>
    <row r="267" spans="1:25">
      <c r="A267" s="5" t="s">
        <v>817</v>
      </c>
      <c r="B267" s="103">
        <v>257.09416199999998</v>
      </c>
      <c r="C267" s="104">
        <v>14021.949776874364</v>
      </c>
      <c r="D267" s="105">
        <v>2.2394690144636704</v>
      </c>
      <c r="E267" s="106">
        <v>12.769761205465457</v>
      </c>
      <c r="F267" s="105">
        <v>0.54271485123228191</v>
      </c>
      <c r="G267" s="110">
        <v>2.1030000000000002</v>
      </c>
      <c r="H267" s="41">
        <v>1.4978601997146932</v>
      </c>
      <c r="I267" s="111">
        <v>0.19500000000000001</v>
      </c>
      <c r="J267" s="41">
        <v>1.2820512820512819</v>
      </c>
      <c r="K267" s="107">
        <v>0.47356999999999999</v>
      </c>
      <c r="L267" s="107"/>
      <c r="M267" s="2">
        <v>1148</v>
      </c>
      <c r="N267" s="2">
        <v>27</v>
      </c>
      <c r="O267" s="2">
        <v>1149</v>
      </c>
      <c r="P267" s="2">
        <v>21</v>
      </c>
      <c r="Q267" s="2">
        <v>1151</v>
      </c>
      <c r="R267" s="2">
        <v>21</v>
      </c>
      <c r="S267" s="112">
        <v>1151</v>
      </c>
      <c r="T267" s="112">
        <v>21</v>
      </c>
      <c r="U267" s="108">
        <v>0.99739357080799307</v>
      </c>
      <c r="V267" s="109"/>
      <c r="Y267" s="109"/>
    </row>
    <row r="268" spans="1:25">
      <c r="A268" s="5" t="s">
        <v>818</v>
      </c>
      <c r="B268" s="103">
        <v>122.65253779999999</v>
      </c>
      <c r="C268" s="104">
        <v>2655.0010692911765</v>
      </c>
      <c r="D268" s="105">
        <v>3.7267073965494708</v>
      </c>
      <c r="E268" s="106">
        <v>12.67427122940431</v>
      </c>
      <c r="F268" s="105">
        <v>0.69708491761723701</v>
      </c>
      <c r="G268" s="110">
        <v>2.1829999999999998</v>
      </c>
      <c r="H268" s="41">
        <v>1.5803939532753095</v>
      </c>
      <c r="I268" s="111">
        <v>0.2024</v>
      </c>
      <c r="J268" s="41">
        <v>1.2845849802371543</v>
      </c>
      <c r="K268" s="107">
        <v>0.45846999999999999</v>
      </c>
      <c r="L268" s="107"/>
      <c r="M268" s="2">
        <v>1188</v>
      </c>
      <c r="N268" s="2">
        <v>28</v>
      </c>
      <c r="O268" s="2">
        <v>1173</v>
      </c>
      <c r="P268" s="2">
        <v>22</v>
      </c>
      <c r="Q268" s="2">
        <v>1163</v>
      </c>
      <c r="R268" s="2">
        <v>28</v>
      </c>
      <c r="S268" s="112">
        <v>1163</v>
      </c>
      <c r="T268" s="112">
        <v>28</v>
      </c>
      <c r="U268" s="108">
        <v>1.0214961306964747</v>
      </c>
      <c r="V268" s="109"/>
      <c r="Y268" s="109"/>
    </row>
    <row r="269" spans="1:25">
      <c r="A269" s="5" t="s">
        <v>819</v>
      </c>
      <c r="B269" s="103">
        <v>23.126724399999997</v>
      </c>
      <c r="C269" s="104">
        <v>2995.4</v>
      </c>
      <c r="D269" s="105">
        <v>1.3962157685882739</v>
      </c>
      <c r="E269" s="106">
        <v>12.285012285012286</v>
      </c>
      <c r="F269" s="105">
        <v>1.5356265356265357</v>
      </c>
      <c r="G269" s="110">
        <v>2.0099999999999998</v>
      </c>
      <c r="H269" s="41">
        <v>2.0895522388059704</v>
      </c>
      <c r="I269" s="111">
        <v>0.18179999999999999</v>
      </c>
      <c r="J269" s="41">
        <v>1.4576457645764578</v>
      </c>
      <c r="K269" s="107">
        <v>0.28616000000000003</v>
      </c>
      <c r="L269" s="107"/>
      <c r="M269" s="2">
        <v>1076</v>
      </c>
      <c r="N269" s="2">
        <v>29</v>
      </c>
      <c r="O269" s="2">
        <v>1107</v>
      </c>
      <c r="P269" s="2">
        <v>28</v>
      </c>
      <c r="Q269" s="2">
        <v>1174</v>
      </c>
      <c r="R269" s="2">
        <v>62</v>
      </c>
      <c r="S269" s="112">
        <v>1174</v>
      </c>
      <c r="T269" s="112">
        <v>62</v>
      </c>
      <c r="U269" s="108">
        <v>0.91652470187393531</v>
      </c>
      <c r="V269" s="114" t="s">
        <v>518</v>
      </c>
      <c r="Y269" s="109"/>
    </row>
    <row r="270" spans="1:25">
      <c r="A270" s="5" t="s">
        <v>820</v>
      </c>
      <c r="B270" s="103">
        <v>44.401481799999999</v>
      </c>
      <c r="C270" s="104">
        <v>844.59410064163319</v>
      </c>
      <c r="D270" s="105">
        <v>2.2727047603030228</v>
      </c>
      <c r="E270" s="106">
        <v>12.422360248447205</v>
      </c>
      <c r="F270" s="105">
        <v>0.99378881987577639</v>
      </c>
      <c r="G270" s="110">
        <v>2.2999999999999998</v>
      </c>
      <c r="H270" s="41">
        <v>1.7391304347826089</v>
      </c>
      <c r="I270" s="111">
        <v>0.20830000000000001</v>
      </c>
      <c r="J270" s="41">
        <v>1.3442150744119057</v>
      </c>
      <c r="K270" s="107">
        <v>0.31770999999999999</v>
      </c>
      <c r="L270" s="107"/>
      <c r="M270" s="2">
        <v>1219</v>
      </c>
      <c r="N270" s="2">
        <v>30</v>
      </c>
      <c r="O270" s="2">
        <v>1208</v>
      </c>
      <c r="P270" s="2">
        <v>24</v>
      </c>
      <c r="Q270" s="2">
        <v>1192</v>
      </c>
      <c r="R270" s="2">
        <v>39</v>
      </c>
      <c r="S270" s="112">
        <v>1192</v>
      </c>
      <c r="T270" s="112">
        <v>39</v>
      </c>
      <c r="U270" s="108">
        <v>1.0226510067114094</v>
      </c>
      <c r="V270" s="109"/>
      <c r="Y270" s="109"/>
    </row>
    <row r="271" spans="1:25">
      <c r="A271" s="5" t="s">
        <v>821</v>
      </c>
      <c r="B271" s="103">
        <v>623.92393699999991</v>
      </c>
      <c r="C271" s="104">
        <v>5008.7378640776715</v>
      </c>
      <c r="D271" s="105">
        <v>4.8189862132771504</v>
      </c>
      <c r="E271" s="106">
        <v>12.393109431156278</v>
      </c>
      <c r="F271" s="105">
        <v>0.42136572065931344</v>
      </c>
      <c r="G271" s="110">
        <v>2.327</v>
      </c>
      <c r="H271" s="41">
        <v>1.4611087236785563</v>
      </c>
      <c r="I271" s="111">
        <v>0.20810000000000001</v>
      </c>
      <c r="J271" s="41">
        <v>1.249399327246516</v>
      </c>
      <c r="K271" s="107">
        <v>0.68601000000000001</v>
      </c>
      <c r="L271" s="107"/>
      <c r="M271" s="2">
        <v>1218</v>
      </c>
      <c r="N271" s="2">
        <v>28</v>
      </c>
      <c r="O271" s="2">
        <v>1220</v>
      </c>
      <c r="P271" s="2">
        <v>21</v>
      </c>
      <c r="Q271" s="2">
        <v>1212</v>
      </c>
      <c r="R271" s="2">
        <v>17</v>
      </c>
      <c r="S271" s="112">
        <v>1212</v>
      </c>
      <c r="T271" s="112">
        <v>17</v>
      </c>
      <c r="U271" s="108">
        <v>1.004950495049505</v>
      </c>
      <c r="V271" s="109"/>
      <c r="Y271" s="109"/>
    </row>
    <row r="272" spans="1:25">
      <c r="A272" s="5" t="s">
        <v>822</v>
      </c>
      <c r="B272" s="103">
        <v>47.725519399999996</v>
      </c>
      <c r="C272" s="104">
        <v>3953.8824430463155</v>
      </c>
      <c r="D272" s="105">
        <v>2.840225673318217</v>
      </c>
      <c r="E272" s="106">
        <v>11.80637544273908</v>
      </c>
      <c r="F272" s="105">
        <v>1.0035419126328216</v>
      </c>
      <c r="G272" s="110">
        <v>2.6509999999999998</v>
      </c>
      <c r="H272" s="41">
        <v>1.6786118445869485</v>
      </c>
      <c r="I272" s="111">
        <v>0.2273</v>
      </c>
      <c r="J272" s="41">
        <v>1.3418389793224812</v>
      </c>
      <c r="K272" s="107">
        <v>0.25850000000000001</v>
      </c>
      <c r="L272" s="107"/>
      <c r="M272" s="2">
        <v>1320</v>
      </c>
      <c r="N272" s="2">
        <v>32</v>
      </c>
      <c r="O272" s="2">
        <v>1310</v>
      </c>
      <c r="P272" s="2">
        <v>25</v>
      </c>
      <c r="Q272" s="2">
        <v>1289</v>
      </c>
      <c r="R272" s="2">
        <v>39</v>
      </c>
      <c r="S272" s="112">
        <v>1289</v>
      </c>
      <c r="T272" s="112">
        <v>39</v>
      </c>
      <c r="U272" s="108">
        <v>1.0240496508921644</v>
      </c>
      <c r="V272" s="109"/>
      <c r="Y272" s="109"/>
    </row>
    <row r="273" spans="1:25">
      <c r="A273" s="5" t="s">
        <v>823</v>
      </c>
      <c r="B273" s="103">
        <v>308.11409199999997</v>
      </c>
      <c r="C273" s="104">
        <v>43677.8</v>
      </c>
      <c r="D273" s="105">
        <v>4.6148762046554497</v>
      </c>
      <c r="E273" s="106">
        <v>11.603620329542817</v>
      </c>
      <c r="F273" s="105">
        <v>0.48735205384079833</v>
      </c>
      <c r="G273" s="110">
        <v>2.4769999999999999</v>
      </c>
      <c r="H273" s="41">
        <v>1.4937424303593057</v>
      </c>
      <c r="I273" s="111">
        <v>0.20660000000000001</v>
      </c>
      <c r="J273" s="41">
        <v>1.2826718296224588</v>
      </c>
      <c r="K273" s="107">
        <v>0.61516999999999999</v>
      </c>
      <c r="L273" s="107"/>
      <c r="M273" s="2">
        <v>1211</v>
      </c>
      <c r="N273" s="2">
        <v>28</v>
      </c>
      <c r="O273" s="2">
        <v>1264</v>
      </c>
      <c r="P273" s="2">
        <v>22</v>
      </c>
      <c r="Q273" s="2">
        <v>1339</v>
      </c>
      <c r="R273" s="2">
        <v>19</v>
      </c>
      <c r="S273" s="112">
        <v>1339</v>
      </c>
      <c r="T273" s="112">
        <v>19</v>
      </c>
      <c r="U273" s="108">
        <v>0.90440627333831214</v>
      </c>
      <c r="V273" s="109"/>
      <c r="Y273" s="109"/>
    </row>
    <row r="274" spans="1:25">
      <c r="A274" s="5" t="s">
        <v>824</v>
      </c>
      <c r="B274" s="103">
        <v>249.69389639999997</v>
      </c>
      <c r="C274" s="104">
        <v>35880.034452764528</v>
      </c>
      <c r="D274" s="105">
        <v>1.1356313688347375</v>
      </c>
      <c r="E274" s="106">
        <v>11.357183418512209</v>
      </c>
      <c r="F274" s="105">
        <v>0.51107325383304936</v>
      </c>
      <c r="G274" s="110">
        <v>2.86</v>
      </c>
      <c r="H274" s="41">
        <v>1.486013986013986</v>
      </c>
      <c r="I274" s="111">
        <v>0.2351</v>
      </c>
      <c r="J274" s="41">
        <v>1.2547851977881752</v>
      </c>
      <c r="K274" s="107">
        <v>0.53239999999999998</v>
      </c>
      <c r="L274" s="107"/>
      <c r="M274" s="2">
        <v>1361</v>
      </c>
      <c r="N274" s="2">
        <v>31</v>
      </c>
      <c r="O274" s="2">
        <v>1370</v>
      </c>
      <c r="P274" s="2">
        <v>22</v>
      </c>
      <c r="Q274" s="2">
        <v>1379</v>
      </c>
      <c r="R274" s="2">
        <v>20</v>
      </c>
      <c r="S274" s="112">
        <v>1379</v>
      </c>
      <c r="T274" s="112">
        <v>20</v>
      </c>
      <c r="U274" s="108">
        <v>0.98694706308919511</v>
      </c>
      <c r="V274" s="109"/>
      <c r="Y274" s="109"/>
    </row>
    <row r="275" spans="1:25">
      <c r="A275" s="5" t="s">
        <v>825</v>
      </c>
      <c r="B275" s="103">
        <v>97.549971999999997</v>
      </c>
      <c r="C275" s="104">
        <v>3016.1813574903931</v>
      </c>
      <c r="D275" s="105">
        <v>1.4745172570436547</v>
      </c>
      <c r="E275" s="106">
        <v>11.312217194570135</v>
      </c>
      <c r="F275" s="105">
        <v>0.67873303167420806</v>
      </c>
      <c r="G275" s="110">
        <v>2.8239999999999998</v>
      </c>
      <c r="H275" s="41">
        <v>1.5757790368271956</v>
      </c>
      <c r="I275" s="111">
        <v>0.2311</v>
      </c>
      <c r="J275" s="41">
        <v>1.2981393336218088</v>
      </c>
      <c r="K275" s="107">
        <v>0.43336999999999998</v>
      </c>
      <c r="L275" s="107"/>
      <c r="M275" s="2">
        <v>1340</v>
      </c>
      <c r="N275" s="2">
        <v>31</v>
      </c>
      <c r="O275" s="2">
        <v>1359</v>
      </c>
      <c r="P275" s="2">
        <v>24</v>
      </c>
      <c r="Q275" s="2">
        <v>1381</v>
      </c>
      <c r="R275" s="2">
        <v>27</v>
      </c>
      <c r="S275" s="112">
        <v>1381</v>
      </c>
      <c r="T275" s="112">
        <v>27</v>
      </c>
      <c r="U275" s="108">
        <v>0.97031136857349742</v>
      </c>
      <c r="V275" s="109"/>
      <c r="Y275" s="109"/>
    </row>
    <row r="276" spans="1:25">
      <c r="A276" s="5" t="s">
        <v>826</v>
      </c>
      <c r="B276" s="103">
        <v>56.754263799999997</v>
      </c>
      <c r="C276" s="104">
        <v>2374.9333128030057</v>
      </c>
      <c r="D276" s="105">
        <v>1.508510231261655</v>
      </c>
      <c r="E276" s="106">
        <v>11.037527593818984</v>
      </c>
      <c r="F276" s="105">
        <v>0.93818984547461359</v>
      </c>
      <c r="G276" s="110">
        <v>2.97</v>
      </c>
      <c r="H276" s="41">
        <v>1.6835016835016834</v>
      </c>
      <c r="I276" s="111">
        <v>0.23680000000000001</v>
      </c>
      <c r="J276" s="41">
        <v>1.3091216216216215</v>
      </c>
      <c r="K276" s="107">
        <v>0.42886000000000002</v>
      </c>
      <c r="L276" s="107"/>
      <c r="M276" s="2">
        <v>1369</v>
      </c>
      <c r="N276" s="2">
        <v>32</v>
      </c>
      <c r="O276" s="2">
        <v>1395</v>
      </c>
      <c r="P276" s="2">
        <v>26</v>
      </c>
      <c r="Q276" s="2">
        <v>1419</v>
      </c>
      <c r="R276" s="2">
        <v>35</v>
      </c>
      <c r="S276" s="112">
        <v>1419</v>
      </c>
      <c r="T276" s="112">
        <v>35</v>
      </c>
      <c r="U276" s="108">
        <v>0.96476391825229035</v>
      </c>
      <c r="V276" s="114" t="s">
        <v>518</v>
      </c>
      <c r="Y276" s="109"/>
    </row>
    <row r="277" spans="1:25">
      <c r="A277" s="5" t="s">
        <v>827</v>
      </c>
      <c r="B277" s="103">
        <v>198.9387088</v>
      </c>
      <c r="C277" s="104">
        <v>33045</v>
      </c>
      <c r="D277" s="105">
        <v>1.6529175074890605</v>
      </c>
      <c r="E277" s="106">
        <v>11.064394777605665</v>
      </c>
      <c r="F277" s="105">
        <v>0.52555875193626911</v>
      </c>
      <c r="G277" s="110">
        <v>2.9620000000000002</v>
      </c>
      <c r="H277" s="41">
        <v>1.4854827819041185</v>
      </c>
      <c r="I277" s="111">
        <v>0.2379</v>
      </c>
      <c r="J277" s="41">
        <v>1.2610340479192939</v>
      </c>
      <c r="K277" s="107">
        <v>0.46867999999999999</v>
      </c>
      <c r="L277" s="107"/>
      <c r="M277" s="2">
        <v>1376</v>
      </c>
      <c r="N277" s="2">
        <v>31</v>
      </c>
      <c r="O277" s="2">
        <v>1397</v>
      </c>
      <c r="P277" s="2">
        <v>23</v>
      </c>
      <c r="Q277" s="2">
        <v>1431</v>
      </c>
      <c r="R277" s="2">
        <v>20</v>
      </c>
      <c r="S277" s="112">
        <v>1431</v>
      </c>
      <c r="T277" s="112">
        <v>20</v>
      </c>
      <c r="U277" s="108">
        <v>0.96156533892382945</v>
      </c>
      <c r="V277" s="109"/>
      <c r="Y277" s="109"/>
    </row>
    <row r="278" spans="1:25">
      <c r="A278" s="5" t="s">
        <v>828</v>
      </c>
      <c r="B278" s="103">
        <v>277.06287179999998</v>
      </c>
      <c r="C278" s="104">
        <v>24020.81353919235</v>
      </c>
      <c r="D278" s="105">
        <v>5.68475693839126</v>
      </c>
      <c r="E278" s="106">
        <v>11.036309458117206</v>
      </c>
      <c r="F278" s="105">
        <v>0.47456130669903984</v>
      </c>
      <c r="G278" s="110">
        <v>3.0790000000000002</v>
      </c>
      <c r="H278" s="41">
        <v>1.4615134784020785</v>
      </c>
      <c r="I278" s="111">
        <v>0.24529999999999999</v>
      </c>
      <c r="J278" s="41">
        <v>1.2637586628618018</v>
      </c>
      <c r="K278" s="107">
        <v>0.54613999999999996</v>
      </c>
      <c r="L278" s="107"/>
      <c r="M278" s="2">
        <v>1414</v>
      </c>
      <c r="N278" s="2">
        <v>32</v>
      </c>
      <c r="O278" s="2">
        <v>1427</v>
      </c>
      <c r="P278" s="2">
        <v>23</v>
      </c>
      <c r="Q278" s="2">
        <v>1436</v>
      </c>
      <c r="R278" s="2">
        <v>18</v>
      </c>
      <c r="S278" s="112">
        <v>1436</v>
      </c>
      <c r="T278" s="112">
        <v>18</v>
      </c>
      <c r="U278" s="108">
        <v>0.98467966573816157</v>
      </c>
      <c r="V278" s="109"/>
      <c r="Y278" s="109"/>
    </row>
    <row r="279" spans="1:25">
      <c r="A279" s="5" t="s">
        <v>829</v>
      </c>
      <c r="B279" s="103">
        <v>121.21847919999999</v>
      </c>
      <c r="C279" s="104">
        <v>22204.1</v>
      </c>
      <c r="D279" s="105">
        <v>2.2702210618101697</v>
      </c>
      <c r="E279" s="106">
        <v>10.845986984815617</v>
      </c>
      <c r="F279" s="105">
        <v>0.59652928416485895</v>
      </c>
      <c r="G279" s="110">
        <v>3.29</v>
      </c>
      <c r="H279" s="41">
        <v>1.519756838905775</v>
      </c>
      <c r="I279" s="111">
        <v>0.25640000000000002</v>
      </c>
      <c r="J279" s="41">
        <v>1.2870514820592824</v>
      </c>
      <c r="K279" s="107">
        <v>0.50004000000000004</v>
      </c>
      <c r="L279" s="107"/>
      <c r="M279" s="2">
        <v>1471</v>
      </c>
      <c r="N279" s="2">
        <v>34</v>
      </c>
      <c r="O279" s="2">
        <v>1476</v>
      </c>
      <c r="P279" s="2">
        <v>24</v>
      </c>
      <c r="Q279" s="2">
        <v>1470</v>
      </c>
      <c r="R279" s="2">
        <v>22</v>
      </c>
      <c r="S279" s="112">
        <v>1470</v>
      </c>
      <c r="T279" s="112">
        <v>22</v>
      </c>
      <c r="U279" s="108">
        <v>1.0006802721088435</v>
      </c>
      <c r="V279" s="109"/>
      <c r="Y279" s="109"/>
    </row>
    <row r="280" spans="1:25">
      <c r="A280" s="5" t="s">
        <v>830</v>
      </c>
      <c r="B280" s="103">
        <v>37.896622399999998</v>
      </c>
      <c r="C280" s="104">
        <v>4188.5944666872756</v>
      </c>
      <c r="D280" s="105">
        <v>3.9800539214984676</v>
      </c>
      <c r="E280" s="106">
        <v>9.2336103416435833</v>
      </c>
      <c r="F280" s="105">
        <v>0.8310249307479225</v>
      </c>
      <c r="G280" s="110">
        <v>4.63</v>
      </c>
      <c r="H280" s="41">
        <v>1.6198704103671706</v>
      </c>
      <c r="I280" s="111">
        <v>0.31180000000000002</v>
      </c>
      <c r="J280" s="41">
        <v>1.3470173187940986</v>
      </c>
      <c r="K280" s="107">
        <v>0.46307999999999999</v>
      </c>
      <c r="L280" s="107"/>
      <c r="M280" s="2">
        <v>1748</v>
      </c>
      <c r="N280" s="2">
        <v>41</v>
      </c>
      <c r="O280" s="2">
        <v>1751</v>
      </c>
      <c r="P280" s="2">
        <v>28</v>
      </c>
      <c r="Q280" s="2">
        <v>1759</v>
      </c>
      <c r="R280" s="2">
        <v>31</v>
      </c>
      <c r="S280" s="112">
        <v>1759</v>
      </c>
      <c r="T280" s="112">
        <v>31</v>
      </c>
      <c r="U280" s="108">
        <v>0.99374644684479818</v>
      </c>
      <c r="V280" s="109"/>
      <c r="Y280" s="109"/>
    </row>
    <row r="281" spans="1:25">
      <c r="A281" s="5" t="s">
        <v>831</v>
      </c>
      <c r="B281" s="103">
        <v>156.031993</v>
      </c>
      <c r="C281" s="104">
        <v>34411.9</v>
      </c>
      <c r="D281" s="105">
        <v>2.2321001086179351</v>
      </c>
      <c r="E281" s="106">
        <v>9.2850510677808717</v>
      </c>
      <c r="F281" s="105">
        <v>0.51067780872794799</v>
      </c>
      <c r="G281" s="110">
        <v>4.62</v>
      </c>
      <c r="H281" s="41">
        <v>1.5151515151515154</v>
      </c>
      <c r="I281" s="111">
        <v>0.31290000000000001</v>
      </c>
      <c r="J281" s="41">
        <v>1.2623841482901885</v>
      </c>
      <c r="K281" s="107">
        <v>0.50692000000000004</v>
      </c>
      <c r="L281" s="107"/>
      <c r="M281" s="2">
        <v>1755</v>
      </c>
      <c r="N281" s="2">
        <v>39</v>
      </c>
      <c r="O281" s="2">
        <v>1751</v>
      </c>
      <c r="P281" s="2">
        <v>25</v>
      </c>
      <c r="Q281" s="2">
        <v>1759</v>
      </c>
      <c r="R281" s="2">
        <v>18</v>
      </c>
      <c r="S281" s="112">
        <v>1759</v>
      </c>
      <c r="T281" s="112">
        <v>18</v>
      </c>
      <c r="U281" s="108">
        <v>0.99772598067083573</v>
      </c>
      <c r="V281" s="109"/>
      <c r="Y281" s="109"/>
    </row>
    <row r="282" spans="1:25">
      <c r="A282" s="5" t="s">
        <v>832</v>
      </c>
      <c r="B282" s="103">
        <v>175.95710079999998</v>
      </c>
      <c r="C282" s="104">
        <v>16022.14045559757</v>
      </c>
      <c r="D282" s="105">
        <v>2.3693317017618236</v>
      </c>
      <c r="E282" s="106">
        <v>9.250693802035153</v>
      </c>
      <c r="F282" s="105">
        <v>0.50878815911193342</v>
      </c>
      <c r="G282" s="110">
        <v>4.7</v>
      </c>
      <c r="H282" s="41">
        <v>1.4893617021276597</v>
      </c>
      <c r="I282" s="111">
        <v>0.31359999999999999</v>
      </c>
      <c r="J282" s="41">
        <v>1.2755102040816328</v>
      </c>
      <c r="K282" s="107">
        <v>0.58523000000000003</v>
      </c>
      <c r="L282" s="107"/>
      <c r="M282" s="2">
        <v>1758</v>
      </c>
      <c r="N282" s="2">
        <v>39</v>
      </c>
      <c r="O282" s="2">
        <v>1765</v>
      </c>
      <c r="P282" s="2">
        <v>25</v>
      </c>
      <c r="Q282" s="2">
        <v>1765</v>
      </c>
      <c r="R282" s="2">
        <v>18</v>
      </c>
      <c r="S282" s="112">
        <v>1765</v>
      </c>
      <c r="T282" s="112">
        <v>18</v>
      </c>
      <c r="U282" s="108">
        <v>0.99603399433427764</v>
      </c>
      <c r="V282" s="109"/>
      <c r="Y282" s="109"/>
    </row>
    <row r="283" spans="1:25">
      <c r="A283" s="5" t="s">
        <v>833</v>
      </c>
      <c r="B283" s="103">
        <v>95.049453199999988</v>
      </c>
      <c r="C283" s="104">
        <v>19333.3</v>
      </c>
      <c r="D283" s="105">
        <v>2.0583652678392155</v>
      </c>
      <c r="E283" s="106">
        <v>9.2250922509225095</v>
      </c>
      <c r="F283" s="105">
        <v>0.55350553505535061</v>
      </c>
      <c r="G283" s="110">
        <v>4.34</v>
      </c>
      <c r="H283" s="41">
        <v>1.8433179723502304</v>
      </c>
      <c r="I283" s="111">
        <v>0.29160000000000003</v>
      </c>
      <c r="J283" s="41">
        <v>1.6117969821673526</v>
      </c>
      <c r="K283" s="107">
        <v>0.91761999999999999</v>
      </c>
      <c r="L283" s="107"/>
      <c r="M283" s="2">
        <v>1645</v>
      </c>
      <c r="N283" s="2">
        <v>48</v>
      </c>
      <c r="O283" s="2">
        <v>1695</v>
      </c>
      <c r="P283" s="2">
        <v>32</v>
      </c>
      <c r="Q283" s="2">
        <v>1768</v>
      </c>
      <c r="R283" s="2">
        <v>20</v>
      </c>
      <c r="S283" s="112">
        <v>1768</v>
      </c>
      <c r="T283" s="112">
        <v>20</v>
      </c>
      <c r="U283" s="108">
        <v>0.93042986425339369</v>
      </c>
      <c r="V283" s="109"/>
      <c r="Y283" s="109"/>
    </row>
    <row r="284" spans="1:25">
      <c r="A284" s="5" t="s">
        <v>834</v>
      </c>
      <c r="B284" s="103">
        <v>410.04807739999995</v>
      </c>
      <c r="C284" s="104">
        <v>87510.5</v>
      </c>
      <c r="D284" s="105">
        <v>5.7263660146293303</v>
      </c>
      <c r="E284" s="106">
        <v>9.2438528378628213</v>
      </c>
      <c r="F284" s="105">
        <v>0.39748567202810131</v>
      </c>
      <c r="G284" s="110">
        <v>4.5999999999999996</v>
      </c>
      <c r="H284" s="41">
        <v>1.4130434782608696</v>
      </c>
      <c r="I284" s="111">
        <v>0.308</v>
      </c>
      <c r="J284" s="41">
        <v>1.25</v>
      </c>
      <c r="K284" s="107">
        <v>0.76732999999999996</v>
      </c>
      <c r="L284" s="107"/>
      <c r="M284" s="2">
        <v>1730</v>
      </c>
      <c r="N284" s="2">
        <v>38</v>
      </c>
      <c r="O284" s="2">
        <v>1749</v>
      </c>
      <c r="P284" s="2">
        <v>24</v>
      </c>
      <c r="Q284" s="2">
        <v>1768</v>
      </c>
      <c r="R284" s="2">
        <v>14</v>
      </c>
      <c r="S284" s="112">
        <v>1768</v>
      </c>
      <c r="T284" s="112">
        <v>14</v>
      </c>
      <c r="U284" s="108">
        <v>0.97850678733031671</v>
      </c>
      <c r="V284" s="109"/>
      <c r="Y284" s="109"/>
    </row>
    <row r="285" spans="1:25">
      <c r="A285" s="5" t="s">
        <v>835</v>
      </c>
      <c r="B285" s="103">
        <v>534.00498579999999</v>
      </c>
      <c r="C285" s="104">
        <v>21159.41488253601</v>
      </c>
      <c r="D285" s="105">
        <v>6.2134150554233907</v>
      </c>
      <c r="E285" s="106">
        <v>9.231905465288035</v>
      </c>
      <c r="F285" s="105">
        <v>0.38774002954209752</v>
      </c>
      <c r="G285" s="110">
        <v>4.45</v>
      </c>
      <c r="H285" s="41">
        <v>1.4606741573033708</v>
      </c>
      <c r="I285" s="111">
        <v>0.29949999999999999</v>
      </c>
      <c r="J285" s="41">
        <v>1.2854757929883138</v>
      </c>
      <c r="K285" s="107">
        <v>0.86968999999999996</v>
      </c>
      <c r="L285" s="107"/>
      <c r="M285" s="2">
        <v>1688</v>
      </c>
      <c r="N285" s="2">
        <v>38</v>
      </c>
      <c r="O285" s="2">
        <v>1721</v>
      </c>
      <c r="P285" s="2">
        <v>25</v>
      </c>
      <c r="Q285" s="2">
        <v>1770</v>
      </c>
      <c r="R285" s="2">
        <v>14</v>
      </c>
      <c r="S285" s="112">
        <v>1770</v>
      </c>
      <c r="T285" s="112">
        <v>14</v>
      </c>
      <c r="U285" s="108">
        <v>0.95367231638418082</v>
      </c>
      <c r="V285" s="109"/>
      <c r="Y285" s="109"/>
    </row>
    <row r="286" spans="1:25">
      <c r="A286" s="5" t="s">
        <v>836</v>
      </c>
      <c r="B286" s="103">
        <v>549.71064979999994</v>
      </c>
      <c r="C286" s="104">
        <v>8558.5008360437969</v>
      </c>
      <c r="D286" s="105">
        <v>3.2717372202589416</v>
      </c>
      <c r="E286" s="106">
        <v>9.2327578247622561</v>
      </c>
      <c r="F286" s="105">
        <v>0.41547410211430152</v>
      </c>
      <c r="G286" s="110">
        <v>4.49</v>
      </c>
      <c r="H286" s="41">
        <v>1.4476614699331849</v>
      </c>
      <c r="I286" s="111">
        <v>0.3004</v>
      </c>
      <c r="J286" s="41">
        <v>1.2649800266311584</v>
      </c>
      <c r="K286" s="107">
        <v>0.66898999999999997</v>
      </c>
      <c r="L286" s="107"/>
      <c r="M286" s="2">
        <v>1693</v>
      </c>
      <c r="N286" s="2">
        <v>37</v>
      </c>
      <c r="O286" s="2">
        <v>1727</v>
      </c>
      <c r="P286" s="2">
        <v>24</v>
      </c>
      <c r="Q286" s="2">
        <v>1770</v>
      </c>
      <c r="R286" s="2">
        <v>15</v>
      </c>
      <c r="S286" s="112">
        <v>1770</v>
      </c>
      <c r="T286" s="112">
        <v>15</v>
      </c>
      <c r="U286" s="108">
        <v>0.95649717514124288</v>
      </c>
      <c r="V286" s="109"/>
      <c r="Y286" s="109"/>
    </row>
    <row r="287" spans="1:25">
      <c r="A287" s="5" t="s">
        <v>837</v>
      </c>
      <c r="B287" s="103">
        <v>387.70115799999996</v>
      </c>
      <c r="C287" s="104">
        <v>12264.258033100483</v>
      </c>
      <c r="D287" s="105">
        <v>3.1038635248531548</v>
      </c>
      <c r="E287" s="106">
        <v>9.2267946115519468</v>
      </c>
      <c r="F287" s="105">
        <v>0.41520575751983757</v>
      </c>
      <c r="G287" s="110">
        <v>4.42</v>
      </c>
      <c r="H287" s="41">
        <v>1.4705882352941178</v>
      </c>
      <c r="I287" s="111">
        <v>0.29599999999999999</v>
      </c>
      <c r="J287" s="41">
        <v>1.2668918918918919</v>
      </c>
      <c r="K287" s="107">
        <v>0.68310000000000004</v>
      </c>
      <c r="L287" s="107"/>
      <c r="M287" s="2">
        <v>1671</v>
      </c>
      <c r="N287" s="2">
        <v>37</v>
      </c>
      <c r="O287" s="2">
        <v>1715</v>
      </c>
      <c r="P287" s="2">
        <v>24</v>
      </c>
      <c r="Q287" s="2">
        <v>1771</v>
      </c>
      <c r="R287" s="2">
        <v>15</v>
      </c>
      <c r="S287" s="112">
        <v>1771</v>
      </c>
      <c r="T287" s="112">
        <v>15</v>
      </c>
      <c r="U287" s="108">
        <v>0.94353472614342182</v>
      </c>
      <c r="V287" s="109"/>
      <c r="Y287" s="109"/>
    </row>
    <row r="288" spans="1:25">
      <c r="A288" s="5" t="s">
        <v>838</v>
      </c>
      <c r="B288" s="103">
        <v>259.18415119999997</v>
      </c>
      <c r="C288" s="104">
        <v>56657.599999999999</v>
      </c>
      <c r="D288" s="105">
        <v>1.1890062901947811</v>
      </c>
      <c r="E288" s="106">
        <v>9.2021717125241551</v>
      </c>
      <c r="F288" s="105">
        <v>0.44170424220115945</v>
      </c>
      <c r="G288" s="110">
        <v>4.67</v>
      </c>
      <c r="H288" s="41">
        <v>1.498929336188437</v>
      </c>
      <c r="I288" s="111">
        <v>0.312</v>
      </c>
      <c r="J288" s="41">
        <v>1.2820512820512822</v>
      </c>
      <c r="K288" s="107">
        <v>0.77473999999999998</v>
      </c>
      <c r="L288" s="107"/>
      <c r="M288" s="2">
        <v>1750</v>
      </c>
      <c r="N288" s="2">
        <v>39</v>
      </c>
      <c r="O288" s="2">
        <v>1759</v>
      </c>
      <c r="P288" s="2">
        <v>25</v>
      </c>
      <c r="Q288" s="2">
        <v>1775</v>
      </c>
      <c r="R288" s="2">
        <v>16</v>
      </c>
      <c r="S288" s="112">
        <v>1775</v>
      </c>
      <c r="T288" s="112">
        <v>16</v>
      </c>
      <c r="U288" s="108">
        <v>0.9859154929577465</v>
      </c>
      <c r="V288" s="109"/>
      <c r="Y288" s="109"/>
    </row>
    <row r="289" spans="1:25">
      <c r="A289" s="5" t="s">
        <v>839</v>
      </c>
      <c r="B289" s="103">
        <v>232.08226599999998</v>
      </c>
      <c r="C289" s="104">
        <v>7358.065613113823</v>
      </c>
      <c r="D289" s="105">
        <v>5.1073077887533174</v>
      </c>
      <c r="E289" s="106">
        <v>9.1617040769583138</v>
      </c>
      <c r="F289" s="105">
        <v>0.42601923957856164</v>
      </c>
      <c r="G289" s="110">
        <v>4.8499999999999996</v>
      </c>
      <c r="H289" s="41">
        <v>1.4432989690721651</v>
      </c>
      <c r="I289" s="111">
        <v>0.3211</v>
      </c>
      <c r="J289" s="41">
        <v>1.2612893179694797</v>
      </c>
      <c r="K289" s="107">
        <v>0.62580999999999998</v>
      </c>
      <c r="L289" s="107"/>
      <c r="M289" s="2">
        <v>1795</v>
      </c>
      <c r="N289" s="2">
        <v>40</v>
      </c>
      <c r="O289" s="2">
        <v>1792</v>
      </c>
      <c r="P289" s="2">
        <v>25</v>
      </c>
      <c r="Q289" s="2">
        <v>1783</v>
      </c>
      <c r="R289" s="2">
        <v>16</v>
      </c>
      <c r="S289" s="112">
        <v>1783</v>
      </c>
      <c r="T289" s="112">
        <v>16</v>
      </c>
      <c r="U289" s="108">
        <v>1.0067302299495233</v>
      </c>
      <c r="V289" s="109"/>
      <c r="Y289" s="109"/>
    </row>
    <row r="290" spans="1:25">
      <c r="A290" s="5" t="s">
        <v>840</v>
      </c>
      <c r="B290" s="103">
        <v>252.28463779999998</v>
      </c>
      <c r="C290" s="104">
        <v>55953.2</v>
      </c>
      <c r="D290" s="105">
        <v>4.0651902342733157</v>
      </c>
      <c r="E290" s="106">
        <v>9.1566706345572744</v>
      </c>
      <c r="F290" s="105">
        <v>0.44409852577602782</v>
      </c>
      <c r="G290" s="110">
        <v>4.63</v>
      </c>
      <c r="H290" s="41">
        <v>1.5118790496760262</v>
      </c>
      <c r="I290" s="111">
        <v>0.31030000000000002</v>
      </c>
      <c r="J290" s="41">
        <v>1.2729616500161134</v>
      </c>
      <c r="K290" s="107">
        <v>0.69130999999999998</v>
      </c>
      <c r="L290" s="107"/>
      <c r="M290" s="2">
        <v>1741</v>
      </c>
      <c r="N290" s="2">
        <v>39</v>
      </c>
      <c r="O290" s="2">
        <v>1755</v>
      </c>
      <c r="P290" s="2">
        <v>24</v>
      </c>
      <c r="Q290" s="2">
        <v>1786</v>
      </c>
      <c r="R290" s="2">
        <v>16</v>
      </c>
      <c r="S290" s="112">
        <v>1786</v>
      </c>
      <c r="T290" s="112">
        <v>16</v>
      </c>
      <c r="U290" s="108">
        <v>0.97480403135498317</v>
      </c>
      <c r="V290" s="109"/>
      <c r="Y290" s="109"/>
    </row>
    <row r="291" spans="1:25">
      <c r="A291" s="5" t="s">
        <v>841</v>
      </c>
      <c r="B291" s="103">
        <v>113.6344144</v>
      </c>
      <c r="C291" s="104">
        <v>25831.599999999999</v>
      </c>
      <c r="D291" s="105">
        <v>2.5853399534071393</v>
      </c>
      <c r="E291" s="106">
        <v>8.8652482269503547</v>
      </c>
      <c r="F291" s="105">
        <v>0.53191489361702127</v>
      </c>
      <c r="G291" s="110">
        <v>5.05</v>
      </c>
      <c r="H291" s="41">
        <v>1.4851485148514851</v>
      </c>
      <c r="I291" s="111">
        <v>0.32100000000000001</v>
      </c>
      <c r="J291" s="41">
        <v>1.2772585669781933</v>
      </c>
      <c r="K291" s="107">
        <v>0.51900999999999997</v>
      </c>
      <c r="L291" s="107"/>
      <c r="M291" s="2">
        <v>1794</v>
      </c>
      <c r="N291" s="2">
        <v>40</v>
      </c>
      <c r="O291" s="2">
        <v>1826</v>
      </c>
      <c r="P291" s="2">
        <v>26</v>
      </c>
      <c r="Q291" s="2">
        <v>1841</v>
      </c>
      <c r="R291" s="2">
        <v>20</v>
      </c>
      <c r="S291" s="112">
        <v>1841</v>
      </c>
      <c r="T291" s="112">
        <v>20</v>
      </c>
      <c r="U291" s="108">
        <v>0.97447039652362843</v>
      </c>
      <c r="V291" s="109"/>
      <c r="Y291" s="109"/>
    </row>
    <row r="292" spans="1:25">
      <c r="A292" s="5" t="s">
        <v>842</v>
      </c>
      <c r="B292" s="103">
        <v>134.19834739999999</v>
      </c>
      <c r="C292" s="104">
        <v>4667.6568200327629</v>
      </c>
      <c r="D292" s="105">
        <v>1.332938698475439</v>
      </c>
      <c r="E292" s="106">
        <v>8.7873462214411244</v>
      </c>
      <c r="F292" s="105">
        <v>0.48330404217926187</v>
      </c>
      <c r="G292" s="110">
        <v>5.15</v>
      </c>
      <c r="H292" s="41">
        <v>1.4563106796116503</v>
      </c>
      <c r="I292" s="111">
        <v>0.32750000000000001</v>
      </c>
      <c r="J292" s="41">
        <v>1.282442748091603</v>
      </c>
      <c r="K292" s="107">
        <v>0.61241000000000001</v>
      </c>
      <c r="L292" s="107"/>
      <c r="M292" s="2">
        <v>1826</v>
      </c>
      <c r="N292" s="2">
        <v>41</v>
      </c>
      <c r="O292" s="2">
        <v>1843</v>
      </c>
      <c r="P292" s="2">
        <v>25</v>
      </c>
      <c r="Q292" s="2">
        <v>1859</v>
      </c>
      <c r="R292" s="2">
        <v>18</v>
      </c>
      <c r="S292" s="112">
        <v>1859</v>
      </c>
      <c r="T292" s="112">
        <v>18</v>
      </c>
      <c r="U292" s="108">
        <v>0.98224852071005919</v>
      </c>
      <c r="V292" s="109"/>
      <c r="Y292" s="109"/>
    </row>
    <row r="293" spans="1:25">
      <c r="A293" s="5" t="s">
        <v>843</v>
      </c>
      <c r="B293" s="103">
        <v>256.38098980000001</v>
      </c>
      <c r="C293" s="104">
        <v>14541.699410154941</v>
      </c>
      <c r="D293" s="105">
        <v>2.0223437367823105</v>
      </c>
      <c r="E293" s="106">
        <v>8.7550341446331643</v>
      </c>
      <c r="F293" s="105">
        <v>0.42461915601470845</v>
      </c>
      <c r="G293" s="110">
        <v>5.16</v>
      </c>
      <c r="H293" s="41">
        <v>1.4534883720930232</v>
      </c>
      <c r="I293" s="111">
        <v>0.32869999999999999</v>
      </c>
      <c r="J293" s="41">
        <v>1.2625494371767569</v>
      </c>
      <c r="K293" s="107">
        <v>0.71648000000000001</v>
      </c>
      <c r="L293" s="107"/>
      <c r="M293" s="2">
        <v>1832</v>
      </c>
      <c r="N293" s="2">
        <v>40</v>
      </c>
      <c r="O293" s="2">
        <v>1845</v>
      </c>
      <c r="P293" s="2">
        <v>25</v>
      </c>
      <c r="Q293" s="2">
        <v>1866</v>
      </c>
      <c r="R293" s="2">
        <v>15</v>
      </c>
      <c r="S293" s="112">
        <v>1866</v>
      </c>
      <c r="T293" s="112">
        <v>15</v>
      </c>
      <c r="U293" s="108">
        <v>0.98177920685959275</v>
      </c>
      <c r="V293" s="109"/>
      <c r="Y293" s="109"/>
    </row>
    <row r="294" spans="1:25">
      <c r="A294" s="5" t="s">
        <v>844</v>
      </c>
      <c r="B294" s="103">
        <v>64.024170599999991</v>
      </c>
      <c r="C294" s="104">
        <v>6113.8316653520387</v>
      </c>
      <c r="D294" s="105">
        <v>1.0941232668356997</v>
      </c>
      <c r="E294" s="106">
        <v>8.7032201914708445</v>
      </c>
      <c r="F294" s="105">
        <v>0.65274151436031325</v>
      </c>
      <c r="G294" s="110">
        <v>5.19</v>
      </c>
      <c r="H294" s="41">
        <v>1.5414258188824661</v>
      </c>
      <c r="I294" s="111">
        <v>0.32550000000000001</v>
      </c>
      <c r="J294" s="41">
        <v>1.3056835637480799</v>
      </c>
      <c r="K294" s="107">
        <v>0.54669999999999996</v>
      </c>
      <c r="L294" s="107"/>
      <c r="M294" s="2">
        <v>1815</v>
      </c>
      <c r="N294" s="2">
        <v>41</v>
      </c>
      <c r="O294" s="2">
        <v>1847</v>
      </c>
      <c r="P294" s="2">
        <v>27</v>
      </c>
      <c r="Q294" s="2">
        <v>1871</v>
      </c>
      <c r="R294" s="2">
        <v>23</v>
      </c>
      <c r="S294" s="112">
        <v>1871</v>
      </c>
      <c r="T294" s="112">
        <v>23</v>
      </c>
      <c r="U294" s="108">
        <v>0.97006948156066275</v>
      </c>
      <c r="V294" s="109"/>
      <c r="Y294" s="109"/>
    </row>
    <row r="295" spans="1:25">
      <c r="A295" s="5" t="s">
        <v>845</v>
      </c>
      <c r="B295" s="103">
        <v>123.36951119999999</v>
      </c>
      <c r="C295" s="104">
        <v>29047.3</v>
      </c>
      <c r="D295" s="105">
        <v>3.1711185922571783</v>
      </c>
      <c r="E295" s="106">
        <v>8.6730268863833473</v>
      </c>
      <c r="F295" s="105">
        <v>0.5203816131830008</v>
      </c>
      <c r="G295" s="110">
        <v>5.3</v>
      </c>
      <c r="H295" s="41">
        <v>1.5094339622641511</v>
      </c>
      <c r="I295" s="111">
        <v>0.33460000000000001</v>
      </c>
      <c r="J295" s="41">
        <v>1.30005977286312</v>
      </c>
      <c r="K295" s="107">
        <v>0.65239999999999998</v>
      </c>
      <c r="L295" s="107"/>
      <c r="M295" s="2">
        <v>1860</v>
      </c>
      <c r="N295" s="2">
        <v>42</v>
      </c>
      <c r="O295" s="2">
        <v>1868</v>
      </c>
      <c r="P295" s="2">
        <v>25</v>
      </c>
      <c r="Q295" s="2">
        <v>1881</v>
      </c>
      <c r="R295" s="2">
        <v>19</v>
      </c>
      <c r="S295" s="112">
        <v>1881</v>
      </c>
      <c r="T295" s="112">
        <v>19</v>
      </c>
      <c r="U295" s="108">
        <v>0.98883572567783096</v>
      </c>
      <c r="V295" s="109"/>
      <c r="Y295" s="109"/>
    </row>
    <row r="296" spans="1:25">
      <c r="A296" s="5" t="s">
        <v>846</v>
      </c>
      <c r="B296" s="103">
        <v>695.60450700000001</v>
      </c>
      <c r="C296" s="104">
        <v>4917.1979581573469</v>
      </c>
      <c r="D296" s="105">
        <v>2.863414502151719</v>
      </c>
      <c r="E296" s="106">
        <v>8.6162329829398594</v>
      </c>
      <c r="F296" s="105">
        <v>0.39203860072376356</v>
      </c>
      <c r="G296" s="110">
        <v>5.22</v>
      </c>
      <c r="H296" s="41">
        <v>1.4367816091954024</v>
      </c>
      <c r="I296" s="111">
        <v>0.3256</v>
      </c>
      <c r="J296" s="41">
        <v>1.2592137592137593</v>
      </c>
      <c r="K296" s="107">
        <v>0.74756</v>
      </c>
      <c r="L296" s="107"/>
      <c r="M296" s="2">
        <v>1817</v>
      </c>
      <c r="N296" s="2">
        <v>40</v>
      </c>
      <c r="O296" s="2">
        <v>1854</v>
      </c>
      <c r="P296" s="2">
        <v>25</v>
      </c>
      <c r="Q296" s="2">
        <v>1896</v>
      </c>
      <c r="R296" s="2">
        <v>14</v>
      </c>
      <c r="S296" s="112">
        <v>1896</v>
      </c>
      <c r="T296" s="112">
        <v>14</v>
      </c>
      <c r="U296" s="108">
        <v>0.95833333333333337</v>
      </c>
      <c r="V296" s="109"/>
      <c r="Y296" s="109"/>
    </row>
    <row r="297" spans="1:25">
      <c r="A297" s="5" t="s">
        <v>847</v>
      </c>
      <c r="B297" s="103">
        <v>247.40445599999998</v>
      </c>
      <c r="C297" s="104">
        <v>81505.7</v>
      </c>
      <c r="D297" s="105">
        <v>0.89115526530540135</v>
      </c>
      <c r="E297" s="106">
        <v>5.7012542759407072</v>
      </c>
      <c r="F297" s="105">
        <v>0.39908779931584942</v>
      </c>
      <c r="G297" s="110">
        <v>11.29</v>
      </c>
      <c r="H297" s="41">
        <v>1.4614703277236494</v>
      </c>
      <c r="I297" s="111">
        <v>0.46400000000000002</v>
      </c>
      <c r="J297" s="41">
        <v>1.2931034482758619</v>
      </c>
      <c r="K297" s="107">
        <v>0.81621999999999995</v>
      </c>
      <c r="L297" s="107"/>
      <c r="M297" s="2">
        <v>2457</v>
      </c>
      <c r="N297" s="2">
        <v>52</v>
      </c>
      <c r="O297" s="2">
        <v>2546</v>
      </c>
      <c r="P297" s="2">
        <v>27</v>
      </c>
      <c r="Q297" s="2">
        <v>2608</v>
      </c>
      <c r="R297" s="2">
        <v>13</v>
      </c>
      <c r="S297" s="112">
        <v>2608</v>
      </c>
      <c r="T297" s="112">
        <v>13</v>
      </c>
      <c r="U297" s="108">
        <v>0.942101226993865</v>
      </c>
      <c r="V297" s="109"/>
      <c r="Y297" s="109"/>
    </row>
    <row r="298" spans="1:25">
      <c r="A298" s="5" t="s">
        <v>848</v>
      </c>
      <c r="B298" s="103">
        <v>214.99084099999999</v>
      </c>
      <c r="C298" s="104">
        <v>15925.59413894598</v>
      </c>
      <c r="D298" s="105">
        <v>1.6237231438738093</v>
      </c>
      <c r="E298" s="106">
        <v>5.359056806002144</v>
      </c>
      <c r="F298" s="105">
        <v>0.40192926045016081</v>
      </c>
      <c r="G298" s="110">
        <v>12.85</v>
      </c>
      <c r="H298" s="41">
        <v>1.4396887159533074</v>
      </c>
      <c r="I298" s="111">
        <v>0.502</v>
      </c>
      <c r="J298" s="41">
        <v>1.2948207171314741</v>
      </c>
      <c r="K298" s="107">
        <v>0.74787999999999999</v>
      </c>
      <c r="L298" s="107"/>
      <c r="M298" s="2">
        <v>2621</v>
      </c>
      <c r="N298" s="2">
        <v>54</v>
      </c>
      <c r="O298" s="2">
        <v>2668</v>
      </c>
      <c r="P298" s="2">
        <v>27</v>
      </c>
      <c r="Q298" s="2">
        <v>2711</v>
      </c>
      <c r="R298" s="2">
        <v>13</v>
      </c>
      <c r="S298" s="112">
        <v>2711</v>
      </c>
      <c r="T298" s="112">
        <v>13</v>
      </c>
      <c r="U298" s="108">
        <v>0.96680191811139804</v>
      </c>
      <c r="V298" s="109"/>
      <c r="Y298" s="109"/>
    </row>
    <row r="299" spans="1:25">
      <c r="A299" s="5" t="s">
        <v>849</v>
      </c>
      <c r="B299" s="103">
        <v>55.989104599999997</v>
      </c>
      <c r="C299" s="104">
        <v>20399.7</v>
      </c>
      <c r="D299" s="105">
        <v>1.2931211983351716</v>
      </c>
      <c r="E299" s="106">
        <v>5.3418803418803416</v>
      </c>
      <c r="F299" s="105">
        <v>0.50747863247863245</v>
      </c>
      <c r="G299" s="110">
        <v>13.52</v>
      </c>
      <c r="H299" s="41">
        <v>1.5162721893491125</v>
      </c>
      <c r="I299" s="111">
        <v>0.51300000000000001</v>
      </c>
      <c r="J299" s="41">
        <v>1.267056530214425</v>
      </c>
      <c r="K299" s="107">
        <v>0.65110000000000001</v>
      </c>
      <c r="L299" s="107"/>
      <c r="M299" s="2">
        <v>2668</v>
      </c>
      <c r="N299" s="2">
        <v>56</v>
      </c>
      <c r="O299" s="2">
        <v>2715</v>
      </c>
      <c r="P299" s="2">
        <v>29</v>
      </c>
      <c r="Q299" s="2">
        <v>2715</v>
      </c>
      <c r="R299" s="2">
        <v>16</v>
      </c>
      <c r="S299" s="112">
        <v>2715</v>
      </c>
      <c r="T299" s="112">
        <v>16</v>
      </c>
      <c r="U299" s="108">
        <v>0.98268876611418043</v>
      </c>
      <c r="V299" s="109"/>
      <c r="Y299" s="109"/>
    </row>
    <row r="300" spans="1:25">
      <c r="A300" s="5" t="s">
        <v>850</v>
      </c>
      <c r="B300" s="103">
        <v>99.28387819999999</v>
      </c>
      <c r="C300" s="104">
        <v>5526.6643656818851</v>
      </c>
      <c r="D300" s="105">
        <v>3.1563693386909084</v>
      </c>
      <c r="E300" s="106">
        <v>5.3022269353128317</v>
      </c>
      <c r="F300" s="105">
        <v>0.45068928950159065</v>
      </c>
      <c r="G300" s="110">
        <v>12.76</v>
      </c>
      <c r="H300" s="41">
        <v>1.4890282131661443</v>
      </c>
      <c r="I300" s="111">
        <v>0.49199999999999999</v>
      </c>
      <c r="J300" s="41">
        <v>1.321138211382114</v>
      </c>
      <c r="K300" s="107">
        <v>0.71696000000000004</v>
      </c>
      <c r="L300" s="107"/>
      <c r="M300" s="2">
        <v>2580</v>
      </c>
      <c r="N300" s="2">
        <v>54</v>
      </c>
      <c r="O300" s="2">
        <v>2661</v>
      </c>
      <c r="P300" s="2">
        <v>28</v>
      </c>
      <c r="Q300" s="2">
        <v>2729</v>
      </c>
      <c r="R300" s="2">
        <v>15</v>
      </c>
      <c r="S300" s="112">
        <v>2729</v>
      </c>
      <c r="T300" s="112">
        <v>15</v>
      </c>
      <c r="U300" s="108">
        <v>0.94540124587761087</v>
      </c>
      <c r="V300" s="109"/>
      <c r="Y300" s="109"/>
    </row>
    <row r="301" spans="1:25">
      <c r="A301" s="79" t="s">
        <v>504</v>
      </c>
      <c r="B301" s="103"/>
      <c r="C301" s="104"/>
      <c r="D301" s="105"/>
      <c r="E301" s="106"/>
      <c r="F301" s="105"/>
      <c r="G301" s="110"/>
      <c r="H301" s="41"/>
      <c r="I301" s="111"/>
      <c r="J301" s="41"/>
      <c r="K301" s="107"/>
      <c r="L301" s="107"/>
      <c r="M301" s="2"/>
      <c r="N301" s="2"/>
      <c r="O301" s="2"/>
      <c r="P301" s="2"/>
      <c r="Q301" s="2"/>
      <c r="R301" s="2"/>
      <c r="S301" s="112"/>
      <c r="T301" s="112"/>
      <c r="U301" s="108"/>
      <c r="V301" s="109"/>
      <c r="Y301" s="109"/>
    </row>
    <row r="302" spans="1:25">
      <c r="A302" s="5" t="s">
        <v>851</v>
      </c>
      <c r="B302" s="103">
        <v>842.72481019999998</v>
      </c>
      <c r="C302" s="104">
        <v>1188.0052967819856</v>
      </c>
      <c r="D302" s="105">
        <v>14.534443395877799</v>
      </c>
      <c r="E302" s="106">
        <v>14.66275659824047</v>
      </c>
      <c r="F302" s="105">
        <v>0.73313782991202359</v>
      </c>
      <c r="G302" s="110">
        <v>0.33100000000000002</v>
      </c>
      <c r="H302" s="41">
        <v>2.416918429003021</v>
      </c>
      <c r="I302" s="111">
        <v>3.5099999999999999E-2</v>
      </c>
      <c r="J302" s="41">
        <v>1.9943019943019942</v>
      </c>
      <c r="K302" s="107">
        <v>0.94164000000000003</v>
      </c>
      <c r="L302" s="107"/>
      <c r="M302" s="2">
        <v>222.1</v>
      </c>
      <c r="N302" s="2">
        <v>8.6</v>
      </c>
      <c r="O302" s="2">
        <v>288</v>
      </c>
      <c r="P302" s="2">
        <v>12</v>
      </c>
      <c r="Q302" s="2">
        <v>862</v>
      </c>
      <c r="R302" s="2">
        <v>31</v>
      </c>
      <c r="S302" s="112">
        <v>222.1</v>
      </c>
      <c r="T302" s="112">
        <v>8.6</v>
      </c>
      <c r="U302" s="108">
        <v>0.25765661252900229</v>
      </c>
      <c r="V302" s="114" t="s">
        <v>522</v>
      </c>
      <c r="Y302" s="109"/>
    </row>
    <row r="303" spans="1:25">
      <c r="A303" s="5" t="s">
        <v>852</v>
      </c>
      <c r="B303" s="103">
        <v>989.08878639999989</v>
      </c>
      <c r="C303" s="104">
        <v>445.77002025390198</v>
      </c>
      <c r="D303" s="105">
        <v>12.30042455224276</v>
      </c>
      <c r="E303" s="106">
        <v>11.286681715575622</v>
      </c>
      <c r="F303" s="105">
        <v>0.56433408577878108</v>
      </c>
      <c r="G303" s="110">
        <v>0.45100000000000001</v>
      </c>
      <c r="H303" s="41">
        <v>1.5521064301552108</v>
      </c>
      <c r="I303" s="111">
        <v>3.7330000000000002E-2</v>
      </c>
      <c r="J303" s="41">
        <v>1.2992231449236538</v>
      </c>
      <c r="K303" s="107">
        <v>0.70494999999999997</v>
      </c>
      <c r="L303" s="107"/>
      <c r="M303" s="2">
        <v>236.2</v>
      </c>
      <c r="N303" s="2">
        <v>6</v>
      </c>
      <c r="O303" s="2">
        <v>377.7</v>
      </c>
      <c r="P303" s="2">
        <v>9.6999999999999993</v>
      </c>
      <c r="Q303" s="2">
        <v>1390</v>
      </c>
      <c r="R303" s="2">
        <v>22</v>
      </c>
      <c r="S303" s="112">
        <v>236.2</v>
      </c>
      <c r="T303" s="112">
        <v>6</v>
      </c>
      <c r="U303" s="108">
        <v>0.16992805755395682</v>
      </c>
      <c r="V303" s="109"/>
      <c r="Y303" s="109"/>
    </row>
    <row r="304" spans="1:25">
      <c r="A304" s="5" t="s">
        <v>853</v>
      </c>
      <c r="B304" s="103">
        <v>1263.9564651999999</v>
      </c>
      <c r="C304" s="104">
        <v>1110.6480208022513</v>
      </c>
      <c r="D304" s="105">
        <v>6.8017011642357872</v>
      </c>
      <c r="E304" s="106">
        <v>11.060723371308484</v>
      </c>
      <c r="F304" s="105">
        <v>0.50326291339453599</v>
      </c>
      <c r="G304" s="110">
        <v>0.67100000000000004</v>
      </c>
      <c r="H304" s="41">
        <v>1.788375558867362</v>
      </c>
      <c r="I304" s="111">
        <v>5.4100000000000002E-2</v>
      </c>
      <c r="J304" s="41">
        <v>1.478743068391867</v>
      </c>
      <c r="K304" s="107">
        <v>0.93984000000000001</v>
      </c>
      <c r="L304" s="107"/>
      <c r="M304" s="2">
        <v>339.7</v>
      </c>
      <c r="N304" s="2">
        <v>9.9</v>
      </c>
      <c r="O304" s="2">
        <v>519</v>
      </c>
      <c r="P304" s="2">
        <v>14</v>
      </c>
      <c r="Q304" s="2">
        <v>1430</v>
      </c>
      <c r="R304" s="2">
        <v>19</v>
      </c>
      <c r="S304" s="112">
        <v>339.7</v>
      </c>
      <c r="T304" s="112">
        <v>9.9</v>
      </c>
      <c r="U304" s="108">
        <v>0.23755244755244753</v>
      </c>
      <c r="V304" s="114" t="s">
        <v>518</v>
      </c>
      <c r="Y304" s="109"/>
    </row>
    <row r="305" spans="1:25">
      <c r="A305" s="5" t="s">
        <v>854</v>
      </c>
      <c r="B305" s="103">
        <v>1872.9106058</v>
      </c>
      <c r="C305" s="104">
        <v>1201.1120479162341</v>
      </c>
      <c r="D305" s="105">
        <v>0.52142268652225188</v>
      </c>
      <c r="E305" s="106">
        <v>10.741138560687432</v>
      </c>
      <c r="F305" s="105">
        <v>0.47798066595059074</v>
      </c>
      <c r="G305" s="110">
        <v>0.84399999999999997</v>
      </c>
      <c r="H305" s="41">
        <v>1.5402843601895735</v>
      </c>
      <c r="I305" s="111">
        <v>6.5500000000000003E-2</v>
      </c>
      <c r="J305" s="41">
        <v>1.3740458015267174</v>
      </c>
      <c r="K305" s="107">
        <v>0.88217999999999996</v>
      </c>
      <c r="L305" s="107"/>
      <c r="M305" s="2">
        <v>410</v>
      </c>
      <c r="N305" s="2">
        <v>11</v>
      </c>
      <c r="O305" s="2">
        <v>620</v>
      </c>
      <c r="P305" s="2">
        <v>14</v>
      </c>
      <c r="Q305" s="2">
        <v>1488</v>
      </c>
      <c r="R305" s="2">
        <v>18</v>
      </c>
      <c r="S305" s="112">
        <v>410</v>
      </c>
      <c r="T305" s="112">
        <v>11</v>
      </c>
      <c r="U305" s="108">
        <v>0.27553763440860213</v>
      </c>
      <c r="V305" s="109" t="s">
        <v>523</v>
      </c>
      <c r="Y305" s="109"/>
    </row>
    <row r="306" spans="1:25">
      <c r="A306" s="5" t="s">
        <v>855</v>
      </c>
      <c r="B306" s="103">
        <v>1269.3926283999999</v>
      </c>
      <c r="C306" s="104">
        <v>997.52908079727774</v>
      </c>
      <c r="D306" s="105">
        <v>5.5824628713910176</v>
      </c>
      <c r="E306" s="106">
        <v>10.34126163391934</v>
      </c>
      <c r="F306" s="105">
        <v>0.62047569803516034</v>
      </c>
      <c r="G306" s="110">
        <v>0.91900000000000004</v>
      </c>
      <c r="H306" s="41">
        <v>2.5027203482045697</v>
      </c>
      <c r="I306" s="111">
        <v>6.8400000000000002E-2</v>
      </c>
      <c r="J306" s="41">
        <v>2.1198830409356724</v>
      </c>
      <c r="K306" s="107">
        <v>0.98682999999999998</v>
      </c>
      <c r="L306" s="107"/>
      <c r="M306" s="2">
        <v>426</v>
      </c>
      <c r="N306" s="2">
        <v>18</v>
      </c>
      <c r="O306" s="2">
        <v>650</v>
      </c>
      <c r="P306" s="2">
        <v>26</v>
      </c>
      <c r="Q306" s="2">
        <v>1553</v>
      </c>
      <c r="R306" s="2">
        <v>24</v>
      </c>
      <c r="S306" s="112">
        <v>426</v>
      </c>
      <c r="T306" s="112">
        <v>18</v>
      </c>
      <c r="U306" s="108">
        <v>0.27430779137153893</v>
      </c>
      <c r="V306" s="114" t="s">
        <v>522</v>
      </c>
      <c r="Y306" s="109"/>
    </row>
    <row r="307" spans="1:25">
      <c r="A307" s="5" t="s">
        <v>856</v>
      </c>
      <c r="B307" s="103">
        <v>357.50118299999997</v>
      </c>
      <c r="C307" s="104">
        <v>10421.712783187053</v>
      </c>
      <c r="D307" s="105">
        <v>0.87956497699060332</v>
      </c>
      <c r="E307" s="106">
        <v>13.691128148959475</v>
      </c>
      <c r="F307" s="105">
        <v>0.63663745892661561</v>
      </c>
      <c r="G307" s="110">
        <v>0.83699999999999997</v>
      </c>
      <c r="H307" s="41">
        <v>2.150537634408602</v>
      </c>
      <c r="I307" s="111">
        <v>8.2900000000000001E-2</v>
      </c>
      <c r="J307" s="41">
        <v>1.8697225572979492</v>
      </c>
      <c r="K307" s="107">
        <v>0.93340999999999996</v>
      </c>
      <c r="L307" s="107"/>
      <c r="M307" s="2">
        <v>513</v>
      </c>
      <c r="N307" s="2">
        <v>18</v>
      </c>
      <c r="O307" s="2">
        <v>611</v>
      </c>
      <c r="P307" s="2">
        <v>19</v>
      </c>
      <c r="Q307" s="2">
        <v>1011</v>
      </c>
      <c r="R307" s="2">
        <v>26</v>
      </c>
      <c r="S307" s="112">
        <v>513</v>
      </c>
      <c r="T307" s="112">
        <v>18</v>
      </c>
      <c r="U307" s="108">
        <v>0.50741839762611274</v>
      </c>
      <c r="V307" s="109"/>
      <c r="Y307" s="109"/>
    </row>
    <row r="308" spans="1:25">
      <c r="A308" s="5" t="s">
        <v>857</v>
      </c>
      <c r="B308" s="103">
        <v>1805.2149231999999</v>
      </c>
      <c r="C308" s="104">
        <v>1616.6527983993317</v>
      </c>
      <c r="D308" s="105">
        <v>3.7259094945311109</v>
      </c>
      <c r="E308" s="106">
        <v>12.498437695288089</v>
      </c>
      <c r="F308" s="105">
        <v>0.41244844394450697</v>
      </c>
      <c r="G308" s="110">
        <v>0.95299999999999996</v>
      </c>
      <c r="H308" s="41">
        <v>1.5739769150052467</v>
      </c>
      <c r="I308" s="111">
        <v>8.48E-2</v>
      </c>
      <c r="J308" s="41">
        <v>1.4150943396226414</v>
      </c>
      <c r="K308" s="107">
        <v>0.93301000000000001</v>
      </c>
      <c r="L308" s="107"/>
      <c r="M308" s="2">
        <v>524</v>
      </c>
      <c r="N308" s="2">
        <v>14</v>
      </c>
      <c r="O308" s="2">
        <v>678</v>
      </c>
      <c r="P308" s="2">
        <v>16</v>
      </c>
      <c r="Q308" s="2">
        <v>1195</v>
      </c>
      <c r="R308" s="2">
        <v>16</v>
      </c>
      <c r="S308" s="112">
        <v>524</v>
      </c>
      <c r="T308" s="112">
        <v>14</v>
      </c>
      <c r="U308" s="108">
        <v>0.43849372384937241</v>
      </c>
      <c r="V308" s="109"/>
      <c r="Y308" s="109"/>
    </row>
    <row r="309" spans="1:25">
      <c r="A309" s="5" t="s">
        <v>858</v>
      </c>
      <c r="B309" s="103">
        <v>1975.9887523999998</v>
      </c>
      <c r="C309" s="104">
        <v>1698.1037056968489</v>
      </c>
      <c r="D309" s="105">
        <v>2.748489114771874</v>
      </c>
      <c r="E309" s="106">
        <v>9.913750371765639</v>
      </c>
      <c r="F309" s="105">
        <v>0.39655001487062558</v>
      </c>
      <c r="G309" s="110">
        <v>1.2170000000000001</v>
      </c>
      <c r="H309" s="41">
        <v>1.5612161051766638</v>
      </c>
      <c r="I309" s="111">
        <v>8.7300000000000003E-2</v>
      </c>
      <c r="J309" s="41">
        <v>1.3745704467353952</v>
      </c>
      <c r="K309" s="107">
        <v>0.93879999999999997</v>
      </c>
      <c r="L309" s="107"/>
      <c r="M309" s="2">
        <v>540</v>
      </c>
      <c r="N309" s="2">
        <v>14</v>
      </c>
      <c r="O309" s="2">
        <v>808</v>
      </c>
      <c r="P309" s="2">
        <v>17</v>
      </c>
      <c r="Q309" s="2">
        <v>1639</v>
      </c>
      <c r="R309" s="2">
        <v>15</v>
      </c>
      <c r="S309" s="112">
        <v>540</v>
      </c>
      <c r="T309" s="112">
        <v>14</v>
      </c>
      <c r="U309" s="108">
        <v>0.32946918852959123</v>
      </c>
      <c r="V309" s="109"/>
      <c r="Y309" s="109"/>
    </row>
    <row r="310" spans="1:25">
      <c r="A310" s="5" t="s">
        <v>859</v>
      </c>
      <c r="B310" s="103">
        <v>1512.2460417999998</v>
      </c>
      <c r="C310" s="104">
        <v>1781.9574057956049</v>
      </c>
      <c r="D310" s="105">
        <v>2.1700078289472922</v>
      </c>
      <c r="E310" s="106">
        <v>12.87001287001287</v>
      </c>
      <c r="F310" s="105">
        <v>0.41827541827541825</v>
      </c>
      <c r="G310" s="110">
        <v>1.0029999999999999</v>
      </c>
      <c r="H310" s="41">
        <v>1.5453639082751747</v>
      </c>
      <c r="I310" s="111">
        <v>9.35E-2</v>
      </c>
      <c r="J310" s="41">
        <v>1.3368983957219251</v>
      </c>
      <c r="K310" s="107">
        <v>0.88704000000000005</v>
      </c>
      <c r="L310" s="107"/>
      <c r="M310" s="2">
        <v>576</v>
      </c>
      <c r="N310" s="2">
        <v>15</v>
      </c>
      <c r="O310" s="2">
        <v>706</v>
      </c>
      <c r="P310" s="2">
        <v>16</v>
      </c>
      <c r="Q310" s="2">
        <v>1137</v>
      </c>
      <c r="R310" s="2">
        <v>17</v>
      </c>
      <c r="S310" s="112">
        <v>576</v>
      </c>
      <c r="T310" s="112">
        <v>15</v>
      </c>
      <c r="U310" s="108">
        <v>0.50659630606860162</v>
      </c>
      <c r="V310" s="109"/>
      <c r="Y310" s="109"/>
    </row>
    <row r="311" spans="1:25">
      <c r="A311" s="5" t="s">
        <v>860</v>
      </c>
      <c r="B311" s="103">
        <v>74.0615746</v>
      </c>
      <c r="C311" s="104">
        <v>2182.0317319047626</v>
      </c>
      <c r="D311" s="105">
        <v>3.048277139617122</v>
      </c>
      <c r="E311" s="106">
        <v>14.064697609001406</v>
      </c>
      <c r="F311" s="105">
        <v>1.2658227848101267</v>
      </c>
      <c r="G311" s="110">
        <v>0.96299999999999997</v>
      </c>
      <c r="H311" s="41">
        <v>1.8691588785046729</v>
      </c>
      <c r="I311" s="111">
        <v>9.8299999999999998E-2</v>
      </c>
      <c r="J311" s="41">
        <v>1.4242115971515767</v>
      </c>
      <c r="K311" s="107">
        <v>0.35424</v>
      </c>
      <c r="L311" s="107"/>
      <c r="M311" s="2">
        <v>604</v>
      </c>
      <c r="N311" s="2">
        <v>16</v>
      </c>
      <c r="O311" s="2">
        <v>682</v>
      </c>
      <c r="P311" s="2">
        <v>19</v>
      </c>
      <c r="Q311" s="2">
        <v>926</v>
      </c>
      <c r="R311" s="2">
        <v>49</v>
      </c>
      <c r="S311" s="112">
        <v>604</v>
      </c>
      <c r="T311" s="112">
        <v>16</v>
      </c>
      <c r="U311" s="108">
        <v>0.65226781857451399</v>
      </c>
      <c r="V311" s="114" t="s">
        <v>518</v>
      </c>
      <c r="Y311" s="109"/>
    </row>
    <row r="312" spans="1:25">
      <c r="A312" s="5" t="s">
        <v>861</v>
      </c>
      <c r="B312" s="103">
        <v>209.53824319999998</v>
      </c>
      <c r="C312" s="104">
        <v>13823.2</v>
      </c>
      <c r="D312" s="105">
        <v>8.8596569651551018</v>
      </c>
      <c r="E312" s="106">
        <v>5.9523809523809517</v>
      </c>
      <c r="F312" s="105">
        <v>0.59523809523809523</v>
      </c>
      <c r="G312" s="110">
        <v>2.2970000000000002</v>
      </c>
      <c r="H312" s="41">
        <v>2.0243796255986068</v>
      </c>
      <c r="I312" s="111">
        <v>9.8599999999999993E-2</v>
      </c>
      <c r="J312" s="41">
        <v>1.7748478701825561</v>
      </c>
      <c r="K312" s="107">
        <v>0.93508999999999998</v>
      </c>
      <c r="L312" s="107"/>
      <c r="M312" s="2">
        <v>605</v>
      </c>
      <c r="N312" s="2">
        <v>21</v>
      </c>
      <c r="O312" s="2">
        <v>1202</v>
      </c>
      <c r="P312" s="2">
        <v>29</v>
      </c>
      <c r="Q312" s="2">
        <v>2532</v>
      </c>
      <c r="R312" s="2">
        <v>20</v>
      </c>
      <c r="S312" s="112">
        <v>605</v>
      </c>
      <c r="T312" s="112">
        <v>21</v>
      </c>
      <c r="U312" s="108">
        <v>0.23894154818325433</v>
      </c>
      <c r="V312" s="109"/>
      <c r="Y312" s="109"/>
    </row>
    <row r="313" spans="1:25">
      <c r="A313" s="5" t="s">
        <v>862</v>
      </c>
      <c r="B313" s="103">
        <v>667.70526419999999</v>
      </c>
      <c r="C313" s="104">
        <v>904.87436956273359</v>
      </c>
      <c r="D313" s="105">
        <v>2.9251068650554486</v>
      </c>
      <c r="E313" s="106">
        <v>10.256410256410255</v>
      </c>
      <c r="F313" s="105">
        <v>0.47179487179487178</v>
      </c>
      <c r="G313" s="110">
        <v>1.3959999999999999</v>
      </c>
      <c r="H313" s="41">
        <v>1.5042979942693411</v>
      </c>
      <c r="I313" s="111">
        <v>0.1046</v>
      </c>
      <c r="J313" s="41">
        <v>1.2906309751434035</v>
      </c>
      <c r="K313" s="107">
        <v>0.67759000000000003</v>
      </c>
      <c r="L313" s="107"/>
      <c r="M313" s="2">
        <v>641</v>
      </c>
      <c r="N313" s="2">
        <v>16</v>
      </c>
      <c r="O313" s="2">
        <v>887</v>
      </c>
      <c r="P313" s="2">
        <v>18</v>
      </c>
      <c r="Q313" s="2">
        <v>1574</v>
      </c>
      <c r="R313" s="2">
        <v>18</v>
      </c>
      <c r="S313" s="112">
        <v>641</v>
      </c>
      <c r="T313" s="112">
        <v>16</v>
      </c>
      <c r="U313" s="108">
        <v>0.40724269377382466</v>
      </c>
      <c r="V313" s="109"/>
      <c r="Y313" s="109"/>
    </row>
    <row r="314" spans="1:25">
      <c r="A314" s="5" t="s">
        <v>863</v>
      </c>
      <c r="B314" s="103">
        <v>899.1482577999999</v>
      </c>
      <c r="C314" s="104">
        <v>1994.3825966596587</v>
      </c>
      <c r="D314" s="105">
        <v>1.7234731947021598</v>
      </c>
      <c r="E314" s="106">
        <v>13.185654008438817</v>
      </c>
      <c r="F314" s="105">
        <v>0.46149789029535859</v>
      </c>
      <c r="G314" s="110">
        <v>1.105</v>
      </c>
      <c r="H314" s="41">
        <v>1.5384615384615385</v>
      </c>
      <c r="I314" s="111">
        <v>0.1052</v>
      </c>
      <c r="J314" s="41">
        <v>1.3307984790874523</v>
      </c>
      <c r="K314" s="107">
        <v>0.84370999999999996</v>
      </c>
      <c r="L314" s="107"/>
      <c r="M314" s="2">
        <v>645</v>
      </c>
      <c r="N314" s="2">
        <v>16</v>
      </c>
      <c r="O314" s="2">
        <v>754</v>
      </c>
      <c r="P314" s="2">
        <v>17</v>
      </c>
      <c r="Q314" s="2">
        <v>1088</v>
      </c>
      <c r="R314" s="2">
        <v>19</v>
      </c>
      <c r="S314" s="112">
        <v>645</v>
      </c>
      <c r="T314" s="112">
        <v>16</v>
      </c>
      <c r="U314" s="108">
        <v>0.59283088235294112</v>
      </c>
      <c r="V314" s="109"/>
      <c r="Y314" s="109"/>
    </row>
    <row r="315" spans="1:25">
      <c r="A315" s="5" t="s">
        <v>864</v>
      </c>
      <c r="B315" s="103">
        <v>1115.2241177999999</v>
      </c>
      <c r="C315" s="104">
        <v>1391.1645705956407</v>
      </c>
      <c r="D315" s="105">
        <v>4.5802482772191366</v>
      </c>
      <c r="E315" s="106">
        <v>9.3231400335633055</v>
      </c>
      <c r="F315" s="105">
        <v>0.43818758157747534</v>
      </c>
      <c r="G315" s="110">
        <v>1.6319999999999999</v>
      </c>
      <c r="H315" s="41">
        <v>1.8995098039215688</v>
      </c>
      <c r="I315" s="111">
        <v>0.1084</v>
      </c>
      <c r="J315" s="41">
        <v>1.6605166051660516</v>
      </c>
      <c r="K315" s="107">
        <v>0.97814999999999996</v>
      </c>
      <c r="L315" s="107"/>
      <c r="M315" s="2">
        <v>662</v>
      </c>
      <c r="N315" s="2">
        <v>21</v>
      </c>
      <c r="O315" s="2">
        <v>975</v>
      </c>
      <c r="P315" s="2">
        <v>25</v>
      </c>
      <c r="Q315" s="2">
        <v>1751</v>
      </c>
      <c r="R315" s="2">
        <v>16</v>
      </c>
      <c r="S315" s="112">
        <v>662</v>
      </c>
      <c r="T315" s="112">
        <v>21</v>
      </c>
      <c r="U315" s="108">
        <v>0.37806967447173045</v>
      </c>
      <c r="V315" s="114" t="s">
        <v>518</v>
      </c>
      <c r="Y315" s="109"/>
    </row>
    <row r="316" spans="1:25">
      <c r="A316" s="5" t="s">
        <v>865</v>
      </c>
      <c r="B316" s="103">
        <v>647.79167180000002</v>
      </c>
      <c r="C316" s="104">
        <v>1132.9784489754627</v>
      </c>
      <c r="D316" s="105">
        <v>3.000811263392289</v>
      </c>
      <c r="E316" s="106">
        <v>9.7694411879640484</v>
      </c>
      <c r="F316" s="105">
        <v>0.46893317702227433</v>
      </c>
      <c r="G316" s="110">
        <v>1.5649999999999999</v>
      </c>
      <c r="H316" s="41">
        <v>1.5654952076677318</v>
      </c>
      <c r="I316" s="111">
        <v>0.1095</v>
      </c>
      <c r="J316" s="41">
        <v>1.3698630136986301</v>
      </c>
      <c r="K316" s="107">
        <v>0.85446999999999995</v>
      </c>
      <c r="L316" s="107"/>
      <c r="M316" s="2">
        <v>670</v>
      </c>
      <c r="N316" s="2">
        <v>17</v>
      </c>
      <c r="O316" s="2">
        <v>955</v>
      </c>
      <c r="P316" s="2">
        <v>19</v>
      </c>
      <c r="Q316" s="2">
        <v>1664</v>
      </c>
      <c r="R316" s="2">
        <v>17</v>
      </c>
      <c r="S316" s="112">
        <v>670</v>
      </c>
      <c r="T316" s="112">
        <v>17</v>
      </c>
      <c r="U316" s="108">
        <v>0.40264423076923078</v>
      </c>
      <c r="V316" s="109"/>
      <c r="Y316" s="109"/>
    </row>
    <row r="317" spans="1:25">
      <c r="A317" s="5" t="s">
        <v>866</v>
      </c>
      <c r="B317" s="103">
        <v>551.51286579999999</v>
      </c>
      <c r="C317" s="104">
        <v>1558.3243289745344</v>
      </c>
      <c r="D317" s="105">
        <v>1.0015584972251967</v>
      </c>
      <c r="E317" s="106">
        <v>12.195121951219512</v>
      </c>
      <c r="F317" s="105">
        <v>0.6097560975609756</v>
      </c>
      <c r="G317" s="110">
        <v>1.24</v>
      </c>
      <c r="H317" s="41">
        <v>1.814516129032258</v>
      </c>
      <c r="I317" s="111">
        <v>0.1104</v>
      </c>
      <c r="J317" s="41">
        <v>1.5398550724637681</v>
      </c>
      <c r="K317" s="107">
        <v>0.66347</v>
      </c>
      <c r="L317" s="107"/>
      <c r="M317" s="2">
        <v>675</v>
      </c>
      <c r="N317" s="2">
        <v>20</v>
      </c>
      <c r="O317" s="2">
        <v>815</v>
      </c>
      <c r="P317" s="2">
        <v>20</v>
      </c>
      <c r="Q317" s="2">
        <v>1234</v>
      </c>
      <c r="R317" s="2">
        <v>22</v>
      </c>
      <c r="S317" s="112">
        <v>675</v>
      </c>
      <c r="T317" s="112">
        <v>20</v>
      </c>
      <c r="U317" s="108">
        <v>0.54700162074554293</v>
      </c>
      <c r="V317" s="114" t="s">
        <v>518</v>
      </c>
      <c r="Y317" s="109"/>
    </row>
    <row r="318" spans="1:25">
      <c r="A318" s="5" t="s">
        <v>867</v>
      </c>
      <c r="B318" s="103">
        <v>815.10808599999996</v>
      </c>
      <c r="C318" s="104">
        <v>1577.2117331037541</v>
      </c>
      <c r="D318" s="105">
        <v>8.4993139890284084</v>
      </c>
      <c r="E318" s="106">
        <v>9.7370983446932815</v>
      </c>
      <c r="F318" s="105">
        <v>0.48685491723466412</v>
      </c>
      <c r="G318" s="110">
        <v>1.6579999999999999</v>
      </c>
      <c r="H318" s="41">
        <v>2.3522316043425815</v>
      </c>
      <c r="I318" s="111">
        <v>0.1166</v>
      </c>
      <c r="J318" s="41">
        <v>2.1012006861063464</v>
      </c>
      <c r="K318" s="107">
        <v>0.98316999999999999</v>
      </c>
      <c r="L318" s="107"/>
      <c r="M318" s="2">
        <v>708</v>
      </c>
      <c r="N318" s="2">
        <v>29</v>
      </c>
      <c r="O318" s="2">
        <v>977</v>
      </c>
      <c r="P318" s="2">
        <v>31</v>
      </c>
      <c r="Q318" s="2">
        <v>1671</v>
      </c>
      <c r="R318" s="2">
        <v>19</v>
      </c>
      <c r="S318" s="112">
        <v>708</v>
      </c>
      <c r="T318" s="112">
        <v>29</v>
      </c>
      <c r="U318" s="108">
        <v>0.42369838420107719</v>
      </c>
      <c r="V318" s="109"/>
      <c r="Y318" s="109"/>
    </row>
    <row r="319" spans="1:25">
      <c r="A319" s="5" t="s">
        <v>868</v>
      </c>
      <c r="B319" s="103">
        <v>286.02107039999999</v>
      </c>
      <c r="C319" s="104">
        <v>23757</v>
      </c>
      <c r="D319" s="105">
        <v>4.3425602315440424</v>
      </c>
      <c r="E319" s="106">
        <v>13.585110718652357</v>
      </c>
      <c r="F319" s="105">
        <v>0.64529275913598705</v>
      </c>
      <c r="G319" s="110">
        <v>1.2290000000000001</v>
      </c>
      <c r="H319" s="41">
        <v>1.5866558177379981</v>
      </c>
      <c r="I319" s="111">
        <v>0.1208</v>
      </c>
      <c r="J319" s="41">
        <v>1.324503311258278</v>
      </c>
      <c r="K319" s="107">
        <v>0.65110999999999997</v>
      </c>
      <c r="L319" s="107"/>
      <c r="M319" s="2">
        <v>735</v>
      </c>
      <c r="N319" s="2">
        <v>18</v>
      </c>
      <c r="O319" s="2">
        <v>814</v>
      </c>
      <c r="P319" s="2">
        <v>18</v>
      </c>
      <c r="Q319" s="2">
        <v>1024</v>
      </c>
      <c r="R319" s="2">
        <v>26</v>
      </c>
      <c r="S319" s="112">
        <v>735</v>
      </c>
      <c r="T319" s="112">
        <v>18</v>
      </c>
      <c r="U319" s="108">
        <v>0.7177734375</v>
      </c>
      <c r="V319" s="109"/>
      <c r="Y319" s="109"/>
    </row>
    <row r="320" spans="1:25">
      <c r="A320" s="5" t="s">
        <v>869</v>
      </c>
      <c r="B320" s="103">
        <v>890.74358099999995</v>
      </c>
      <c r="C320" s="104">
        <v>1704.1956374752863</v>
      </c>
      <c r="D320" s="105">
        <v>7.2475457595792552</v>
      </c>
      <c r="E320" s="106">
        <v>9.7885669537979645</v>
      </c>
      <c r="F320" s="105">
        <v>0.43559122944400935</v>
      </c>
      <c r="G320" s="110">
        <v>1.7989999999999999</v>
      </c>
      <c r="H320" s="41">
        <v>2.0289049471928848</v>
      </c>
      <c r="I320" s="111">
        <v>0.1275</v>
      </c>
      <c r="J320" s="41">
        <v>1.8039215686274508</v>
      </c>
      <c r="K320" s="107">
        <v>0.98272000000000004</v>
      </c>
      <c r="L320" s="107"/>
      <c r="M320" s="2">
        <v>772</v>
      </c>
      <c r="N320" s="2">
        <v>27</v>
      </c>
      <c r="O320" s="2">
        <v>1035</v>
      </c>
      <c r="P320" s="2">
        <v>27</v>
      </c>
      <c r="Q320" s="2">
        <v>1663</v>
      </c>
      <c r="R320" s="2">
        <v>16</v>
      </c>
      <c r="S320" s="112">
        <v>772</v>
      </c>
      <c r="T320" s="112">
        <v>27</v>
      </c>
      <c r="U320" s="108">
        <v>0.46422128683102826</v>
      </c>
      <c r="V320" s="109"/>
      <c r="Y320" s="109"/>
    </row>
    <row r="321" spans="1:25">
      <c r="A321" s="5" t="s">
        <v>870</v>
      </c>
      <c r="B321" s="103">
        <v>1270.8748727999998</v>
      </c>
      <c r="C321" s="104">
        <v>1293.8503576533662</v>
      </c>
      <c r="D321" s="105">
        <v>4.171265683799656</v>
      </c>
      <c r="E321" s="106">
        <v>6.4020486555697822</v>
      </c>
      <c r="F321" s="105">
        <v>0.38412291933418691</v>
      </c>
      <c r="G321" s="110">
        <v>2.8250000000000002</v>
      </c>
      <c r="H321" s="41">
        <v>1.4513274336283186</v>
      </c>
      <c r="I321" s="111">
        <v>0.13100000000000001</v>
      </c>
      <c r="J321" s="41">
        <v>1.2595419847328244</v>
      </c>
      <c r="K321" s="107">
        <v>0.79830999999999996</v>
      </c>
      <c r="L321" s="107"/>
      <c r="M321" s="2">
        <v>794</v>
      </c>
      <c r="N321" s="2">
        <v>19</v>
      </c>
      <c r="O321" s="2">
        <v>1362</v>
      </c>
      <c r="P321" s="2">
        <v>22</v>
      </c>
      <c r="Q321" s="2">
        <v>2414</v>
      </c>
      <c r="R321" s="2">
        <v>13</v>
      </c>
      <c r="S321" s="112">
        <v>794</v>
      </c>
      <c r="T321" s="112">
        <v>19</v>
      </c>
      <c r="U321" s="108">
        <v>0.32891466445733225</v>
      </c>
      <c r="V321" s="109"/>
      <c r="Y321" s="109"/>
    </row>
    <row r="322" spans="1:25">
      <c r="A322" s="5" t="s">
        <v>871</v>
      </c>
      <c r="B322" s="103">
        <v>931.57182299999999</v>
      </c>
      <c r="C322" s="104">
        <v>1467.4032993365395</v>
      </c>
      <c r="D322" s="105">
        <v>4.305061360335209</v>
      </c>
      <c r="E322" s="106">
        <v>9.7437396472766249</v>
      </c>
      <c r="F322" s="105">
        <v>0.41898080483289485</v>
      </c>
      <c r="G322" s="110">
        <v>1.8540000000000001</v>
      </c>
      <c r="H322" s="41">
        <v>1.6181229773462782</v>
      </c>
      <c r="I322" s="111">
        <v>0.1318</v>
      </c>
      <c r="J322" s="41">
        <v>1.4036418816388467</v>
      </c>
      <c r="K322" s="107">
        <v>0.93901000000000001</v>
      </c>
      <c r="L322" s="107"/>
      <c r="M322" s="2">
        <v>798</v>
      </c>
      <c r="N322" s="2">
        <v>21</v>
      </c>
      <c r="O322" s="2">
        <v>1062</v>
      </c>
      <c r="P322" s="2">
        <v>22</v>
      </c>
      <c r="Q322" s="2">
        <v>1672</v>
      </c>
      <c r="R322" s="2">
        <v>15</v>
      </c>
      <c r="S322" s="112">
        <v>798</v>
      </c>
      <c r="T322" s="112">
        <v>21</v>
      </c>
      <c r="U322" s="108">
        <v>0.47727272727272729</v>
      </c>
      <c r="V322" s="109"/>
      <c r="Y322" s="109"/>
    </row>
    <row r="323" spans="1:25">
      <c r="A323" s="5" t="s">
        <v>872</v>
      </c>
      <c r="B323" s="103">
        <v>186.599231</v>
      </c>
      <c r="C323" s="104">
        <v>16516.599999999999</v>
      </c>
      <c r="D323" s="105">
        <v>3.0962313043014591</v>
      </c>
      <c r="E323" s="106">
        <v>12.87001287001287</v>
      </c>
      <c r="F323" s="105">
        <v>0.70785070785070781</v>
      </c>
      <c r="G323" s="110">
        <v>1.425</v>
      </c>
      <c r="H323" s="41">
        <v>1.6842105263157894</v>
      </c>
      <c r="I323" s="111">
        <v>0.1323</v>
      </c>
      <c r="J323" s="41">
        <v>1.3605442176870748</v>
      </c>
      <c r="K323" s="107">
        <v>0.65436000000000005</v>
      </c>
      <c r="L323" s="107"/>
      <c r="M323" s="2">
        <v>801</v>
      </c>
      <c r="N323" s="2">
        <v>21</v>
      </c>
      <c r="O323" s="2">
        <v>897</v>
      </c>
      <c r="P323" s="2">
        <v>20</v>
      </c>
      <c r="Q323" s="2">
        <v>1126</v>
      </c>
      <c r="R323" s="2">
        <v>29</v>
      </c>
      <c r="S323" s="112">
        <v>801</v>
      </c>
      <c r="T323" s="112">
        <v>21</v>
      </c>
      <c r="U323" s="108">
        <v>0.71136767317939609</v>
      </c>
      <c r="V323" s="109"/>
      <c r="Y323" s="109"/>
    </row>
    <row r="324" spans="1:25">
      <c r="A324" s="5" t="s">
        <v>873</v>
      </c>
      <c r="B324" s="103">
        <v>697.09401839999998</v>
      </c>
      <c r="C324" s="104">
        <v>1087.7787264067738</v>
      </c>
      <c r="D324" s="105">
        <v>3.9618192576758231</v>
      </c>
      <c r="E324" s="106">
        <v>9.5138426410427179</v>
      </c>
      <c r="F324" s="105">
        <v>0.43763676148796499</v>
      </c>
      <c r="G324" s="110">
        <v>1.946</v>
      </c>
      <c r="H324" s="41">
        <v>1.4902363823227134</v>
      </c>
      <c r="I324" s="111">
        <v>0.13339999999999999</v>
      </c>
      <c r="J324" s="41">
        <v>1.2743628185907045</v>
      </c>
      <c r="K324" s="107">
        <v>0.75261999999999996</v>
      </c>
      <c r="L324" s="107"/>
      <c r="M324" s="2">
        <v>807</v>
      </c>
      <c r="N324" s="2">
        <v>19</v>
      </c>
      <c r="O324" s="2">
        <v>1096</v>
      </c>
      <c r="P324" s="2">
        <v>20</v>
      </c>
      <c r="Q324" s="2">
        <v>1715</v>
      </c>
      <c r="R324" s="2">
        <v>16</v>
      </c>
      <c r="S324" s="112">
        <v>807</v>
      </c>
      <c r="T324" s="112">
        <v>19</v>
      </c>
      <c r="U324" s="108">
        <v>0.47055393586005834</v>
      </c>
      <c r="V324" s="109"/>
      <c r="Y324" s="109"/>
    </row>
    <row r="325" spans="1:25">
      <c r="A325" s="5" t="s">
        <v>874</v>
      </c>
      <c r="B325" s="103">
        <v>1004.3209773999999</v>
      </c>
      <c r="C325" s="104">
        <v>1995.7345221092974</v>
      </c>
      <c r="D325" s="105">
        <v>3.6251336255627891</v>
      </c>
      <c r="E325" s="106">
        <v>5.1334702258726903</v>
      </c>
      <c r="F325" s="105">
        <v>0.38501026694045171</v>
      </c>
      <c r="G325" s="110">
        <v>3.71</v>
      </c>
      <c r="H325" s="41">
        <v>1.6172506738544474</v>
      </c>
      <c r="I325" s="111">
        <v>0.13739999999999999</v>
      </c>
      <c r="J325" s="41">
        <v>1.4192139737991265</v>
      </c>
      <c r="K325" s="107">
        <v>0.95865</v>
      </c>
      <c r="L325" s="107"/>
      <c r="M325" s="2">
        <v>830</v>
      </c>
      <c r="N325" s="2">
        <v>22</v>
      </c>
      <c r="O325" s="2">
        <v>1571</v>
      </c>
      <c r="P325" s="2">
        <v>26</v>
      </c>
      <c r="Q325" s="2">
        <v>2782</v>
      </c>
      <c r="R325" s="2">
        <v>13</v>
      </c>
      <c r="S325" s="112">
        <v>830</v>
      </c>
      <c r="T325" s="112">
        <v>22</v>
      </c>
      <c r="U325" s="108">
        <v>0.29834651329978434</v>
      </c>
      <c r="V325" s="109"/>
      <c r="Y325" s="109"/>
    </row>
    <row r="326" spans="1:25">
      <c r="A326" s="5" t="s">
        <v>875</v>
      </c>
      <c r="B326" s="103">
        <v>322.13694240000001</v>
      </c>
      <c r="C326" s="104">
        <v>15067.618043276923</v>
      </c>
      <c r="D326" s="105">
        <v>2.0804718310310908</v>
      </c>
      <c r="E326" s="106">
        <v>11.655011655011656</v>
      </c>
      <c r="F326" s="105">
        <v>0.55361305361305357</v>
      </c>
      <c r="G326" s="110">
        <v>1.641</v>
      </c>
      <c r="H326" s="41">
        <v>2.3156611822059721</v>
      </c>
      <c r="I326" s="111">
        <v>0.1381</v>
      </c>
      <c r="J326" s="41">
        <v>2.172338884866039</v>
      </c>
      <c r="K326" s="107">
        <v>0.96348999999999996</v>
      </c>
      <c r="L326" s="107"/>
      <c r="M326" s="2">
        <v>831</v>
      </c>
      <c r="N326" s="2">
        <v>34</v>
      </c>
      <c r="O326" s="2">
        <v>972</v>
      </c>
      <c r="P326" s="2">
        <v>29</v>
      </c>
      <c r="Q326" s="2">
        <v>1328</v>
      </c>
      <c r="R326" s="2">
        <v>22</v>
      </c>
      <c r="S326" s="112">
        <v>831</v>
      </c>
      <c r="T326" s="112">
        <v>34</v>
      </c>
      <c r="U326" s="108">
        <v>0.62575301204819278</v>
      </c>
      <c r="V326" s="109"/>
      <c r="Y326" s="109"/>
    </row>
    <row r="327" spans="1:25">
      <c r="A327" s="5" t="s">
        <v>876</v>
      </c>
      <c r="B327" s="103">
        <v>536.41818879999994</v>
      </c>
      <c r="C327" s="104">
        <v>13210.967946869876</v>
      </c>
      <c r="D327" s="105">
        <v>4.5136040741506713</v>
      </c>
      <c r="E327" s="106">
        <v>10.02707309736288</v>
      </c>
      <c r="F327" s="105">
        <v>0.45623182593001105</v>
      </c>
      <c r="G327" s="110">
        <v>1.909</v>
      </c>
      <c r="H327" s="41">
        <v>1.4929282346778419</v>
      </c>
      <c r="I327" s="111">
        <v>0.13850000000000001</v>
      </c>
      <c r="J327" s="41">
        <v>1.2996389891696749</v>
      </c>
      <c r="K327" s="107">
        <v>0.77629999999999999</v>
      </c>
      <c r="L327" s="107"/>
      <c r="M327" s="2">
        <v>836</v>
      </c>
      <c r="N327" s="2">
        <v>20</v>
      </c>
      <c r="O327" s="2">
        <v>1084</v>
      </c>
      <c r="P327" s="2">
        <v>20</v>
      </c>
      <c r="Q327" s="2">
        <v>1616</v>
      </c>
      <c r="R327" s="2">
        <v>17</v>
      </c>
      <c r="S327" s="112">
        <v>836</v>
      </c>
      <c r="T327" s="112">
        <v>20</v>
      </c>
      <c r="U327" s="108">
        <v>0.51732673267326734</v>
      </c>
      <c r="V327" s="109"/>
      <c r="Y327" s="109"/>
    </row>
    <row r="328" spans="1:25">
      <c r="A328" s="5" t="s">
        <v>877</v>
      </c>
      <c r="B328" s="103">
        <v>41.473886999999998</v>
      </c>
      <c r="C328" s="104">
        <v>2021.235185825514</v>
      </c>
      <c r="D328" s="105">
        <v>1.9693763339974151</v>
      </c>
      <c r="E328" s="106">
        <v>13.21003963011889</v>
      </c>
      <c r="F328" s="105">
        <v>1.2549537648612945</v>
      </c>
      <c r="G328" s="110">
        <v>1.478</v>
      </c>
      <c r="H328" s="41">
        <v>1.8267929634641409</v>
      </c>
      <c r="I328" s="111">
        <v>0.1406</v>
      </c>
      <c r="J328" s="41">
        <v>1.386913229018492</v>
      </c>
      <c r="K328" s="107">
        <v>0.17859</v>
      </c>
      <c r="L328" s="107"/>
      <c r="M328" s="2">
        <v>848</v>
      </c>
      <c r="N328" s="2">
        <v>22</v>
      </c>
      <c r="O328" s="2">
        <v>916</v>
      </c>
      <c r="P328" s="2">
        <v>22</v>
      </c>
      <c r="Q328" s="2">
        <v>1054</v>
      </c>
      <c r="R328" s="2">
        <v>50</v>
      </c>
      <c r="S328" s="112">
        <v>848</v>
      </c>
      <c r="T328" s="112">
        <v>22</v>
      </c>
      <c r="U328" s="108">
        <v>0.8045540796963947</v>
      </c>
      <c r="V328" s="109"/>
      <c r="Y328" s="109"/>
    </row>
    <row r="329" spans="1:25">
      <c r="A329" s="5" t="s">
        <v>878</v>
      </c>
      <c r="B329" s="103">
        <v>212.1087488</v>
      </c>
      <c r="C329" s="104">
        <v>20775.599999999999</v>
      </c>
      <c r="D329" s="105">
        <v>0.35104378947328807</v>
      </c>
      <c r="E329" s="106">
        <v>12.110936175366355</v>
      </c>
      <c r="F329" s="105">
        <v>0.59343587259295139</v>
      </c>
      <c r="G329" s="110">
        <v>1.6359999999999999</v>
      </c>
      <c r="H329" s="41">
        <v>1.6198044009779951</v>
      </c>
      <c r="I329" s="111">
        <v>0.14419999999999999</v>
      </c>
      <c r="J329" s="41">
        <v>1.4216366158113733</v>
      </c>
      <c r="K329" s="107">
        <v>0.77707000000000004</v>
      </c>
      <c r="L329" s="107"/>
      <c r="M329" s="2">
        <v>868</v>
      </c>
      <c r="N329" s="2">
        <v>23</v>
      </c>
      <c r="O329" s="2">
        <v>982</v>
      </c>
      <c r="P329" s="2">
        <v>20</v>
      </c>
      <c r="Q329" s="2">
        <v>1254</v>
      </c>
      <c r="R329" s="2">
        <v>23</v>
      </c>
      <c r="S329" s="112">
        <v>868</v>
      </c>
      <c r="T329" s="112">
        <v>23</v>
      </c>
      <c r="U329" s="108">
        <v>0.69218500797448168</v>
      </c>
      <c r="V329" s="109"/>
      <c r="Y329" s="109"/>
    </row>
    <row r="330" spans="1:25">
      <c r="A330" s="5" t="s">
        <v>879</v>
      </c>
      <c r="B330" s="103">
        <v>1065.0829357999999</v>
      </c>
      <c r="C330" s="104">
        <v>1930.2183957826846</v>
      </c>
      <c r="D330" s="105">
        <v>1.7556259163219397</v>
      </c>
      <c r="E330" s="106">
        <v>10.099989900010099</v>
      </c>
      <c r="F330" s="105">
        <v>0.39894960105039895</v>
      </c>
      <c r="G330" s="110">
        <v>1.97</v>
      </c>
      <c r="H330" s="41">
        <v>1.548223350253807</v>
      </c>
      <c r="I330" s="111">
        <v>0.14449999999999999</v>
      </c>
      <c r="J330" s="41">
        <v>1.3494809688581315</v>
      </c>
      <c r="K330" s="107">
        <v>0.91157999999999995</v>
      </c>
      <c r="L330" s="107"/>
      <c r="M330" s="2">
        <v>870</v>
      </c>
      <c r="N330" s="2">
        <v>22</v>
      </c>
      <c r="O330" s="2">
        <v>1104</v>
      </c>
      <c r="P330" s="2">
        <v>21</v>
      </c>
      <c r="Q330" s="2">
        <v>1606</v>
      </c>
      <c r="R330" s="2">
        <v>15</v>
      </c>
      <c r="S330" s="112">
        <v>870</v>
      </c>
      <c r="T330" s="112">
        <v>22</v>
      </c>
      <c r="U330" s="108">
        <v>0.5417185554171855</v>
      </c>
      <c r="V330" s="109"/>
      <c r="Y330" s="109"/>
    </row>
    <row r="331" spans="1:25">
      <c r="A331" s="5" t="s">
        <v>880</v>
      </c>
      <c r="B331" s="103">
        <v>151.4784908</v>
      </c>
      <c r="C331" s="104">
        <v>14844.9</v>
      </c>
      <c r="D331" s="105">
        <v>4.9409096904450331</v>
      </c>
      <c r="E331" s="106">
        <v>9.0991810737033667</v>
      </c>
      <c r="F331" s="105">
        <v>0.68243858052775253</v>
      </c>
      <c r="G331" s="110">
        <v>2.29</v>
      </c>
      <c r="H331" s="41">
        <v>2.6200873362445414</v>
      </c>
      <c r="I331" s="111">
        <v>0.1492</v>
      </c>
      <c r="J331" s="41">
        <v>2.2788203753351204</v>
      </c>
      <c r="K331" s="107">
        <v>0.95552000000000004</v>
      </c>
      <c r="L331" s="107"/>
      <c r="M331" s="2">
        <v>892</v>
      </c>
      <c r="N331" s="2">
        <v>37</v>
      </c>
      <c r="O331" s="2">
        <v>1187</v>
      </c>
      <c r="P331" s="2">
        <v>34</v>
      </c>
      <c r="Q331" s="2">
        <v>1792</v>
      </c>
      <c r="R331" s="2">
        <v>24</v>
      </c>
      <c r="S331" s="112">
        <v>892</v>
      </c>
      <c r="T331" s="112">
        <v>37</v>
      </c>
      <c r="U331" s="108">
        <v>0.49776785714285715</v>
      </c>
      <c r="V331" s="109"/>
      <c r="Y331" s="109"/>
    </row>
    <row r="332" spans="1:25">
      <c r="A332" s="5" t="s">
        <v>881</v>
      </c>
      <c r="B332" s="103">
        <v>17.663393799999998</v>
      </c>
      <c r="C332" s="104">
        <v>269.22004520770105</v>
      </c>
      <c r="D332" s="105">
        <v>1.1293730698383859</v>
      </c>
      <c r="E332" s="106">
        <v>13.297872340425531</v>
      </c>
      <c r="F332" s="105">
        <v>1.5957446808510638</v>
      </c>
      <c r="G332" s="110">
        <v>1.843</v>
      </c>
      <c r="H332" s="41">
        <v>2.1432447097124254</v>
      </c>
      <c r="I332" s="111">
        <v>0.1794</v>
      </c>
      <c r="J332" s="41">
        <v>1.4771460423634337</v>
      </c>
      <c r="K332" s="107">
        <v>0.31957000000000002</v>
      </c>
      <c r="L332" s="107"/>
      <c r="M332" s="2">
        <v>1063</v>
      </c>
      <c r="N332" s="2">
        <v>29</v>
      </c>
      <c r="O332" s="2">
        <v>1051</v>
      </c>
      <c r="P332" s="2">
        <v>29</v>
      </c>
      <c r="Q332" s="2">
        <v>1007</v>
      </c>
      <c r="R332" s="2">
        <v>68</v>
      </c>
      <c r="S332" s="112">
        <v>1007</v>
      </c>
      <c r="T332" s="112">
        <v>68</v>
      </c>
      <c r="U332" s="108">
        <v>1.0556107249255213</v>
      </c>
      <c r="V332" s="109"/>
      <c r="Y332" s="109"/>
    </row>
    <row r="333" spans="1:25">
      <c r="A333" s="5" t="s">
        <v>882</v>
      </c>
      <c r="B333" s="103">
        <v>270.3389962</v>
      </c>
      <c r="C333" s="104">
        <v>7549.1698975142035</v>
      </c>
      <c r="D333" s="105">
        <v>2.0879133980389701</v>
      </c>
      <c r="E333" s="106">
        <v>13.126804935678656</v>
      </c>
      <c r="F333" s="105">
        <v>0.56445261223418219</v>
      </c>
      <c r="G333" s="110">
        <v>1.702</v>
      </c>
      <c r="H333" s="41">
        <v>1.5276145710928322</v>
      </c>
      <c r="I333" s="111">
        <v>0.15939999999999999</v>
      </c>
      <c r="J333" s="41">
        <v>1.2860727728983692</v>
      </c>
      <c r="K333" s="107">
        <v>0.54054999999999997</v>
      </c>
      <c r="L333" s="107"/>
      <c r="M333" s="2">
        <v>953</v>
      </c>
      <c r="N333" s="2">
        <v>23</v>
      </c>
      <c r="O333" s="2">
        <v>1008</v>
      </c>
      <c r="P333" s="2">
        <v>19</v>
      </c>
      <c r="Q333" s="2">
        <v>1096</v>
      </c>
      <c r="R333" s="2">
        <v>23</v>
      </c>
      <c r="S333" s="112">
        <v>1096</v>
      </c>
      <c r="T333" s="112">
        <v>23</v>
      </c>
      <c r="U333" s="108">
        <v>0.86952554744525545</v>
      </c>
      <c r="V333" s="109"/>
      <c r="Y333" s="109"/>
    </row>
    <row r="334" spans="1:25">
      <c r="A334" s="5" t="s">
        <v>883</v>
      </c>
      <c r="B334" s="103">
        <v>67.351562199999989</v>
      </c>
      <c r="C334" s="104">
        <v>7693.1</v>
      </c>
      <c r="D334" s="105">
        <v>2.5550571353340423</v>
      </c>
      <c r="E334" s="106">
        <v>12.88659793814433</v>
      </c>
      <c r="F334" s="105">
        <v>0.96649484536082464</v>
      </c>
      <c r="G334" s="110">
        <v>1.7430000000000001</v>
      </c>
      <c r="H334" s="41">
        <v>1.7211703958691909</v>
      </c>
      <c r="I334" s="111">
        <v>0.1636</v>
      </c>
      <c r="J334" s="41">
        <v>1.2836185819070904</v>
      </c>
      <c r="K334" s="107">
        <v>0.35158</v>
      </c>
      <c r="L334" s="107"/>
      <c r="M334" s="2">
        <v>976</v>
      </c>
      <c r="N334" s="2">
        <v>23</v>
      </c>
      <c r="O334" s="2">
        <v>1022</v>
      </c>
      <c r="P334" s="2">
        <v>22</v>
      </c>
      <c r="Q334" s="2">
        <v>1115</v>
      </c>
      <c r="R334" s="2">
        <v>38</v>
      </c>
      <c r="S334" s="112">
        <v>1115</v>
      </c>
      <c r="T334" s="112">
        <v>38</v>
      </c>
      <c r="U334" s="108">
        <v>0.87533632286995511</v>
      </c>
      <c r="V334" s="109"/>
      <c r="Y334" s="109"/>
    </row>
    <row r="335" spans="1:25">
      <c r="A335" s="5" t="s">
        <v>884</v>
      </c>
      <c r="B335" s="103">
        <v>132.64790499999998</v>
      </c>
      <c r="C335" s="104">
        <v>3039.9585237052211</v>
      </c>
      <c r="D335" s="105">
        <v>1.6821733142591242</v>
      </c>
      <c r="E335" s="106">
        <v>12.87001287001287</v>
      </c>
      <c r="F335" s="105">
        <v>0.70785070785070781</v>
      </c>
      <c r="G335" s="110">
        <v>1.7310000000000001</v>
      </c>
      <c r="H335" s="41">
        <v>1.559792027729636</v>
      </c>
      <c r="I335" s="111">
        <v>0.16089999999999999</v>
      </c>
      <c r="J335" s="41">
        <v>1.3051584835301431</v>
      </c>
      <c r="K335" s="107">
        <v>0.46224999999999999</v>
      </c>
      <c r="L335" s="107"/>
      <c r="M335" s="2">
        <v>962</v>
      </c>
      <c r="N335" s="2">
        <v>23</v>
      </c>
      <c r="O335" s="2">
        <v>1019</v>
      </c>
      <c r="P335" s="2">
        <v>21</v>
      </c>
      <c r="Q335" s="2">
        <v>1135</v>
      </c>
      <c r="R335" s="2">
        <v>27</v>
      </c>
      <c r="S335" s="112">
        <v>1135</v>
      </c>
      <c r="T335" s="112">
        <v>27</v>
      </c>
      <c r="U335" s="108">
        <v>0.84757709251101321</v>
      </c>
      <c r="V335" s="114" t="s">
        <v>518</v>
      </c>
      <c r="Y335" s="109"/>
    </row>
    <row r="336" spans="1:25">
      <c r="A336" s="5" t="s">
        <v>885</v>
      </c>
      <c r="B336" s="103">
        <v>106.18920519999999</v>
      </c>
      <c r="C336" s="104">
        <v>1324.3736288550538</v>
      </c>
      <c r="D336" s="105">
        <v>1.8246013887446129</v>
      </c>
      <c r="E336" s="106">
        <v>12.755102040816327</v>
      </c>
      <c r="F336" s="105">
        <v>0.76530612244897955</v>
      </c>
      <c r="G336" s="110">
        <v>1.7709999999999999</v>
      </c>
      <c r="H336" s="41">
        <v>1.609260304912479</v>
      </c>
      <c r="I336" s="111">
        <v>0.1636</v>
      </c>
      <c r="J336" s="41">
        <v>1.3141809290953546</v>
      </c>
      <c r="K336" s="107">
        <v>0.34965000000000002</v>
      </c>
      <c r="L336" s="107"/>
      <c r="M336" s="2">
        <v>976</v>
      </c>
      <c r="N336" s="2">
        <v>24</v>
      </c>
      <c r="O336" s="2">
        <v>1032</v>
      </c>
      <c r="P336" s="2">
        <v>21</v>
      </c>
      <c r="Q336" s="2">
        <v>1147</v>
      </c>
      <c r="R336" s="2">
        <v>31</v>
      </c>
      <c r="S336" s="112">
        <v>1147</v>
      </c>
      <c r="T336" s="112">
        <v>31</v>
      </c>
      <c r="U336" s="108">
        <v>0.85091543156059291</v>
      </c>
      <c r="V336" s="109"/>
      <c r="Y336" s="109"/>
    </row>
    <row r="337" spans="1:25">
      <c r="A337" s="5" t="s">
        <v>886</v>
      </c>
      <c r="B337" s="103">
        <v>108.35052279999999</v>
      </c>
      <c r="C337" s="104">
        <v>5440.8317962273159</v>
      </c>
      <c r="D337" s="105">
        <v>1.7447096321291593</v>
      </c>
      <c r="E337" s="106">
        <v>12.610340479192939</v>
      </c>
      <c r="F337" s="105">
        <v>0.75662042875157631</v>
      </c>
      <c r="G337" s="110">
        <v>1.6659999999999999</v>
      </c>
      <c r="H337" s="41">
        <v>1.7106842737094838</v>
      </c>
      <c r="I337" s="111">
        <v>0.15179999999999999</v>
      </c>
      <c r="J337" s="41">
        <v>1.4492753623188406</v>
      </c>
      <c r="K337" s="107">
        <v>0.71238999999999997</v>
      </c>
      <c r="L337" s="107"/>
      <c r="M337" s="2">
        <v>910</v>
      </c>
      <c r="N337" s="2">
        <v>25</v>
      </c>
      <c r="O337" s="2">
        <v>994</v>
      </c>
      <c r="P337" s="2">
        <v>21</v>
      </c>
      <c r="Q337" s="2">
        <v>1167</v>
      </c>
      <c r="R337" s="2">
        <v>29</v>
      </c>
      <c r="S337" s="112">
        <v>1167</v>
      </c>
      <c r="T337" s="112">
        <v>29</v>
      </c>
      <c r="U337" s="108">
        <v>0.77977720651242499</v>
      </c>
      <c r="V337" s="109"/>
      <c r="Y337" s="109"/>
    </row>
    <row r="338" spans="1:25">
      <c r="A338" s="5" t="s">
        <v>887</v>
      </c>
      <c r="B338" s="103">
        <v>275.10312959999999</v>
      </c>
      <c r="C338" s="104">
        <v>2803.9825171950861</v>
      </c>
      <c r="D338" s="105">
        <v>2.4195488510846852</v>
      </c>
      <c r="E338" s="106">
        <v>12.599218848431398</v>
      </c>
      <c r="F338" s="105">
        <v>0.52916719163411874</v>
      </c>
      <c r="G338" s="110">
        <v>1.871</v>
      </c>
      <c r="H338" s="41">
        <v>1.5499732763228222</v>
      </c>
      <c r="I338" s="111">
        <v>0.17</v>
      </c>
      <c r="J338" s="41">
        <v>1.3529411764705881</v>
      </c>
      <c r="K338" s="107">
        <v>0.77442</v>
      </c>
      <c r="L338" s="107"/>
      <c r="M338" s="2">
        <v>1012</v>
      </c>
      <c r="N338" s="2">
        <v>25</v>
      </c>
      <c r="O338" s="2">
        <v>1069</v>
      </c>
      <c r="P338" s="2">
        <v>21</v>
      </c>
      <c r="Q338" s="2">
        <v>1178</v>
      </c>
      <c r="R338" s="2">
        <v>21</v>
      </c>
      <c r="S338" s="112">
        <v>1178</v>
      </c>
      <c r="T338" s="112">
        <v>21</v>
      </c>
      <c r="U338" s="108">
        <v>0.85908319185059423</v>
      </c>
      <c r="V338" s="109"/>
      <c r="Y338" s="109"/>
    </row>
    <row r="339" spans="1:25">
      <c r="A339" s="5" t="s">
        <v>888</v>
      </c>
      <c r="B339" s="103">
        <v>66.171065999999996</v>
      </c>
      <c r="C339" s="104">
        <v>7867.4</v>
      </c>
      <c r="D339" s="105">
        <v>1.4504332161558009</v>
      </c>
      <c r="E339" s="106">
        <v>12.004801920768308</v>
      </c>
      <c r="F339" s="105">
        <v>0.84033613445378141</v>
      </c>
      <c r="G339" s="110">
        <v>1.944</v>
      </c>
      <c r="H339" s="41">
        <v>1.6460905349794239</v>
      </c>
      <c r="I339" s="111">
        <v>0.16980000000000001</v>
      </c>
      <c r="J339" s="41">
        <v>1.3250883392226147</v>
      </c>
      <c r="K339" s="107">
        <v>0.45537</v>
      </c>
      <c r="L339" s="107"/>
      <c r="M339" s="2">
        <v>1011</v>
      </c>
      <c r="N339" s="2">
        <v>25</v>
      </c>
      <c r="O339" s="2">
        <v>1093</v>
      </c>
      <c r="P339" s="2">
        <v>22</v>
      </c>
      <c r="Q339" s="2">
        <v>1267</v>
      </c>
      <c r="R339" s="2">
        <v>34</v>
      </c>
      <c r="S339" s="112">
        <v>1267</v>
      </c>
      <c r="T339" s="112">
        <v>34</v>
      </c>
      <c r="U339" s="108">
        <v>0.79794790844514596</v>
      </c>
      <c r="V339" s="109"/>
      <c r="Y339" s="109"/>
    </row>
    <row r="340" spans="1:25">
      <c r="A340" s="5" t="s">
        <v>889</v>
      </c>
      <c r="B340" s="103">
        <v>223.9106922</v>
      </c>
      <c r="C340" s="104">
        <v>7923.7091140469593</v>
      </c>
      <c r="D340" s="105">
        <v>2.0696784873720842</v>
      </c>
      <c r="E340" s="106">
        <v>11.724703951225232</v>
      </c>
      <c r="F340" s="105">
        <v>0.53933638175636056</v>
      </c>
      <c r="G340" s="110">
        <v>2.052</v>
      </c>
      <c r="H340" s="41">
        <v>1.5594541910331385</v>
      </c>
      <c r="I340" s="111">
        <v>0.17069999999999999</v>
      </c>
      <c r="J340" s="41">
        <v>1.3473930872876392</v>
      </c>
      <c r="K340" s="107">
        <v>0.77158000000000004</v>
      </c>
      <c r="L340" s="107"/>
      <c r="M340" s="2">
        <v>1015</v>
      </c>
      <c r="N340" s="2">
        <v>25</v>
      </c>
      <c r="O340" s="2">
        <v>1132</v>
      </c>
      <c r="P340" s="2">
        <v>22</v>
      </c>
      <c r="Q340" s="2">
        <v>1317</v>
      </c>
      <c r="R340" s="2">
        <v>21</v>
      </c>
      <c r="S340" s="112">
        <v>1317</v>
      </c>
      <c r="T340" s="112">
        <v>21</v>
      </c>
      <c r="U340" s="108">
        <v>0.77069096431283224</v>
      </c>
      <c r="V340" s="109"/>
      <c r="Y340" s="109"/>
    </row>
    <row r="341" spans="1:25">
      <c r="A341" s="5" t="s">
        <v>890</v>
      </c>
      <c r="B341" s="103">
        <v>136.7236858</v>
      </c>
      <c r="C341" s="104">
        <v>14985.6</v>
      </c>
      <c r="D341" s="105">
        <v>1.2074737933881308</v>
      </c>
      <c r="E341" s="106">
        <v>11.695906432748536</v>
      </c>
      <c r="F341" s="105">
        <v>0.70175438596491224</v>
      </c>
      <c r="G341" s="110">
        <v>1.9379999999999999</v>
      </c>
      <c r="H341" s="41">
        <v>1.9349845201238391</v>
      </c>
      <c r="I341" s="111">
        <v>0.16320000000000001</v>
      </c>
      <c r="J341" s="41">
        <v>1.6850490196078427</v>
      </c>
      <c r="K341" s="107">
        <v>0.87683999999999995</v>
      </c>
      <c r="L341" s="107"/>
      <c r="M341" s="2">
        <v>972</v>
      </c>
      <c r="N341" s="2">
        <v>31</v>
      </c>
      <c r="O341" s="2">
        <v>1085</v>
      </c>
      <c r="P341" s="2">
        <v>27</v>
      </c>
      <c r="Q341" s="2">
        <v>1318</v>
      </c>
      <c r="R341" s="2">
        <v>27</v>
      </c>
      <c r="S341" s="112">
        <v>1318</v>
      </c>
      <c r="T341" s="112">
        <v>27</v>
      </c>
      <c r="U341" s="108">
        <v>0.7374810318664643</v>
      </c>
      <c r="V341" s="109"/>
      <c r="Y341" s="109"/>
    </row>
    <row r="342" spans="1:25">
      <c r="A342" s="5" t="s">
        <v>891</v>
      </c>
      <c r="B342" s="103">
        <v>246.02294339999997</v>
      </c>
      <c r="C342" s="104">
        <v>31770</v>
      </c>
      <c r="D342" s="105">
        <v>3.4219498112916402</v>
      </c>
      <c r="E342" s="106">
        <v>11.500862564692351</v>
      </c>
      <c r="F342" s="105">
        <v>0.52328924669350196</v>
      </c>
      <c r="G342" s="110">
        <v>2.25</v>
      </c>
      <c r="H342" s="41">
        <v>1.5555555555555558</v>
      </c>
      <c r="I342" s="111">
        <v>0.1867</v>
      </c>
      <c r="J342" s="41">
        <v>1.3390465988216389</v>
      </c>
      <c r="K342" s="107">
        <v>0.78715000000000002</v>
      </c>
      <c r="L342" s="107"/>
      <c r="M342" s="2">
        <v>1104</v>
      </c>
      <c r="N342" s="2">
        <v>27</v>
      </c>
      <c r="O342" s="2">
        <v>1195</v>
      </c>
      <c r="P342" s="2">
        <v>22</v>
      </c>
      <c r="Q342" s="2">
        <v>1355</v>
      </c>
      <c r="R342" s="2">
        <v>20</v>
      </c>
      <c r="S342" s="112">
        <v>1355</v>
      </c>
      <c r="T342" s="112">
        <v>20</v>
      </c>
      <c r="U342" s="108">
        <v>0.81476014760147597</v>
      </c>
      <c r="V342" s="109"/>
      <c r="Y342" s="109"/>
    </row>
    <row r="343" spans="1:25">
      <c r="A343" s="5" t="s">
        <v>892</v>
      </c>
      <c r="B343" s="103">
        <v>331.75464919999996</v>
      </c>
      <c r="C343" s="104">
        <v>35203.784062778177</v>
      </c>
      <c r="D343" s="105">
        <v>3.4015670676250989</v>
      </c>
      <c r="E343" s="106">
        <v>11.474469305794607</v>
      </c>
      <c r="F343" s="105">
        <v>0.45897877223178424</v>
      </c>
      <c r="G343" s="110">
        <v>2.3170000000000002</v>
      </c>
      <c r="H343" s="41">
        <v>1.5537332757876561</v>
      </c>
      <c r="I343" s="111">
        <v>0.19209999999999999</v>
      </c>
      <c r="J343" s="41">
        <v>1.3274336283185841</v>
      </c>
      <c r="K343" s="107">
        <v>0.82033</v>
      </c>
      <c r="L343" s="107"/>
      <c r="M343" s="2">
        <v>1132</v>
      </c>
      <c r="N343" s="2">
        <v>28</v>
      </c>
      <c r="O343" s="2">
        <v>1216</v>
      </c>
      <c r="P343" s="2">
        <v>22</v>
      </c>
      <c r="Q343" s="2">
        <v>1361</v>
      </c>
      <c r="R343" s="2">
        <v>18</v>
      </c>
      <c r="S343" s="112">
        <v>1361</v>
      </c>
      <c r="T343" s="112">
        <v>18</v>
      </c>
      <c r="U343" s="108">
        <v>0.83174136664217491</v>
      </c>
      <c r="V343" s="109"/>
      <c r="Y343" s="109"/>
    </row>
    <row r="344" spans="1:25">
      <c r="A344" s="5" t="s">
        <v>893</v>
      </c>
      <c r="B344" s="103">
        <v>480.25344639999997</v>
      </c>
      <c r="C344" s="104">
        <v>54274.7</v>
      </c>
      <c r="D344" s="105">
        <v>2.5495904925109296</v>
      </c>
      <c r="E344" s="106">
        <v>11.138338159946537</v>
      </c>
      <c r="F344" s="105">
        <v>0.47337937179772777</v>
      </c>
      <c r="G344" s="110">
        <v>2.0070000000000001</v>
      </c>
      <c r="H344" s="41">
        <v>1.4947683109118086</v>
      </c>
      <c r="I344" s="111">
        <v>0.16239999999999999</v>
      </c>
      <c r="J344" s="41">
        <v>1.2931034482758621</v>
      </c>
      <c r="K344" s="107">
        <v>0.66278999999999999</v>
      </c>
      <c r="L344" s="107"/>
      <c r="M344" s="2">
        <v>970</v>
      </c>
      <c r="N344" s="2">
        <v>23</v>
      </c>
      <c r="O344" s="2">
        <v>1118</v>
      </c>
      <c r="P344" s="2">
        <v>20</v>
      </c>
      <c r="Q344" s="2">
        <v>1419</v>
      </c>
      <c r="R344" s="2">
        <v>18</v>
      </c>
      <c r="S344" s="112">
        <v>1419</v>
      </c>
      <c r="T344" s="112">
        <v>18</v>
      </c>
      <c r="U344" s="108">
        <v>0.68357998590556734</v>
      </c>
      <c r="V344" s="109"/>
      <c r="Y344" s="109"/>
    </row>
    <row r="345" spans="1:25">
      <c r="A345" s="5" t="s">
        <v>894</v>
      </c>
      <c r="B345" s="103">
        <v>254.5158304</v>
      </c>
      <c r="C345" s="104">
        <v>33616.400000000001</v>
      </c>
      <c r="D345" s="105">
        <v>3.3114364141640555</v>
      </c>
      <c r="E345" s="106">
        <v>11.035091591260207</v>
      </c>
      <c r="F345" s="105">
        <v>0.50761421319796951</v>
      </c>
      <c r="G345" s="110">
        <v>2.4060000000000001</v>
      </c>
      <c r="H345" s="41">
        <v>1.6625103906899417</v>
      </c>
      <c r="I345" s="111">
        <v>0.19389999999999999</v>
      </c>
      <c r="J345" s="41">
        <v>1.46982980917999</v>
      </c>
      <c r="K345" s="107">
        <v>0.89953000000000005</v>
      </c>
      <c r="L345" s="107"/>
      <c r="M345" s="2">
        <v>1141</v>
      </c>
      <c r="N345" s="2">
        <v>31</v>
      </c>
      <c r="O345" s="2">
        <v>1242</v>
      </c>
      <c r="P345" s="2">
        <v>25</v>
      </c>
      <c r="Q345" s="2">
        <v>1435</v>
      </c>
      <c r="R345" s="2">
        <v>20</v>
      </c>
      <c r="S345" s="112">
        <v>1435</v>
      </c>
      <c r="T345" s="112">
        <v>20</v>
      </c>
      <c r="U345" s="108">
        <v>0.79512195121951224</v>
      </c>
      <c r="V345" s="109"/>
      <c r="Y345" s="109"/>
    </row>
    <row r="346" spans="1:25">
      <c r="A346" s="5" t="s">
        <v>895</v>
      </c>
      <c r="B346" s="103">
        <v>409.04769099999999</v>
      </c>
      <c r="C346" s="104">
        <v>57515.4</v>
      </c>
      <c r="D346" s="105">
        <v>0.9702967191171199</v>
      </c>
      <c r="E346" s="106">
        <v>10.932546190007653</v>
      </c>
      <c r="F346" s="105">
        <v>0.46463321307532524</v>
      </c>
      <c r="G346" s="110">
        <v>2.6019999999999999</v>
      </c>
      <c r="H346" s="41">
        <v>1.5180630284396619</v>
      </c>
      <c r="I346" s="111">
        <v>0.2046</v>
      </c>
      <c r="J346" s="41">
        <v>1.2952101661779081</v>
      </c>
      <c r="K346" s="107">
        <v>0.76549</v>
      </c>
      <c r="L346" s="107"/>
      <c r="M346" s="2">
        <v>1201</v>
      </c>
      <c r="N346" s="2">
        <v>29</v>
      </c>
      <c r="O346" s="2">
        <v>1300</v>
      </c>
      <c r="P346" s="2">
        <v>22</v>
      </c>
      <c r="Q346" s="2">
        <v>1453</v>
      </c>
      <c r="R346" s="2">
        <v>18</v>
      </c>
      <c r="S346" s="112">
        <v>1453</v>
      </c>
      <c r="T346" s="112">
        <v>18</v>
      </c>
      <c r="U346" s="108">
        <v>0.82656572608396417</v>
      </c>
      <c r="V346" s="109"/>
      <c r="Y346" s="109"/>
    </row>
    <row r="347" spans="1:25">
      <c r="A347" s="5" t="s">
        <v>896</v>
      </c>
      <c r="B347" s="103">
        <v>98.715710599999994</v>
      </c>
      <c r="C347" s="104">
        <v>5347.683627354515</v>
      </c>
      <c r="D347" s="105">
        <v>1.925668444242461</v>
      </c>
      <c r="E347" s="106">
        <v>10.080645161290322</v>
      </c>
      <c r="F347" s="105">
        <v>0.85685483870967738</v>
      </c>
      <c r="G347" s="110">
        <v>3.15</v>
      </c>
      <c r="H347" s="41">
        <v>1.746031746031746</v>
      </c>
      <c r="I347" s="111">
        <v>0.2293</v>
      </c>
      <c r="J347" s="41">
        <v>1.3519406890536414</v>
      </c>
      <c r="K347" s="107">
        <v>0.66257999999999995</v>
      </c>
      <c r="L347" s="107"/>
      <c r="M347" s="2">
        <v>1332</v>
      </c>
      <c r="N347" s="2">
        <v>32</v>
      </c>
      <c r="O347" s="2">
        <v>1440</v>
      </c>
      <c r="P347" s="2">
        <v>28</v>
      </c>
      <c r="Q347" s="2">
        <v>1605</v>
      </c>
      <c r="R347" s="2">
        <v>34</v>
      </c>
      <c r="S347" s="112">
        <v>1605</v>
      </c>
      <c r="T347" s="112">
        <v>34</v>
      </c>
      <c r="U347" s="108">
        <v>0.82990654205607473</v>
      </c>
      <c r="V347" s="109" t="s">
        <v>523</v>
      </c>
      <c r="Y347" s="109"/>
    </row>
    <row r="348" spans="1:25">
      <c r="A348" s="5" t="s">
        <v>897</v>
      </c>
      <c r="B348" s="103">
        <v>703.21685719999994</v>
      </c>
      <c r="C348" s="104">
        <v>2463.939462231067</v>
      </c>
      <c r="D348" s="105">
        <v>5.4007338012228256</v>
      </c>
      <c r="E348" s="106">
        <v>9.6450617283950617</v>
      </c>
      <c r="F348" s="105">
        <v>0.41956018518518517</v>
      </c>
      <c r="G348" s="110">
        <v>2.706</v>
      </c>
      <c r="H348" s="41">
        <v>1.533628972653363</v>
      </c>
      <c r="I348" s="111">
        <v>0.18959999999999999</v>
      </c>
      <c r="J348" s="41">
        <v>1.3185654008438819</v>
      </c>
      <c r="K348" s="107">
        <v>0.87690999999999997</v>
      </c>
      <c r="L348" s="107"/>
      <c r="M348" s="2">
        <v>1119</v>
      </c>
      <c r="N348" s="2">
        <v>27</v>
      </c>
      <c r="O348" s="2">
        <v>1328</v>
      </c>
      <c r="P348" s="2">
        <v>23</v>
      </c>
      <c r="Q348" s="2">
        <v>1689</v>
      </c>
      <c r="R348" s="2">
        <v>16</v>
      </c>
      <c r="S348" s="112">
        <v>1689</v>
      </c>
      <c r="T348" s="112">
        <v>16</v>
      </c>
      <c r="U348" s="108">
        <v>0.66252220248667848</v>
      </c>
      <c r="V348" s="109"/>
      <c r="Y348" s="109"/>
    </row>
    <row r="349" spans="1:25">
      <c r="A349" s="5" t="s">
        <v>898</v>
      </c>
      <c r="B349" s="103">
        <v>616.93610159999992</v>
      </c>
      <c r="C349" s="104">
        <v>1757.3773653326007</v>
      </c>
      <c r="D349" s="105">
        <v>2.8818788507140494</v>
      </c>
      <c r="E349" s="106">
        <v>9.6070708041118262</v>
      </c>
      <c r="F349" s="105">
        <v>0.42271111538092038</v>
      </c>
      <c r="G349" s="110">
        <v>2.5830000000000002</v>
      </c>
      <c r="H349" s="41">
        <v>1.5292295780100658</v>
      </c>
      <c r="I349" s="111">
        <v>0.17660000000000001</v>
      </c>
      <c r="J349" s="41">
        <v>1.330690826727067</v>
      </c>
      <c r="K349" s="107">
        <v>0.87282999999999999</v>
      </c>
      <c r="L349" s="107"/>
      <c r="M349" s="2">
        <v>1048</v>
      </c>
      <c r="N349" s="2">
        <v>26</v>
      </c>
      <c r="O349" s="2">
        <v>1294</v>
      </c>
      <c r="P349" s="2">
        <v>22</v>
      </c>
      <c r="Q349" s="2">
        <v>1696</v>
      </c>
      <c r="R349" s="2">
        <v>16</v>
      </c>
      <c r="S349" s="112">
        <v>1696</v>
      </c>
      <c r="T349" s="112">
        <v>16</v>
      </c>
      <c r="U349" s="108">
        <v>0.61792452830188682</v>
      </c>
      <c r="V349" s="109"/>
      <c r="Y349" s="109"/>
    </row>
    <row r="350" spans="1:25">
      <c r="A350" s="5" t="s">
        <v>899</v>
      </c>
      <c r="B350" s="103">
        <v>364.87450479999995</v>
      </c>
      <c r="C350" s="104">
        <v>49967</v>
      </c>
      <c r="D350" s="105">
        <v>2.0430571197616705</v>
      </c>
      <c r="E350" s="106">
        <v>9.4966761633428298</v>
      </c>
      <c r="F350" s="105">
        <v>0.46533713200379867</v>
      </c>
      <c r="G350" s="110">
        <v>2.8740000000000001</v>
      </c>
      <c r="H350" s="41">
        <v>1.5309672929714682</v>
      </c>
      <c r="I350" s="111">
        <v>0.19409999999999999</v>
      </c>
      <c r="J350" s="41">
        <v>1.3395157135497167</v>
      </c>
      <c r="K350" s="107">
        <v>0.81706999999999996</v>
      </c>
      <c r="L350" s="107"/>
      <c r="M350" s="2">
        <v>1143</v>
      </c>
      <c r="N350" s="2">
        <v>28</v>
      </c>
      <c r="O350" s="2">
        <v>1374</v>
      </c>
      <c r="P350" s="2">
        <v>23</v>
      </c>
      <c r="Q350" s="2">
        <v>1717</v>
      </c>
      <c r="R350" s="2">
        <v>17</v>
      </c>
      <c r="S350" s="112">
        <v>1717</v>
      </c>
      <c r="T350" s="112">
        <v>17</v>
      </c>
      <c r="U350" s="108">
        <v>0.66569598136284214</v>
      </c>
      <c r="V350" s="109"/>
      <c r="Y350" s="109"/>
    </row>
    <row r="351" spans="1:25">
      <c r="A351" s="5" t="s">
        <v>900</v>
      </c>
      <c r="B351" s="103">
        <v>928.98723059999998</v>
      </c>
      <c r="C351" s="104">
        <v>2251.5624691457783</v>
      </c>
      <c r="D351" s="105">
        <v>4.6337939692906591</v>
      </c>
      <c r="E351" s="106">
        <v>9.4804702313234728</v>
      </c>
      <c r="F351" s="105">
        <v>0.40766021994690932</v>
      </c>
      <c r="G351" s="110">
        <v>2.3980000000000001</v>
      </c>
      <c r="H351" s="41">
        <v>1.730608840700584</v>
      </c>
      <c r="I351" s="111">
        <v>0.1656</v>
      </c>
      <c r="J351" s="41">
        <v>1.5398550724637681</v>
      </c>
      <c r="K351" s="107">
        <v>0.96223999999999998</v>
      </c>
      <c r="L351" s="107"/>
      <c r="M351" s="2">
        <v>987</v>
      </c>
      <c r="N351" s="2">
        <v>28</v>
      </c>
      <c r="O351" s="2">
        <v>1237</v>
      </c>
      <c r="P351" s="2">
        <v>24</v>
      </c>
      <c r="Q351" s="2">
        <v>1722</v>
      </c>
      <c r="R351" s="2">
        <v>15</v>
      </c>
      <c r="S351" s="112">
        <v>1722</v>
      </c>
      <c r="T351" s="112">
        <v>15</v>
      </c>
      <c r="U351" s="108">
        <v>0.57317073170731703</v>
      </c>
      <c r="V351" s="109"/>
      <c r="Y351" s="109"/>
    </row>
    <row r="352" spans="1:25">
      <c r="A352" s="5" t="s">
        <v>901</v>
      </c>
      <c r="B352" s="103">
        <v>1010.4245865999999</v>
      </c>
      <c r="C352" s="104">
        <v>2881.8416237772803</v>
      </c>
      <c r="D352" s="105">
        <v>5.9902720093590887</v>
      </c>
      <c r="E352" s="106">
        <v>9.4446543256516815</v>
      </c>
      <c r="F352" s="105">
        <v>0.38723082735171893</v>
      </c>
      <c r="G352" s="110">
        <v>2.9289999999999998</v>
      </c>
      <c r="H352" s="41">
        <v>1.4680778422669853</v>
      </c>
      <c r="I352" s="111">
        <v>0.1991</v>
      </c>
      <c r="J352" s="41">
        <v>1.2556504269211453</v>
      </c>
      <c r="K352" s="107">
        <v>0.75287999999999999</v>
      </c>
      <c r="L352" s="107"/>
      <c r="M352" s="2">
        <v>1170</v>
      </c>
      <c r="N352" s="2">
        <v>27</v>
      </c>
      <c r="O352" s="2">
        <v>1389</v>
      </c>
      <c r="P352" s="2">
        <v>22</v>
      </c>
      <c r="Q352" s="2">
        <v>1728</v>
      </c>
      <c r="R352" s="2">
        <v>14</v>
      </c>
      <c r="S352" s="112">
        <v>1728</v>
      </c>
      <c r="T352" s="112">
        <v>14</v>
      </c>
      <c r="U352" s="108">
        <v>0.67708333333333337</v>
      </c>
      <c r="V352" s="109"/>
      <c r="Y352" s="109"/>
    </row>
    <row r="353" spans="1:25">
      <c r="A353" s="5" t="s">
        <v>902</v>
      </c>
      <c r="B353" s="103">
        <v>706.31662399999993</v>
      </c>
      <c r="C353" s="104">
        <v>1656.479019698307</v>
      </c>
      <c r="D353" s="105">
        <v>4.4609687319068083</v>
      </c>
      <c r="E353" s="106">
        <v>9.4348523445608077</v>
      </c>
      <c r="F353" s="105">
        <v>0.40569865081611467</v>
      </c>
      <c r="G353" s="110">
        <v>2.5880000000000001</v>
      </c>
      <c r="H353" s="41">
        <v>1.5262751159196291</v>
      </c>
      <c r="I353" s="111">
        <v>0.17730000000000001</v>
      </c>
      <c r="J353" s="41">
        <v>1.3254371122391426</v>
      </c>
      <c r="K353" s="107">
        <v>0.89351999999999998</v>
      </c>
      <c r="L353" s="107"/>
      <c r="M353" s="2">
        <v>1053</v>
      </c>
      <c r="N353" s="2">
        <v>25</v>
      </c>
      <c r="O353" s="2">
        <v>1296</v>
      </c>
      <c r="P353" s="2">
        <v>22</v>
      </c>
      <c r="Q353" s="2">
        <v>1731</v>
      </c>
      <c r="R353" s="2">
        <v>15</v>
      </c>
      <c r="S353" s="112">
        <v>1731</v>
      </c>
      <c r="T353" s="112">
        <v>15</v>
      </c>
      <c r="U353" s="108">
        <v>0.60831889081455803</v>
      </c>
      <c r="V353" s="109"/>
      <c r="Y353" s="109"/>
    </row>
    <row r="354" spans="1:25">
      <c r="A354" s="5" t="s">
        <v>903</v>
      </c>
      <c r="B354" s="103">
        <v>844.2607185999999</v>
      </c>
      <c r="C354" s="104">
        <v>2317.7928354793798</v>
      </c>
      <c r="D354" s="105">
        <v>4.2349383723333487</v>
      </c>
      <c r="E354" s="106">
        <v>9.4144228958764824</v>
      </c>
      <c r="F354" s="105">
        <v>0.39540576162681235</v>
      </c>
      <c r="G354" s="110">
        <v>2.5459999999999998</v>
      </c>
      <c r="H354" s="41">
        <v>1.5121759622937943</v>
      </c>
      <c r="I354" s="111">
        <v>0.17469999999999999</v>
      </c>
      <c r="J354" s="41">
        <v>1.316542644533486</v>
      </c>
      <c r="K354" s="107">
        <v>0.89009000000000005</v>
      </c>
      <c r="L354" s="107"/>
      <c r="M354" s="2">
        <v>1038</v>
      </c>
      <c r="N354" s="2">
        <v>25</v>
      </c>
      <c r="O354" s="2">
        <v>1284</v>
      </c>
      <c r="P354" s="2">
        <v>22</v>
      </c>
      <c r="Q354" s="2">
        <v>1735</v>
      </c>
      <c r="R354" s="2">
        <v>14</v>
      </c>
      <c r="S354" s="112">
        <v>1735</v>
      </c>
      <c r="T354" s="112">
        <v>14</v>
      </c>
      <c r="U354" s="108">
        <v>0.59827089337175787</v>
      </c>
      <c r="V354" s="109"/>
      <c r="Y354" s="109"/>
    </row>
    <row r="355" spans="1:25">
      <c r="A355" s="5" t="s">
        <v>904</v>
      </c>
      <c r="B355" s="103">
        <v>459.50269559999998</v>
      </c>
      <c r="C355" s="104">
        <v>28565.939610504527</v>
      </c>
      <c r="D355" s="105">
        <v>2.0668655074193385</v>
      </c>
      <c r="E355" s="106">
        <v>9.3668040464593485</v>
      </c>
      <c r="F355" s="105">
        <v>0.416822780067441</v>
      </c>
      <c r="G355" s="110">
        <v>3.75</v>
      </c>
      <c r="H355" s="41">
        <v>1.4666666666666666</v>
      </c>
      <c r="I355" s="111">
        <v>0.25590000000000002</v>
      </c>
      <c r="J355" s="41">
        <v>1.2700273544353262</v>
      </c>
      <c r="K355" s="107">
        <v>0.70559000000000005</v>
      </c>
      <c r="L355" s="107"/>
      <c r="M355" s="2">
        <v>1469</v>
      </c>
      <c r="N355" s="2">
        <v>33</v>
      </c>
      <c r="O355" s="2">
        <v>1582</v>
      </c>
      <c r="P355" s="2">
        <v>24</v>
      </c>
      <c r="Q355" s="2">
        <v>1744</v>
      </c>
      <c r="R355" s="2">
        <v>15</v>
      </c>
      <c r="S355" s="112">
        <v>1744</v>
      </c>
      <c r="T355" s="112">
        <v>15</v>
      </c>
      <c r="U355" s="108">
        <v>0.84231651376146788</v>
      </c>
      <c r="V355" s="109"/>
      <c r="Y355" s="109"/>
    </row>
    <row r="356" spans="1:25">
      <c r="A356" s="5" t="s">
        <v>905</v>
      </c>
      <c r="B356" s="103">
        <v>682.28085379999993</v>
      </c>
      <c r="C356" s="104">
        <v>4712.1588064421385</v>
      </c>
      <c r="D356" s="105">
        <v>11.895051134282429</v>
      </c>
      <c r="E356" s="106">
        <v>9.3475415965601041</v>
      </c>
      <c r="F356" s="105">
        <v>0.39727051785380441</v>
      </c>
      <c r="G356" s="110">
        <v>3.31</v>
      </c>
      <c r="H356" s="41">
        <v>1.5105740181268883</v>
      </c>
      <c r="I356" s="111">
        <v>0.22370000000000001</v>
      </c>
      <c r="J356" s="41">
        <v>1.3857845328565042</v>
      </c>
      <c r="K356" s="107">
        <v>0.94206999999999996</v>
      </c>
      <c r="L356" s="107"/>
      <c r="M356" s="2">
        <v>1300</v>
      </c>
      <c r="N356" s="2">
        <v>33</v>
      </c>
      <c r="O356" s="2">
        <v>1481</v>
      </c>
      <c r="P356" s="2">
        <v>25</v>
      </c>
      <c r="Q356" s="2">
        <v>1747</v>
      </c>
      <c r="R356" s="2">
        <v>15</v>
      </c>
      <c r="S356" s="112">
        <v>1747</v>
      </c>
      <c r="T356" s="112">
        <v>15</v>
      </c>
      <c r="U356" s="108">
        <v>0.7441327990841442</v>
      </c>
      <c r="V356" s="109"/>
      <c r="Y356" s="109"/>
    </row>
    <row r="357" spans="1:25">
      <c r="A357" s="5" t="s">
        <v>906</v>
      </c>
      <c r="B357" s="103">
        <v>483.85899639999997</v>
      </c>
      <c r="C357" s="104">
        <v>7881.3695461249708</v>
      </c>
      <c r="D357" s="105">
        <v>0.5296974864496885</v>
      </c>
      <c r="E357" s="106">
        <v>9.324878776575904</v>
      </c>
      <c r="F357" s="105">
        <v>0.41961954494591569</v>
      </c>
      <c r="G357" s="110">
        <v>3.25</v>
      </c>
      <c r="H357" s="41">
        <v>1.8461538461538463</v>
      </c>
      <c r="I357" s="111">
        <v>0.21890000000000001</v>
      </c>
      <c r="J357" s="41">
        <v>1.6217450890817726</v>
      </c>
      <c r="K357" s="107">
        <v>0.97150999999999998</v>
      </c>
      <c r="L357" s="107"/>
      <c r="M357" s="2">
        <v>1276</v>
      </c>
      <c r="N357" s="2">
        <v>37</v>
      </c>
      <c r="O357" s="2">
        <v>1462</v>
      </c>
      <c r="P357" s="2">
        <v>30</v>
      </c>
      <c r="Q357" s="2">
        <v>1751</v>
      </c>
      <c r="R357" s="2">
        <v>15</v>
      </c>
      <c r="S357" s="112">
        <v>1751</v>
      </c>
      <c r="T357" s="112">
        <v>15</v>
      </c>
      <c r="U357" s="108">
        <v>0.72872644203312398</v>
      </c>
      <c r="V357" s="109"/>
      <c r="Y357" s="109"/>
    </row>
    <row r="358" spans="1:25">
      <c r="A358" s="5" t="s">
        <v>907</v>
      </c>
      <c r="B358" s="103">
        <v>500.02158699999995</v>
      </c>
      <c r="C358" s="104">
        <v>4224.1705985066437</v>
      </c>
      <c r="D358" s="105">
        <v>4.326040302856466</v>
      </c>
      <c r="E358" s="106">
        <v>9.2781592132120991</v>
      </c>
      <c r="F358" s="105">
        <v>0.42679532380775653</v>
      </c>
      <c r="G358" s="110">
        <v>3.0209999999999999</v>
      </c>
      <c r="H358" s="41">
        <v>1.5226746110559417</v>
      </c>
      <c r="I358" s="111">
        <v>0.20119999999999999</v>
      </c>
      <c r="J358" s="41">
        <v>1.3170974155069584</v>
      </c>
      <c r="K358" s="107">
        <v>0.86924999999999997</v>
      </c>
      <c r="L358" s="107"/>
      <c r="M358" s="2">
        <v>1181</v>
      </c>
      <c r="N358" s="2">
        <v>29</v>
      </c>
      <c r="O358" s="2">
        <v>1412</v>
      </c>
      <c r="P358" s="2">
        <v>23</v>
      </c>
      <c r="Q358" s="2">
        <v>1760</v>
      </c>
      <c r="R358" s="2">
        <v>16</v>
      </c>
      <c r="S358" s="112">
        <v>1760</v>
      </c>
      <c r="T358" s="112">
        <v>16</v>
      </c>
      <c r="U358" s="108">
        <v>0.67102272727272727</v>
      </c>
      <c r="V358" s="109"/>
      <c r="Y358" s="109"/>
    </row>
    <row r="359" spans="1:25">
      <c r="A359" s="5" t="s">
        <v>908</v>
      </c>
      <c r="B359" s="103">
        <v>786.69366879999995</v>
      </c>
      <c r="C359" s="104">
        <v>3511.186792988884</v>
      </c>
      <c r="D359" s="105">
        <v>5.1352440977097471</v>
      </c>
      <c r="E359" s="106">
        <v>9.2747171211278054</v>
      </c>
      <c r="F359" s="105">
        <v>0.38026340196624003</v>
      </c>
      <c r="G359" s="110">
        <v>3.76</v>
      </c>
      <c r="H359" s="41">
        <v>1.4627659574468086</v>
      </c>
      <c r="I359" s="111">
        <v>0.24809999999999999</v>
      </c>
      <c r="J359" s="41">
        <v>1.2898024989923418</v>
      </c>
      <c r="K359" s="107">
        <v>0.89088999999999996</v>
      </c>
      <c r="L359" s="107"/>
      <c r="M359" s="2">
        <v>1428</v>
      </c>
      <c r="N359" s="2">
        <v>33</v>
      </c>
      <c r="O359" s="2">
        <v>1583</v>
      </c>
      <c r="P359" s="2">
        <v>24</v>
      </c>
      <c r="Q359" s="2">
        <v>1762</v>
      </c>
      <c r="R359" s="2">
        <v>14</v>
      </c>
      <c r="S359" s="112">
        <v>1762</v>
      </c>
      <c r="T359" s="112">
        <v>14</v>
      </c>
      <c r="U359" s="108">
        <v>0.81044267877412035</v>
      </c>
      <c r="V359" s="109"/>
      <c r="Y359" s="109"/>
    </row>
    <row r="360" spans="1:25">
      <c r="A360" s="5" t="s">
        <v>909</v>
      </c>
      <c r="B360" s="103">
        <v>142.8624002</v>
      </c>
      <c r="C360" s="104">
        <v>1806.7628334460157</v>
      </c>
      <c r="D360" s="105">
        <v>2.180875955732501</v>
      </c>
      <c r="E360" s="106">
        <v>9.216589861751153</v>
      </c>
      <c r="F360" s="105">
        <v>0.55299539170506906</v>
      </c>
      <c r="G360" s="110">
        <v>4.0599999999999996</v>
      </c>
      <c r="H360" s="41">
        <v>1.4778325123152711</v>
      </c>
      <c r="I360" s="111">
        <v>0.2722</v>
      </c>
      <c r="J360" s="41">
        <v>1.2858192505510655</v>
      </c>
      <c r="K360" s="107">
        <v>0.51985999999999999</v>
      </c>
      <c r="L360" s="107"/>
      <c r="M360" s="2">
        <v>1552</v>
      </c>
      <c r="N360" s="2">
        <v>35</v>
      </c>
      <c r="O360" s="2">
        <v>1645</v>
      </c>
      <c r="P360" s="2">
        <v>24</v>
      </c>
      <c r="Q360" s="2">
        <v>1770</v>
      </c>
      <c r="R360" s="2">
        <v>20</v>
      </c>
      <c r="S360" s="112">
        <v>1770</v>
      </c>
      <c r="T360" s="112">
        <v>20</v>
      </c>
      <c r="U360" s="108">
        <v>0.87683615819209038</v>
      </c>
      <c r="V360" s="109"/>
      <c r="Y360" s="109"/>
    </row>
    <row r="361" spans="1:25">
      <c r="A361" s="5" t="s">
        <v>910</v>
      </c>
      <c r="B361" s="103">
        <v>14.629029999999998</v>
      </c>
      <c r="C361" s="104">
        <v>2321.6</v>
      </c>
      <c r="D361" s="105">
        <v>2.1543100963104922</v>
      </c>
      <c r="E361" s="106">
        <v>9.0171325518485119</v>
      </c>
      <c r="F361" s="105">
        <v>1.5329125338142469</v>
      </c>
      <c r="G361" s="110">
        <v>3.56</v>
      </c>
      <c r="H361" s="41">
        <v>2.3876404494382024</v>
      </c>
      <c r="I361" s="111">
        <v>0.2361</v>
      </c>
      <c r="J361" s="41">
        <v>1.8636171113934774</v>
      </c>
      <c r="K361" s="107">
        <v>0.61673999999999995</v>
      </c>
      <c r="L361" s="107"/>
      <c r="M361" s="2">
        <v>1361</v>
      </c>
      <c r="N361" s="2">
        <v>46</v>
      </c>
      <c r="O361" s="2">
        <v>1528</v>
      </c>
      <c r="P361" s="2">
        <v>40</v>
      </c>
      <c r="Q361" s="2">
        <v>1774</v>
      </c>
      <c r="R361" s="2">
        <v>58</v>
      </c>
      <c r="S361" s="112">
        <v>1774</v>
      </c>
      <c r="T361" s="112">
        <v>58</v>
      </c>
      <c r="U361" s="108">
        <v>0.76719278466741825</v>
      </c>
      <c r="V361" s="109"/>
      <c r="Y361" s="109"/>
    </row>
    <row r="362" spans="1:25">
      <c r="A362" s="5" t="s">
        <v>911</v>
      </c>
      <c r="B362" s="103">
        <v>951.61733939999999</v>
      </c>
      <c r="C362" s="104">
        <v>2919.0638433591848</v>
      </c>
      <c r="D362" s="105">
        <v>0.83192397648641947</v>
      </c>
      <c r="E362" s="106">
        <v>9.1954022988505741</v>
      </c>
      <c r="F362" s="105">
        <v>0.40459770114942534</v>
      </c>
      <c r="G362" s="110">
        <v>3.7</v>
      </c>
      <c r="H362" s="41">
        <v>1.7567567567567566</v>
      </c>
      <c r="I362" s="111">
        <v>0.24879999999999999</v>
      </c>
      <c r="J362" s="41">
        <v>1.627813504823151</v>
      </c>
      <c r="K362" s="107">
        <v>0.98429999999999995</v>
      </c>
      <c r="L362" s="107"/>
      <c r="M362" s="2">
        <v>1436</v>
      </c>
      <c r="N362" s="2">
        <v>40</v>
      </c>
      <c r="O362" s="2">
        <v>1573</v>
      </c>
      <c r="P362" s="2">
        <v>27</v>
      </c>
      <c r="Q362" s="2">
        <v>1777</v>
      </c>
      <c r="R362" s="2">
        <v>15</v>
      </c>
      <c r="S362" s="112">
        <v>1777</v>
      </c>
      <c r="T362" s="112">
        <v>15</v>
      </c>
      <c r="U362" s="108">
        <v>0.8081035453010692</v>
      </c>
      <c r="V362" s="109"/>
      <c r="Y362" s="109"/>
    </row>
    <row r="363" spans="1:25">
      <c r="A363" s="5" t="s">
        <v>912</v>
      </c>
      <c r="B363" s="103">
        <v>879.7135047999999</v>
      </c>
      <c r="C363" s="104">
        <v>1709.948339148757</v>
      </c>
      <c r="D363" s="105">
        <v>0.29576489603816664</v>
      </c>
      <c r="E363" s="106">
        <v>9.0785292782569229</v>
      </c>
      <c r="F363" s="105">
        <v>0.39945528824330462</v>
      </c>
      <c r="G363" s="110">
        <v>2.64</v>
      </c>
      <c r="H363" s="41">
        <v>1.8939393939393938</v>
      </c>
      <c r="I363" s="111">
        <v>0.17469999999999999</v>
      </c>
      <c r="J363" s="41">
        <v>1.7744705208929594</v>
      </c>
      <c r="K363" s="107">
        <v>0.98214000000000001</v>
      </c>
      <c r="L363" s="107"/>
      <c r="M363" s="2">
        <v>1035</v>
      </c>
      <c r="N363" s="2">
        <v>34</v>
      </c>
      <c r="O363" s="2">
        <v>1302</v>
      </c>
      <c r="P363" s="2">
        <v>27</v>
      </c>
      <c r="Q363" s="2">
        <v>1800</v>
      </c>
      <c r="R363" s="2">
        <v>15</v>
      </c>
      <c r="S363" s="112">
        <v>1800</v>
      </c>
      <c r="T363" s="112">
        <v>15</v>
      </c>
      <c r="U363" s="108">
        <v>0.57499999999999996</v>
      </c>
      <c r="V363" s="109"/>
      <c r="Y363" s="109"/>
    </row>
    <row r="364" spans="1:25">
      <c r="A364" s="5" t="s">
        <v>913</v>
      </c>
      <c r="B364" s="103">
        <v>438.34991199999996</v>
      </c>
      <c r="C364" s="104">
        <v>10401.281222528654</v>
      </c>
      <c r="D364" s="105">
        <v>3.674467348944106</v>
      </c>
      <c r="E364" s="106">
        <v>9.0025207057976235</v>
      </c>
      <c r="F364" s="105">
        <v>0.43212099387828595</v>
      </c>
      <c r="G364" s="110">
        <v>3.89</v>
      </c>
      <c r="H364" s="41">
        <v>1.5424164524421593</v>
      </c>
      <c r="I364" s="111">
        <v>0.25319999999999998</v>
      </c>
      <c r="J364" s="41">
        <v>1.3428120063191153</v>
      </c>
      <c r="K364" s="107">
        <v>0.88992000000000004</v>
      </c>
      <c r="L364" s="107"/>
      <c r="M364" s="2">
        <v>1454</v>
      </c>
      <c r="N364" s="2">
        <v>35</v>
      </c>
      <c r="O364" s="2">
        <v>1608</v>
      </c>
      <c r="P364" s="2">
        <v>26</v>
      </c>
      <c r="Q364" s="2">
        <v>1815</v>
      </c>
      <c r="R364" s="2">
        <v>16</v>
      </c>
      <c r="S364" s="112">
        <v>1815</v>
      </c>
      <c r="T364" s="112">
        <v>16</v>
      </c>
      <c r="U364" s="108">
        <v>0.80110192837465566</v>
      </c>
      <c r="V364" s="109"/>
      <c r="Y364" s="109"/>
    </row>
    <row r="365" spans="1:25">
      <c r="A365" s="5" t="s">
        <v>914</v>
      </c>
      <c r="B365" s="103">
        <v>392.89650399999999</v>
      </c>
      <c r="C365" s="104">
        <v>15972.058549419866</v>
      </c>
      <c r="D365" s="105">
        <v>2.5283685225044521</v>
      </c>
      <c r="E365" s="106">
        <v>8.8770528184642696</v>
      </c>
      <c r="F365" s="105">
        <v>0.42166000887705285</v>
      </c>
      <c r="G365" s="110">
        <v>4.33</v>
      </c>
      <c r="H365" s="41">
        <v>1.5011547344110854</v>
      </c>
      <c r="I365" s="111">
        <v>0.27829999999999999</v>
      </c>
      <c r="J365" s="41">
        <v>1.2756018684872441</v>
      </c>
      <c r="K365" s="107">
        <v>0.69665999999999995</v>
      </c>
      <c r="L365" s="107"/>
      <c r="M365" s="2">
        <v>1582</v>
      </c>
      <c r="N365" s="2">
        <v>36</v>
      </c>
      <c r="O365" s="2">
        <v>1698</v>
      </c>
      <c r="P365" s="2">
        <v>24</v>
      </c>
      <c r="Q365" s="2">
        <v>1843</v>
      </c>
      <c r="R365" s="2">
        <v>15</v>
      </c>
      <c r="S365" s="112">
        <v>1843</v>
      </c>
      <c r="T365" s="112">
        <v>15</v>
      </c>
      <c r="U365" s="108">
        <v>0.85838307107976131</v>
      </c>
      <c r="V365" s="109"/>
      <c r="Y365" s="109"/>
    </row>
    <row r="366" spans="1:25">
      <c r="A366" s="5" t="s">
        <v>915</v>
      </c>
      <c r="B366" s="103">
        <v>493.54501299999998</v>
      </c>
      <c r="C366" s="104">
        <v>9335.348925406659</v>
      </c>
      <c r="D366" s="105">
        <v>1.7895215332795902</v>
      </c>
      <c r="E366" s="106">
        <v>7.7220077220077217</v>
      </c>
      <c r="F366" s="105">
        <v>0.38610038610038611</v>
      </c>
      <c r="G366" s="110">
        <v>5.76</v>
      </c>
      <c r="H366" s="41">
        <v>1.4756944444444444</v>
      </c>
      <c r="I366" s="111">
        <v>0.32040000000000002</v>
      </c>
      <c r="J366" s="41">
        <v>1.3264669163545568</v>
      </c>
      <c r="K366" s="107">
        <v>0.91930000000000001</v>
      </c>
      <c r="L366" s="107"/>
      <c r="M366" s="2">
        <v>1790</v>
      </c>
      <c r="N366" s="2">
        <v>42</v>
      </c>
      <c r="O366" s="2">
        <v>1937</v>
      </c>
      <c r="P366" s="2">
        <v>26</v>
      </c>
      <c r="Q366" s="2">
        <v>2090</v>
      </c>
      <c r="R366" s="2">
        <v>14</v>
      </c>
      <c r="S366" s="112">
        <v>2090</v>
      </c>
      <c r="T366" s="112">
        <v>14</v>
      </c>
      <c r="U366" s="108">
        <v>0.8564593301435407</v>
      </c>
      <c r="V366" s="109"/>
      <c r="Y366" s="109"/>
    </row>
    <row r="367" spans="1:25">
      <c r="A367" s="5" t="s">
        <v>916</v>
      </c>
      <c r="B367" s="103">
        <v>609.50978659999998</v>
      </c>
      <c r="C367" s="104">
        <v>4537.5312202145542</v>
      </c>
      <c r="D367" s="105">
        <v>3.7305378706609149</v>
      </c>
      <c r="E367" s="106">
        <v>7.3800738007380069</v>
      </c>
      <c r="F367" s="105">
        <v>0.4059040590405904</v>
      </c>
      <c r="G367" s="110">
        <v>4.6399999999999997</v>
      </c>
      <c r="H367" s="41">
        <v>1.5086206896551728</v>
      </c>
      <c r="I367" s="111">
        <v>0.24709999999999999</v>
      </c>
      <c r="J367" s="41">
        <v>1.3354917037636587</v>
      </c>
      <c r="K367" s="107">
        <v>0.90388999999999997</v>
      </c>
      <c r="L367" s="107"/>
      <c r="M367" s="2">
        <v>1423</v>
      </c>
      <c r="N367" s="2">
        <v>34</v>
      </c>
      <c r="O367" s="2">
        <v>1754</v>
      </c>
      <c r="P367" s="2">
        <v>26</v>
      </c>
      <c r="Q367" s="2">
        <v>2169</v>
      </c>
      <c r="R367" s="2">
        <v>14</v>
      </c>
      <c r="S367" s="112">
        <v>2169</v>
      </c>
      <c r="T367" s="112">
        <v>14</v>
      </c>
      <c r="U367" s="108">
        <v>0.65606270170585523</v>
      </c>
      <c r="V367" s="109"/>
      <c r="Y367" s="109"/>
    </row>
    <row r="368" spans="1:25">
      <c r="A368" s="5" t="s">
        <v>917</v>
      </c>
      <c r="B368" s="103">
        <v>691.01422259999993</v>
      </c>
      <c r="C368" s="104">
        <v>3980.5536941374303</v>
      </c>
      <c r="D368" s="105">
        <v>2.3783740024975537</v>
      </c>
      <c r="E368" s="106">
        <v>6.7069081153588188</v>
      </c>
      <c r="F368" s="105">
        <v>0.36887994634473503</v>
      </c>
      <c r="G368" s="110">
        <v>5.34</v>
      </c>
      <c r="H368" s="41">
        <v>1.6853932584269664</v>
      </c>
      <c r="I368" s="111">
        <v>0.25750000000000001</v>
      </c>
      <c r="J368" s="41">
        <v>1.4757281553398058</v>
      </c>
      <c r="K368" s="107">
        <v>0.96672000000000002</v>
      </c>
      <c r="L368" s="107"/>
      <c r="M368" s="2">
        <v>1475</v>
      </c>
      <c r="N368" s="2">
        <v>39</v>
      </c>
      <c r="O368" s="2">
        <v>1869</v>
      </c>
      <c r="P368" s="2">
        <v>29</v>
      </c>
      <c r="Q368" s="2">
        <v>2334</v>
      </c>
      <c r="R368" s="2">
        <v>13</v>
      </c>
      <c r="S368" s="112">
        <v>2334</v>
      </c>
      <c r="T368" s="112">
        <v>13</v>
      </c>
      <c r="U368" s="108">
        <v>0.63196229648671809</v>
      </c>
      <c r="V368" s="109"/>
      <c r="Y368" s="109"/>
    </row>
    <row r="369" spans="1:25">
      <c r="A369" s="5" t="s">
        <v>918</v>
      </c>
      <c r="B369" s="103">
        <v>778.93240099999991</v>
      </c>
      <c r="C369" s="104">
        <v>1329.9381248033219</v>
      </c>
      <c r="D369" s="105">
        <v>2.3710164204456996</v>
      </c>
      <c r="E369" s="106">
        <v>5.9171597633136095</v>
      </c>
      <c r="F369" s="105">
        <v>0.38461538461538458</v>
      </c>
      <c r="G369" s="110">
        <v>4.5599999999999996</v>
      </c>
      <c r="H369" s="41">
        <v>1.5350877192982459</v>
      </c>
      <c r="I369" s="111">
        <v>0.1953</v>
      </c>
      <c r="J369" s="41">
        <v>1.3312852022529442</v>
      </c>
      <c r="K369" s="107">
        <v>0.91603000000000001</v>
      </c>
      <c r="L369" s="107"/>
      <c r="M369" s="2">
        <v>1150</v>
      </c>
      <c r="N369" s="2">
        <v>28</v>
      </c>
      <c r="O369" s="2">
        <v>1740</v>
      </c>
      <c r="P369" s="2">
        <v>26</v>
      </c>
      <c r="Q369" s="2">
        <v>2547</v>
      </c>
      <c r="R369" s="2">
        <v>13</v>
      </c>
      <c r="S369" s="112">
        <v>2547</v>
      </c>
      <c r="T369" s="112">
        <v>13</v>
      </c>
      <c r="U369" s="108">
        <v>0.45151158225363175</v>
      </c>
      <c r="V369" s="109"/>
      <c r="Y369" s="109"/>
    </row>
    <row r="370" spans="1:25">
      <c r="A370" s="5" t="s">
        <v>919</v>
      </c>
      <c r="B370" s="103">
        <v>503.95448739999995</v>
      </c>
      <c r="C370" s="104">
        <v>21474.905396657712</v>
      </c>
      <c r="D370" s="105">
        <v>2.5055733158595079</v>
      </c>
      <c r="E370" s="106">
        <v>5.868544600938967</v>
      </c>
      <c r="F370" s="105">
        <v>0.38145539906103287</v>
      </c>
      <c r="G370" s="110">
        <v>6.11</v>
      </c>
      <c r="H370" s="41">
        <v>1.718494271685761</v>
      </c>
      <c r="I370" s="111">
        <v>0.2596</v>
      </c>
      <c r="J370" s="41">
        <v>1.5793528505392913</v>
      </c>
      <c r="K370" s="107">
        <v>0.97918000000000005</v>
      </c>
      <c r="L370" s="107"/>
      <c r="M370" s="2">
        <v>1485</v>
      </c>
      <c r="N370" s="2">
        <v>42</v>
      </c>
      <c r="O370" s="2">
        <v>1985</v>
      </c>
      <c r="P370" s="2">
        <v>31</v>
      </c>
      <c r="Q370" s="2">
        <v>2561</v>
      </c>
      <c r="R370" s="2">
        <v>13</v>
      </c>
      <c r="S370" s="112">
        <v>2561</v>
      </c>
      <c r="T370" s="112">
        <v>13</v>
      </c>
      <c r="U370" s="108">
        <v>0.57985162046075756</v>
      </c>
      <c r="V370" s="109"/>
      <c r="Y370" s="109"/>
    </row>
    <row r="371" spans="1:25">
      <c r="A371" s="5" t="s">
        <v>920</v>
      </c>
      <c r="B371" s="103">
        <v>254.59532019999997</v>
      </c>
      <c r="C371" s="104">
        <v>14867.131278178746</v>
      </c>
      <c r="D371" s="105">
        <v>2.3427860454001297</v>
      </c>
      <c r="E371" s="106">
        <v>5.6306306306306304</v>
      </c>
      <c r="F371" s="105">
        <v>0.56306306306306309</v>
      </c>
      <c r="G371" s="110">
        <v>9.6999999999999993</v>
      </c>
      <c r="H371" s="41">
        <v>2.4742268041237114</v>
      </c>
      <c r="I371" s="111">
        <v>0.38900000000000001</v>
      </c>
      <c r="J371" s="41">
        <v>2.1850899742930592</v>
      </c>
      <c r="K371" s="107">
        <v>0.99019000000000001</v>
      </c>
      <c r="L371" s="107"/>
      <c r="M371" s="2">
        <v>2102</v>
      </c>
      <c r="N371" s="2">
        <v>80</v>
      </c>
      <c r="O371" s="2">
        <v>2360</v>
      </c>
      <c r="P371" s="2">
        <v>54</v>
      </c>
      <c r="Q371" s="2">
        <v>2628</v>
      </c>
      <c r="R371" s="2">
        <v>19</v>
      </c>
      <c r="S371" s="112">
        <v>2628</v>
      </c>
      <c r="T371" s="112">
        <v>19</v>
      </c>
      <c r="U371" s="108">
        <v>0.79984779299847797</v>
      </c>
      <c r="V371" s="114" t="s">
        <v>524</v>
      </c>
      <c r="Y371" s="109"/>
    </row>
    <row r="372" spans="1:25">
      <c r="A372" s="5" t="s">
        <v>921</v>
      </c>
      <c r="B372" s="103">
        <v>702.13340339999991</v>
      </c>
      <c r="C372" s="104">
        <v>6023.0545951161512</v>
      </c>
      <c r="D372" s="105">
        <v>3.4255029671789914</v>
      </c>
      <c r="E372" s="106">
        <v>5.3792361484669176</v>
      </c>
      <c r="F372" s="105">
        <v>0.37654653039268415</v>
      </c>
      <c r="G372" s="110">
        <v>11.08</v>
      </c>
      <c r="H372" s="41">
        <v>1.4440433212996391</v>
      </c>
      <c r="I372" s="111">
        <v>0.433</v>
      </c>
      <c r="J372" s="41">
        <v>1.2702078521939952</v>
      </c>
      <c r="K372" s="107">
        <v>0.83774999999999999</v>
      </c>
      <c r="L372" s="107"/>
      <c r="M372" s="2">
        <v>2320</v>
      </c>
      <c r="N372" s="2">
        <v>49</v>
      </c>
      <c r="O372" s="2">
        <v>2529</v>
      </c>
      <c r="P372" s="2">
        <v>27</v>
      </c>
      <c r="Q372" s="2">
        <v>2706</v>
      </c>
      <c r="R372" s="2">
        <v>12</v>
      </c>
      <c r="S372" s="112">
        <v>2706</v>
      </c>
      <c r="T372" s="112">
        <v>12</v>
      </c>
      <c r="U372" s="108">
        <v>0.85735402808573535</v>
      </c>
      <c r="V372" s="109"/>
      <c r="Y372" s="109"/>
    </row>
    <row r="373" spans="1:25">
      <c r="A373" s="5" t="s">
        <v>922</v>
      </c>
      <c r="B373" s="103">
        <v>320.06126359999996</v>
      </c>
      <c r="C373" s="104">
        <v>97579.5</v>
      </c>
      <c r="D373" s="105">
        <v>3.8370650389891945</v>
      </c>
      <c r="E373" s="106">
        <v>5.3561863952865556</v>
      </c>
      <c r="F373" s="105">
        <v>0.37493304767005886</v>
      </c>
      <c r="G373" s="110">
        <v>11.34</v>
      </c>
      <c r="H373" s="41">
        <v>1.4550264550264551</v>
      </c>
      <c r="I373" s="111">
        <v>0.438</v>
      </c>
      <c r="J373" s="41">
        <v>1.2557077625570774</v>
      </c>
      <c r="K373" s="107">
        <v>0.82435999999999998</v>
      </c>
      <c r="L373" s="107"/>
      <c r="M373" s="2">
        <v>2343</v>
      </c>
      <c r="N373" s="2">
        <v>50</v>
      </c>
      <c r="O373" s="2">
        <v>2551</v>
      </c>
      <c r="P373" s="2">
        <v>27</v>
      </c>
      <c r="Q373" s="2">
        <v>2713</v>
      </c>
      <c r="R373" s="2">
        <v>12</v>
      </c>
      <c r="S373" s="112">
        <v>2713</v>
      </c>
      <c r="T373" s="112">
        <v>12</v>
      </c>
      <c r="U373" s="108">
        <v>0.86361960928861037</v>
      </c>
      <c r="V373" s="109"/>
      <c r="Y373" s="109"/>
    </row>
    <row r="374" spans="1:25">
      <c r="A374" s="5" t="s">
        <v>923</v>
      </c>
      <c r="B374" s="103">
        <v>216.13869159999999</v>
      </c>
      <c r="C374" s="104">
        <v>2878.0620840700694</v>
      </c>
      <c r="D374" s="105">
        <v>1.1791782031869562</v>
      </c>
      <c r="E374" s="106">
        <v>3.5473572188719404</v>
      </c>
      <c r="F374" s="105">
        <v>0.42568286626463286</v>
      </c>
      <c r="G374" s="110">
        <v>10.65</v>
      </c>
      <c r="H374" s="41">
        <v>1.784037558685446</v>
      </c>
      <c r="I374" s="111">
        <v>0.27389999999999998</v>
      </c>
      <c r="J374" s="41">
        <v>1.5699160277473532</v>
      </c>
      <c r="K374" s="107">
        <v>0.96641999999999995</v>
      </c>
      <c r="L374" s="107"/>
      <c r="M374" s="2">
        <v>1558</v>
      </c>
      <c r="N374" s="2">
        <v>43</v>
      </c>
      <c r="O374" s="2">
        <v>2482</v>
      </c>
      <c r="P374" s="2">
        <v>33</v>
      </c>
      <c r="Q374" s="2">
        <v>3372</v>
      </c>
      <c r="R374" s="2">
        <v>13</v>
      </c>
      <c r="S374" s="112">
        <v>3372</v>
      </c>
      <c r="T374" s="112">
        <v>13</v>
      </c>
      <c r="U374" s="108">
        <v>0.46204033214709372</v>
      </c>
      <c r="V374" s="109"/>
      <c r="Y374" s="109"/>
    </row>
    <row r="375" spans="1:25">
      <c r="B375" s="103"/>
      <c r="C375" s="104"/>
      <c r="D375" s="105"/>
      <c r="E375" s="106" t="s">
        <v>486</v>
      </c>
      <c r="F375" s="105" t="s">
        <v>486</v>
      </c>
      <c r="G375" s="110"/>
      <c r="H375" s="41" t="s">
        <v>486</v>
      </c>
      <c r="I375" s="111"/>
      <c r="J375" s="41" t="s">
        <v>486</v>
      </c>
      <c r="K375" s="107"/>
      <c r="L375" s="107"/>
      <c r="M375" s="2"/>
      <c r="N375" s="2"/>
      <c r="O375" s="2"/>
      <c r="P375" s="2"/>
      <c r="Q375" s="2"/>
      <c r="R375" s="2"/>
      <c r="S375" s="112" t="s">
        <v>486</v>
      </c>
      <c r="T375" s="112" t="s">
        <v>486</v>
      </c>
      <c r="U375" s="108"/>
      <c r="V375" s="109"/>
      <c r="Y375" s="109"/>
    </row>
    <row r="376" spans="1:25">
      <c r="B376" s="103"/>
      <c r="C376" s="104"/>
      <c r="D376" s="105"/>
      <c r="E376" s="106" t="s">
        <v>486</v>
      </c>
      <c r="F376" s="105" t="s">
        <v>486</v>
      </c>
      <c r="G376" s="110"/>
      <c r="H376" s="41" t="s">
        <v>486</v>
      </c>
      <c r="I376" s="111"/>
      <c r="J376" s="41" t="s">
        <v>486</v>
      </c>
      <c r="K376" s="106"/>
      <c r="L376" s="106"/>
      <c r="M376" s="5"/>
      <c r="N376" s="5"/>
      <c r="O376" s="5"/>
      <c r="P376" s="5"/>
      <c r="Q376" s="5"/>
      <c r="R376" s="5"/>
      <c r="S376" s="103" t="s">
        <v>486</v>
      </c>
      <c r="T376" s="103" t="s">
        <v>486</v>
      </c>
      <c r="U376" s="108"/>
      <c r="V376" s="113"/>
      <c r="W376" s="4"/>
      <c r="Y376" s="109"/>
    </row>
    <row r="377" spans="1:25">
      <c r="A377" s="79" t="s">
        <v>505</v>
      </c>
      <c r="B377" s="103"/>
      <c r="C377" s="104"/>
      <c r="D377" s="105"/>
      <c r="E377" s="106"/>
      <c r="F377" s="105" t="s">
        <v>486</v>
      </c>
      <c r="G377" s="110"/>
      <c r="H377" s="41" t="s">
        <v>486</v>
      </c>
      <c r="I377" s="111"/>
      <c r="J377" s="41" t="s">
        <v>486</v>
      </c>
      <c r="K377" s="106"/>
      <c r="L377" s="106"/>
      <c r="M377" s="5"/>
      <c r="N377" s="5"/>
      <c r="O377" s="5"/>
      <c r="P377" s="5"/>
      <c r="Q377" s="5"/>
      <c r="R377" s="5"/>
      <c r="S377" s="103" t="s">
        <v>486</v>
      </c>
      <c r="T377" s="103" t="s">
        <v>486</v>
      </c>
      <c r="U377" s="108"/>
      <c r="V377" s="113"/>
      <c r="W377" s="4"/>
      <c r="Y377" s="109"/>
    </row>
    <row r="378" spans="1:25">
      <c r="A378" s="5" t="s">
        <v>924</v>
      </c>
      <c r="B378" s="103">
        <v>116.88289599999999</v>
      </c>
      <c r="C378" s="104">
        <v>13188.780540336087</v>
      </c>
      <c r="D378" s="105">
        <v>6.4600191016378661</v>
      </c>
      <c r="E378" s="106">
        <v>13.793103448275863</v>
      </c>
      <c r="F378" s="105">
        <v>1.1034482758620692</v>
      </c>
      <c r="G378" s="110">
        <v>1.5009999999999999</v>
      </c>
      <c r="H378" s="41">
        <v>2.5316455696202533</v>
      </c>
      <c r="I378" s="111">
        <v>0.1502</v>
      </c>
      <c r="J378" s="41">
        <v>2.3635153129161122</v>
      </c>
      <c r="K378" s="106">
        <v>0.93047999999999997</v>
      </c>
      <c r="L378" s="106"/>
      <c r="M378" s="5">
        <v>898</v>
      </c>
      <c r="N378" s="5">
        <v>40</v>
      </c>
      <c r="O378" s="5">
        <v>913</v>
      </c>
      <c r="P378" s="5">
        <v>35</v>
      </c>
      <c r="Q378" s="5">
        <v>988</v>
      </c>
      <c r="R378" s="5">
        <v>44</v>
      </c>
      <c r="S378" s="103">
        <v>898</v>
      </c>
      <c r="T378" s="103">
        <v>40</v>
      </c>
      <c r="U378" s="108">
        <v>0.90890688259109309</v>
      </c>
      <c r="V378" s="114" t="s">
        <v>515</v>
      </c>
      <c r="W378" s="4"/>
      <c r="Y378" s="109"/>
    </row>
    <row r="379" spans="1:25">
      <c r="A379" s="5" t="s">
        <v>925</v>
      </c>
      <c r="B379" s="103">
        <v>231.22611199999997</v>
      </c>
      <c r="C379" s="104">
        <v>8668.9843902511366</v>
      </c>
      <c r="D379" s="105">
        <v>3.4363657484563279</v>
      </c>
      <c r="E379" s="106">
        <v>14.005602240896357</v>
      </c>
      <c r="F379" s="105">
        <v>0.84033613445378141</v>
      </c>
      <c r="G379" s="110">
        <v>1.5589999999999999</v>
      </c>
      <c r="H379" s="41">
        <v>1.539448364336113</v>
      </c>
      <c r="I379" s="111">
        <v>0.159</v>
      </c>
      <c r="J379" s="41">
        <v>1.3522012578616351</v>
      </c>
      <c r="K379" s="106">
        <v>0.44977</v>
      </c>
      <c r="L379" s="106"/>
      <c r="M379" s="5">
        <v>951</v>
      </c>
      <c r="N379" s="5">
        <v>24</v>
      </c>
      <c r="O379" s="5">
        <v>954</v>
      </c>
      <c r="P379" s="5">
        <v>19</v>
      </c>
      <c r="Q379" s="5">
        <v>967</v>
      </c>
      <c r="R379" s="5">
        <v>33</v>
      </c>
      <c r="S379" s="103">
        <v>967</v>
      </c>
      <c r="T379" s="103">
        <v>33</v>
      </c>
      <c r="U379" s="108">
        <v>0.98345398138572904</v>
      </c>
      <c r="V379" s="113"/>
      <c r="W379" s="4"/>
      <c r="Y379" s="109"/>
    </row>
    <row r="380" spans="1:25">
      <c r="A380" s="5" t="s">
        <v>926</v>
      </c>
      <c r="B380" s="103">
        <v>646.22646399999996</v>
      </c>
      <c r="C380" s="104">
        <v>3326.0037759440715</v>
      </c>
      <c r="D380" s="105">
        <v>6.4864802046392844</v>
      </c>
      <c r="E380" s="106">
        <v>13.869625520110958</v>
      </c>
      <c r="F380" s="105">
        <v>0.76282940360610263</v>
      </c>
      <c r="G380" s="110">
        <v>1.5649999999999999</v>
      </c>
      <c r="H380" s="41">
        <v>1.5015974440894571</v>
      </c>
      <c r="I380" s="111">
        <v>0.15679999999999999</v>
      </c>
      <c r="J380" s="41">
        <v>1.3711734693877551</v>
      </c>
      <c r="K380" s="106">
        <v>0.73592999999999997</v>
      </c>
      <c r="L380" s="106"/>
      <c r="M380" s="5">
        <v>939</v>
      </c>
      <c r="N380" s="5">
        <v>24</v>
      </c>
      <c r="O380" s="5">
        <v>956</v>
      </c>
      <c r="P380" s="5">
        <v>19</v>
      </c>
      <c r="Q380" s="5">
        <v>986</v>
      </c>
      <c r="R380" s="5">
        <v>31</v>
      </c>
      <c r="S380" s="103">
        <v>986</v>
      </c>
      <c r="T380" s="103">
        <v>31</v>
      </c>
      <c r="U380" s="108">
        <v>0.95233265720081139</v>
      </c>
      <c r="V380" s="113"/>
      <c r="W380" s="4"/>
      <c r="Y380" s="109"/>
    </row>
    <row r="381" spans="1:25">
      <c r="A381" s="5" t="s">
        <v>927</v>
      </c>
      <c r="B381" s="103">
        <v>53.755623999999997</v>
      </c>
      <c r="C381" s="104">
        <v>7288.2</v>
      </c>
      <c r="D381" s="105">
        <v>0.82261671208161991</v>
      </c>
      <c r="E381" s="106">
        <v>13.623978201634877</v>
      </c>
      <c r="F381" s="105">
        <v>1.2261580381471389</v>
      </c>
      <c r="G381" s="110">
        <v>1.67</v>
      </c>
      <c r="H381" s="41">
        <v>1.7365269461077848</v>
      </c>
      <c r="I381" s="111">
        <v>0.16439999999999999</v>
      </c>
      <c r="J381" s="41">
        <v>1.3990267639902676</v>
      </c>
      <c r="K381" s="106">
        <v>0.17810000000000001</v>
      </c>
      <c r="L381" s="106"/>
      <c r="M381" s="5">
        <v>982</v>
      </c>
      <c r="N381" s="5">
        <v>26</v>
      </c>
      <c r="O381" s="5">
        <v>993</v>
      </c>
      <c r="P381" s="5">
        <v>22</v>
      </c>
      <c r="Q381" s="5">
        <v>999</v>
      </c>
      <c r="R381" s="5">
        <v>50</v>
      </c>
      <c r="S381" s="103">
        <v>999</v>
      </c>
      <c r="T381" s="103">
        <v>50</v>
      </c>
      <c r="U381" s="108">
        <v>0.98298298298298303</v>
      </c>
      <c r="V381" s="113"/>
      <c r="W381" s="4"/>
      <c r="Y381" s="109"/>
    </row>
    <row r="382" spans="1:25">
      <c r="A382" s="5" t="s">
        <v>928</v>
      </c>
      <c r="B382" s="103">
        <v>88.938096000000002</v>
      </c>
      <c r="C382" s="104">
        <v>12748.7</v>
      </c>
      <c r="D382" s="105">
        <v>3.3421358779240187</v>
      </c>
      <c r="E382" s="106">
        <v>13.717421124828531</v>
      </c>
      <c r="F382" s="105">
        <v>0.96021947873799707</v>
      </c>
      <c r="G382" s="110">
        <v>1.76</v>
      </c>
      <c r="H382" s="41">
        <v>1.6193181818181819</v>
      </c>
      <c r="I382" s="111">
        <v>0.17530000000000001</v>
      </c>
      <c r="J382" s="41">
        <v>1.3976041072447232</v>
      </c>
      <c r="K382" s="106">
        <v>0.38679000000000002</v>
      </c>
      <c r="L382" s="106"/>
      <c r="M382" s="5">
        <v>1042</v>
      </c>
      <c r="N382" s="5">
        <v>27</v>
      </c>
      <c r="O382" s="5">
        <v>1029</v>
      </c>
      <c r="P382" s="5">
        <v>21</v>
      </c>
      <c r="Q382" s="5">
        <v>1005</v>
      </c>
      <c r="R382" s="5">
        <v>39</v>
      </c>
      <c r="S382" s="103">
        <v>1005</v>
      </c>
      <c r="T382" s="103">
        <v>39</v>
      </c>
      <c r="U382" s="108">
        <v>1.0368159203980098</v>
      </c>
      <c r="V382" s="113"/>
      <c r="W382" s="4"/>
      <c r="Y382" s="109"/>
    </row>
    <row r="383" spans="1:25">
      <c r="A383" s="5" t="s">
        <v>929</v>
      </c>
      <c r="B383" s="103">
        <v>76.700103999999996</v>
      </c>
      <c r="C383" s="104">
        <v>11016.3</v>
      </c>
      <c r="D383" s="105">
        <v>3.7432357605347391</v>
      </c>
      <c r="E383" s="106">
        <v>13.642564802182809</v>
      </c>
      <c r="F383" s="105">
        <v>1.0231923601637107</v>
      </c>
      <c r="G383" s="110">
        <v>1.7729999999999999</v>
      </c>
      <c r="H383" s="41">
        <v>1.607445008460237</v>
      </c>
      <c r="I383" s="111">
        <v>0.17649999999999999</v>
      </c>
      <c r="J383" s="41">
        <v>1.3881019830028329</v>
      </c>
      <c r="K383" s="106">
        <v>0.33446999999999999</v>
      </c>
      <c r="L383" s="106"/>
      <c r="M383" s="5">
        <v>1048</v>
      </c>
      <c r="N383" s="5">
        <v>27</v>
      </c>
      <c r="O383" s="5">
        <v>1034</v>
      </c>
      <c r="P383" s="5">
        <v>21</v>
      </c>
      <c r="Q383" s="5">
        <v>1015</v>
      </c>
      <c r="R383" s="5">
        <v>39</v>
      </c>
      <c r="S383" s="103">
        <v>1015</v>
      </c>
      <c r="T383" s="103">
        <v>39</v>
      </c>
      <c r="U383" s="108">
        <v>1.0325123152709359</v>
      </c>
      <c r="V383" s="113"/>
      <c r="W383" s="4"/>
      <c r="Y383" s="109"/>
    </row>
    <row r="384" spans="1:25">
      <c r="A384" s="5" t="s">
        <v>930</v>
      </c>
      <c r="B384" s="103">
        <v>224.437512</v>
      </c>
      <c r="C384" s="104">
        <v>30924.3</v>
      </c>
      <c r="D384" s="105">
        <v>5.6553185704529358</v>
      </c>
      <c r="E384" s="106">
        <v>13.66120218579235</v>
      </c>
      <c r="F384" s="105">
        <v>0.81967213114754089</v>
      </c>
      <c r="G384" s="110">
        <v>1.7410000000000001</v>
      </c>
      <c r="H384" s="41">
        <v>1.5508328546812178</v>
      </c>
      <c r="I384" s="111">
        <v>0.1729</v>
      </c>
      <c r="J384" s="41">
        <v>1.3880855986119143</v>
      </c>
      <c r="K384" s="106">
        <v>0.52368999999999999</v>
      </c>
      <c r="L384" s="106"/>
      <c r="M384" s="5">
        <v>1028</v>
      </c>
      <c r="N384" s="5">
        <v>26</v>
      </c>
      <c r="O384" s="5">
        <v>1023</v>
      </c>
      <c r="P384" s="5">
        <v>20</v>
      </c>
      <c r="Q384" s="5">
        <v>1016</v>
      </c>
      <c r="R384" s="5">
        <v>34</v>
      </c>
      <c r="S384" s="103">
        <v>1016</v>
      </c>
      <c r="T384" s="103">
        <v>34</v>
      </c>
      <c r="U384" s="108">
        <v>1.0118110236220472</v>
      </c>
      <c r="V384" s="113"/>
      <c r="W384" s="4"/>
      <c r="Y384" s="109"/>
    </row>
    <row r="385" spans="1:25">
      <c r="A385" s="5" t="s">
        <v>931</v>
      </c>
      <c r="B385" s="103">
        <v>111.55788799999999</v>
      </c>
      <c r="C385" s="104">
        <v>2050.382615345402</v>
      </c>
      <c r="D385" s="105">
        <v>2.0735222733191576</v>
      </c>
      <c r="E385" s="106">
        <v>13.605442176870749</v>
      </c>
      <c r="F385" s="105">
        <v>0.95238095238095233</v>
      </c>
      <c r="G385" s="110">
        <v>1.696</v>
      </c>
      <c r="H385" s="41">
        <v>1.6214622641509435</v>
      </c>
      <c r="I385" s="111">
        <v>0.16839999999999999</v>
      </c>
      <c r="J385" s="41">
        <v>1.3954869358669835</v>
      </c>
      <c r="K385" s="106">
        <v>0.38236999999999999</v>
      </c>
      <c r="L385" s="106"/>
      <c r="M385" s="5">
        <v>1003</v>
      </c>
      <c r="N385" s="5">
        <v>26</v>
      </c>
      <c r="O385" s="5">
        <v>1005</v>
      </c>
      <c r="P385" s="5">
        <v>21</v>
      </c>
      <c r="Q385" s="5">
        <v>1017</v>
      </c>
      <c r="R385" s="5">
        <v>38</v>
      </c>
      <c r="S385" s="103">
        <v>1017</v>
      </c>
      <c r="T385" s="103">
        <v>38</v>
      </c>
      <c r="U385" s="108">
        <v>0.98623402163225171</v>
      </c>
      <c r="V385" s="113"/>
      <c r="W385" s="4"/>
      <c r="Y385" s="109"/>
    </row>
    <row r="386" spans="1:25">
      <c r="A386" s="5" t="s">
        <v>932</v>
      </c>
      <c r="B386" s="103">
        <v>74.954151999999993</v>
      </c>
      <c r="C386" s="104">
        <v>10774.9</v>
      </c>
      <c r="D386" s="105">
        <v>1.1767323215842085</v>
      </c>
      <c r="E386" s="106">
        <v>13.586956521739131</v>
      </c>
      <c r="F386" s="105">
        <v>1.0190217391304348</v>
      </c>
      <c r="G386" s="110">
        <v>1.782</v>
      </c>
      <c r="H386" s="41">
        <v>1.6554433221099887</v>
      </c>
      <c r="I386" s="111">
        <v>0.1764</v>
      </c>
      <c r="J386" s="41">
        <v>1.3888888888888888</v>
      </c>
      <c r="K386" s="106">
        <v>0.30426999999999998</v>
      </c>
      <c r="L386" s="106"/>
      <c r="M386" s="5">
        <v>1047</v>
      </c>
      <c r="N386" s="5">
        <v>27</v>
      </c>
      <c r="O386" s="5">
        <v>1036</v>
      </c>
      <c r="P386" s="5">
        <v>21</v>
      </c>
      <c r="Q386" s="5">
        <v>1020</v>
      </c>
      <c r="R386" s="5">
        <v>42</v>
      </c>
      <c r="S386" s="103">
        <v>1020</v>
      </c>
      <c r="T386" s="103">
        <v>42</v>
      </c>
      <c r="U386" s="108">
        <v>1.026470588235294</v>
      </c>
      <c r="V386" s="113"/>
      <c r="W386" s="4"/>
      <c r="Y386" s="109"/>
    </row>
    <row r="387" spans="1:25">
      <c r="A387" s="5" t="s">
        <v>933</v>
      </c>
      <c r="B387" s="103">
        <v>130.687544</v>
      </c>
      <c r="C387" s="104">
        <v>1898.6707317338994</v>
      </c>
      <c r="D387" s="105">
        <v>2.8084415382566221</v>
      </c>
      <c r="E387" s="106">
        <v>13.586956521739131</v>
      </c>
      <c r="F387" s="105">
        <v>0.88315217391304357</v>
      </c>
      <c r="G387" s="110">
        <v>1.77</v>
      </c>
      <c r="H387" s="41">
        <v>1.5819209039548023</v>
      </c>
      <c r="I387" s="111">
        <v>0.1736</v>
      </c>
      <c r="J387" s="41">
        <v>1.3824884792626728</v>
      </c>
      <c r="K387" s="106">
        <v>0.36232999999999999</v>
      </c>
      <c r="L387" s="106"/>
      <c r="M387" s="5">
        <v>1032</v>
      </c>
      <c r="N387" s="5">
        <v>26</v>
      </c>
      <c r="O387" s="5">
        <v>1033</v>
      </c>
      <c r="P387" s="5">
        <v>20</v>
      </c>
      <c r="Q387" s="5">
        <v>1022</v>
      </c>
      <c r="R387" s="5">
        <v>37</v>
      </c>
      <c r="S387" s="103">
        <v>1022</v>
      </c>
      <c r="T387" s="103">
        <v>37</v>
      </c>
      <c r="U387" s="108">
        <v>1.009784735812133</v>
      </c>
      <c r="V387" s="113"/>
      <c r="W387" s="4"/>
      <c r="Y387" s="109"/>
    </row>
    <row r="388" spans="1:25">
      <c r="A388" s="5" t="s">
        <v>934</v>
      </c>
      <c r="B388" s="103">
        <v>178.49031199999999</v>
      </c>
      <c r="C388" s="104">
        <v>25237.3</v>
      </c>
      <c r="D388" s="105">
        <v>3.7419812564826995</v>
      </c>
      <c r="E388" s="106">
        <v>13.513513513513514</v>
      </c>
      <c r="F388" s="105">
        <v>0.81081081081081086</v>
      </c>
      <c r="G388" s="110">
        <v>1.764</v>
      </c>
      <c r="H388" s="41">
        <v>1.5589569160997732</v>
      </c>
      <c r="I388" s="111">
        <v>0.1729</v>
      </c>
      <c r="J388" s="41">
        <v>1.359167148640833</v>
      </c>
      <c r="K388" s="106">
        <v>0.50168000000000001</v>
      </c>
      <c r="L388" s="106"/>
      <c r="M388" s="5">
        <v>1028</v>
      </c>
      <c r="N388" s="5">
        <v>26</v>
      </c>
      <c r="O388" s="5">
        <v>1031</v>
      </c>
      <c r="P388" s="5">
        <v>20</v>
      </c>
      <c r="Q388" s="5">
        <v>1035</v>
      </c>
      <c r="R388" s="5">
        <v>34</v>
      </c>
      <c r="S388" s="103">
        <v>1035</v>
      </c>
      <c r="T388" s="103">
        <v>34</v>
      </c>
      <c r="U388" s="108">
        <v>0.99323671497584543</v>
      </c>
      <c r="V388" s="113"/>
      <c r="W388" s="4"/>
      <c r="Y388" s="109"/>
    </row>
    <row r="389" spans="1:25">
      <c r="A389" s="5" t="s">
        <v>935</v>
      </c>
      <c r="B389" s="103">
        <v>131.29064</v>
      </c>
      <c r="C389" s="104">
        <v>19123.5</v>
      </c>
      <c r="D389" s="105">
        <v>3.5169299394525573</v>
      </c>
      <c r="E389" s="106">
        <v>13.440860215053764</v>
      </c>
      <c r="F389" s="105">
        <v>0.87365591397849474</v>
      </c>
      <c r="G389" s="110">
        <v>1.8</v>
      </c>
      <c r="H389" s="41">
        <v>1.5555555555555556</v>
      </c>
      <c r="I389" s="111">
        <v>0.1757</v>
      </c>
      <c r="J389" s="41">
        <v>1.3659647125782584</v>
      </c>
      <c r="K389" s="106">
        <v>0.42338999999999999</v>
      </c>
      <c r="L389" s="106"/>
      <c r="M389" s="5">
        <v>1043</v>
      </c>
      <c r="N389" s="5">
        <v>26</v>
      </c>
      <c r="O389" s="5">
        <v>1044</v>
      </c>
      <c r="P389" s="5">
        <v>20</v>
      </c>
      <c r="Q389" s="5">
        <v>1046</v>
      </c>
      <c r="R389" s="5">
        <v>35</v>
      </c>
      <c r="S389" s="103">
        <v>1046</v>
      </c>
      <c r="T389" s="103">
        <v>35</v>
      </c>
      <c r="U389" s="108">
        <v>0.99713193116634802</v>
      </c>
      <c r="V389" s="113"/>
      <c r="W389" s="4"/>
      <c r="Y389" s="109"/>
    </row>
    <row r="390" spans="1:25">
      <c r="A390" s="5" t="s">
        <v>936</v>
      </c>
      <c r="B390" s="103">
        <v>163.11016799999999</v>
      </c>
      <c r="C390" s="104">
        <v>24051.8</v>
      </c>
      <c r="D390" s="105">
        <v>2.8936325059108885</v>
      </c>
      <c r="E390" s="106">
        <v>13.351134846461949</v>
      </c>
      <c r="F390" s="105">
        <v>0.86782376502002678</v>
      </c>
      <c r="G390" s="110">
        <v>1.8420000000000001</v>
      </c>
      <c r="H390" s="41">
        <v>1.5472312703583062</v>
      </c>
      <c r="I390" s="111">
        <v>0.17860000000000001</v>
      </c>
      <c r="J390" s="41">
        <v>1.371780515117581</v>
      </c>
      <c r="K390" s="106">
        <v>0.41671000000000002</v>
      </c>
      <c r="L390" s="106"/>
      <c r="M390" s="5">
        <v>1059</v>
      </c>
      <c r="N390" s="5">
        <v>27</v>
      </c>
      <c r="O390" s="5">
        <v>1059</v>
      </c>
      <c r="P390" s="5">
        <v>20</v>
      </c>
      <c r="Q390" s="5">
        <v>1061</v>
      </c>
      <c r="R390" s="5">
        <v>34</v>
      </c>
      <c r="S390" s="103">
        <v>1061</v>
      </c>
      <c r="T390" s="103">
        <v>34</v>
      </c>
      <c r="U390" s="108">
        <v>0.998114985862394</v>
      </c>
      <c r="V390" s="113"/>
      <c r="W390" s="4"/>
      <c r="Y390" s="109"/>
    </row>
    <row r="391" spans="1:25">
      <c r="A391" s="5" t="s">
        <v>937</v>
      </c>
      <c r="B391" s="103">
        <v>100.518496</v>
      </c>
      <c r="C391" s="104">
        <v>14956.7</v>
      </c>
      <c r="D391" s="105">
        <v>2.2187326212399032</v>
      </c>
      <c r="E391" s="106">
        <v>13.36898395721925</v>
      </c>
      <c r="F391" s="105">
        <v>0.93582887700534745</v>
      </c>
      <c r="G391" s="110">
        <v>1.9019999999999999</v>
      </c>
      <c r="H391" s="41">
        <v>1.6035751840168244</v>
      </c>
      <c r="I391" s="111">
        <v>0.1857</v>
      </c>
      <c r="J391" s="41">
        <v>1.4001077005923532</v>
      </c>
      <c r="K391" s="106">
        <v>0.43131000000000003</v>
      </c>
      <c r="L391" s="106"/>
      <c r="M391" s="5">
        <v>1098</v>
      </c>
      <c r="N391" s="5">
        <v>28</v>
      </c>
      <c r="O391" s="5">
        <v>1081</v>
      </c>
      <c r="P391" s="5">
        <v>22</v>
      </c>
      <c r="Q391" s="5">
        <v>1061</v>
      </c>
      <c r="R391" s="5">
        <v>39</v>
      </c>
      <c r="S391" s="103">
        <v>1061</v>
      </c>
      <c r="T391" s="103">
        <v>39</v>
      </c>
      <c r="U391" s="108">
        <v>1.0348727615457116</v>
      </c>
      <c r="V391" s="113"/>
      <c r="W391" s="4"/>
      <c r="Y391" s="109"/>
    </row>
    <row r="392" spans="1:25">
      <c r="A392" s="5" t="s">
        <v>938</v>
      </c>
      <c r="B392" s="103">
        <v>365.12767199999996</v>
      </c>
      <c r="C392" s="104">
        <v>9446.5250474814657</v>
      </c>
      <c r="D392" s="105">
        <v>2.5293802512495751</v>
      </c>
      <c r="E392" s="106">
        <v>13.36898395721925</v>
      </c>
      <c r="F392" s="105">
        <v>0.80213903743315496</v>
      </c>
      <c r="G392" s="110">
        <v>1.7370000000000001</v>
      </c>
      <c r="H392" s="41">
        <v>1.5256188831318365</v>
      </c>
      <c r="I392" s="111">
        <v>0.16750000000000001</v>
      </c>
      <c r="J392" s="41">
        <v>1.3731343283582087</v>
      </c>
      <c r="K392" s="106">
        <v>0.61097999999999997</v>
      </c>
      <c r="L392" s="106"/>
      <c r="M392" s="5">
        <v>998</v>
      </c>
      <c r="N392" s="5">
        <v>25</v>
      </c>
      <c r="O392" s="5">
        <v>1021</v>
      </c>
      <c r="P392" s="5">
        <v>20</v>
      </c>
      <c r="Q392" s="5">
        <v>1063</v>
      </c>
      <c r="R392" s="5">
        <v>31</v>
      </c>
      <c r="S392" s="103">
        <v>1063</v>
      </c>
      <c r="T392" s="103">
        <v>31</v>
      </c>
      <c r="U392" s="108">
        <v>0.93885230479774229</v>
      </c>
      <c r="V392" s="113"/>
      <c r="W392" s="4"/>
      <c r="Y392" s="109"/>
    </row>
    <row r="393" spans="1:25">
      <c r="A393" s="5" t="s">
        <v>939</v>
      </c>
      <c r="B393" s="103">
        <v>303.349176</v>
      </c>
      <c r="C393" s="104">
        <v>4942.2433543905545</v>
      </c>
      <c r="D393" s="105">
        <v>3.7059598602207982</v>
      </c>
      <c r="E393" s="106">
        <v>13.297872340425531</v>
      </c>
      <c r="F393" s="105">
        <v>0.7978723404255319</v>
      </c>
      <c r="G393" s="110">
        <v>1.758</v>
      </c>
      <c r="H393" s="41">
        <v>1.5073947667804322</v>
      </c>
      <c r="I393" s="111">
        <v>0.17069999999999999</v>
      </c>
      <c r="J393" s="41">
        <v>1.3766842413591096</v>
      </c>
      <c r="K393" s="106">
        <v>0.52690999999999999</v>
      </c>
      <c r="L393" s="106"/>
      <c r="M393" s="5">
        <v>1016</v>
      </c>
      <c r="N393" s="5">
        <v>26</v>
      </c>
      <c r="O393" s="5">
        <v>1029</v>
      </c>
      <c r="P393" s="5">
        <v>20</v>
      </c>
      <c r="Q393" s="5">
        <v>1071</v>
      </c>
      <c r="R393" s="5">
        <v>32</v>
      </c>
      <c r="S393" s="103">
        <v>1071</v>
      </c>
      <c r="T393" s="103">
        <v>32</v>
      </c>
      <c r="U393" s="108">
        <v>0.94864612511671331</v>
      </c>
      <c r="V393" s="113"/>
      <c r="W393" s="4"/>
      <c r="Y393" s="109"/>
    </row>
    <row r="394" spans="1:25">
      <c r="A394" s="5" t="s">
        <v>940</v>
      </c>
      <c r="B394" s="103">
        <v>47.545783999999998</v>
      </c>
      <c r="C394" s="104">
        <v>5919.1</v>
      </c>
      <c r="D394" s="105">
        <v>1.8669883791669268</v>
      </c>
      <c r="E394" s="106">
        <v>13.054830287206267</v>
      </c>
      <c r="F394" s="105">
        <v>1.5013054830287205</v>
      </c>
      <c r="G394" s="110">
        <v>1.73</v>
      </c>
      <c r="H394" s="41">
        <v>2.8901734104046244</v>
      </c>
      <c r="I394" s="111">
        <v>0.16350000000000001</v>
      </c>
      <c r="J394" s="41">
        <v>2.3853211009174307</v>
      </c>
      <c r="K394" s="106">
        <v>0.84216999999999997</v>
      </c>
      <c r="L394" s="106"/>
      <c r="M394" s="5">
        <v>973</v>
      </c>
      <c r="N394" s="5">
        <v>44</v>
      </c>
      <c r="O394" s="5">
        <v>1008</v>
      </c>
      <c r="P394" s="5">
        <v>37</v>
      </c>
      <c r="Q394" s="5">
        <v>1078</v>
      </c>
      <c r="R394" s="5">
        <v>60</v>
      </c>
      <c r="S394" s="103">
        <v>1078</v>
      </c>
      <c r="T394" s="103">
        <v>60</v>
      </c>
      <c r="U394" s="108">
        <v>0.90259740259740262</v>
      </c>
      <c r="V394" s="114" t="s">
        <v>515</v>
      </c>
      <c r="W394" s="4"/>
      <c r="Y394" s="109"/>
    </row>
    <row r="395" spans="1:25">
      <c r="A395" s="5" t="s">
        <v>941</v>
      </c>
      <c r="B395" s="103">
        <v>296.982192</v>
      </c>
      <c r="C395" s="104">
        <v>30514.185138558121</v>
      </c>
      <c r="D395" s="105">
        <v>4.1131534303978974</v>
      </c>
      <c r="E395" s="106">
        <v>13.245033112582782</v>
      </c>
      <c r="F395" s="105">
        <v>0.79470198675496684</v>
      </c>
      <c r="G395" s="110">
        <v>1.776</v>
      </c>
      <c r="H395" s="41">
        <v>1.5765765765765767</v>
      </c>
      <c r="I395" s="111">
        <v>0.1701</v>
      </c>
      <c r="J395" s="41">
        <v>1.4109347442680775</v>
      </c>
      <c r="K395" s="106">
        <v>0.76200000000000001</v>
      </c>
      <c r="L395" s="106"/>
      <c r="M395" s="5">
        <v>1012</v>
      </c>
      <c r="N395" s="5">
        <v>26</v>
      </c>
      <c r="O395" s="5">
        <v>1035</v>
      </c>
      <c r="P395" s="5">
        <v>20</v>
      </c>
      <c r="Q395" s="5">
        <v>1078</v>
      </c>
      <c r="R395" s="5">
        <v>32</v>
      </c>
      <c r="S395" s="103">
        <v>1078</v>
      </c>
      <c r="T395" s="103">
        <v>32</v>
      </c>
      <c r="U395" s="108">
        <v>0.93877551020408168</v>
      </c>
      <c r="V395" s="113"/>
      <c r="W395" s="4"/>
      <c r="Y395" s="109"/>
    </row>
    <row r="396" spans="1:25">
      <c r="A396" s="5" t="s">
        <v>942</v>
      </c>
      <c r="B396" s="103">
        <v>205.469888</v>
      </c>
      <c r="C396" s="104">
        <v>28959.200000000001</v>
      </c>
      <c r="D396" s="105">
        <v>4.5985001995592105</v>
      </c>
      <c r="E396" s="106">
        <v>13.227513227513228</v>
      </c>
      <c r="F396" s="105">
        <v>0.85978835978835977</v>
      </c>
      <c r="G396" s="110">
        <v>1.8</v>
      </c>
      <c r="H396" s="41">
        <v>1.5277777777777777</v>
      </c>
      <c r="I396" s="111">
        <v>0.1744</v>
      </c>
      <c r="J396" s="41">
        <v>1.3761467889908257</v>
      </c>
      <c r="K396" s="106">
        <v>0.46445999999999998</v>
      </c>
      <c r="L396" s="106"/>
      <c r="M396" s="5">
        <v>1036</v>
      </c>
      <c r="N396" s="5">
        <v>26</v>
      </c>
      <c r="O396" s="5">
        <v>1044</v>
      </c>
      <c r="P396" s="5">
        <v>20</v>
      </c>
      <c r="Q396" s="5">
        <v>1078</v>
      </c>
      <c r="R396" s="5">
        <v>33</v>
      </c>
      <c r="S396" s="103">
        <v>1078</v>
      </c>
      <c r="T396" s="103">
        <v>33</v>
      </c>
      <c r="U396" s="108">
        <v>0.96103896103896103</v>
      </c>
      <c r="V396" s="113"/>
      <c r="W396" s="4"/>
      <c r="Y396" s="109"/>
    </row>
    <row r="397" spans="1:25">
      <c r="A397" s="5" t="s">
        <v>943</v>
      </c>
      <c r="B397" s="103">
        <v>3.6465519999999998</v>
      </c>
      <c r="C397" s="104">
        <v>534.5</v>
      </c>
      <c r="D397" s="105">
        <v>2.5425517804896307</v>
      </c>
      <c r="E397" s="106">
        <v>11.933174224343675</v>
      </c>
      <c r="F397" s="105">
        <v>3.4009546539379478</v>
      </c>
      <c r="G397" s="110">
        <v>2.12</v>
      </c>
      <c r="H397" s="41">
        <v>3.773584905660377</v>
      </c>
      <c r="I397" s="111">
        <v>0.18559999999999999</v>
      </c>
      <c r="J397" s="41">
        <v>2.2090517241379315</v>
      </c>
      <c r="K397" s="106">
        <v>0.32393</v>
      </c>
      <c r="L397" s="106"/>
      <c r="M397" s="5">
        <v>1096</v>
      </c>
      <c r="N397" s="5">
        <v>45</v>
      </c>
      <c r="O397" s="5">
        <v>1114</v>
      </c>
      <c r="P397" s="5">
        <v>51</v>
      </c>
      <c r="Q397" s="5">
        <v>1080</v>
      </c>
      <c r="R397" s="5">
        <v>140</v>
      </c>
      <c r="S397" s="103">
        <v>1080</v>
      </c>
      <c r="T397" s="103">
        <v>140</v>
      </c>
      <c r="U397" s="108">
        <v>1.0148148148148148</v>
      </c>
      <c r="V397" s="113"/>
      <c r="W397" s="4"/>
      <c r="Y397" s="109"/>
    </row>
    <row r="398" spans="1:25">
      <c r="A398" s="5" t="s">
        <v>944</v>
      </c>
      <c r="B398" s="103">
        <v>87.07607999999999</v>
      </c>
      <c r="C398" s="104">
        <v>13354.7</v>
      </c>
      <c r="D398" s="105">
        <v>2.8750453609234117</v>
      </c>
      <c r="E398" s="106">
        <v>13.123359580052492</v>
      </c>
      <c r="F398" s="105">
        <v>0.98425196850393692</v>
      </c>
      <c r="G398" s="110">
        <v>1.984</v>
      </c>
      <c r="H398" s="41">
        <v>1.6129032258064517</v>
      </c>
      <c r="I398" s="111">
        <v>0.1905</v>
      </c>
      <c r="J398" s="41">
        <v>1.3910761154855644</v>
      </c>
      <c r="K398" s="106">
        <v>0.28161999999999998</v>
      </c>
      <c r="L398" s="106"/>
      <c r="M398" s="5">
        <v>1124</v>
      </c>
      <c r="N398" s="5">
        <v>29</v>
      </c>
      <c r="O398" s="5">
        <v>1109</v>
      </c>
      <c r="P398" s="5">
        <v>21</v>
      </c>
      <c r="Q398" s="5">
        <v>1087</v>
      </c>
      <c r="R398" s="5">
        <v>40</v>
      </c>
      <c r="S398" s="103">
        <v>1087</v>
      </c>
      <c r="T398" s="103">
        <v>40</v>
      </c>
      <c r="U398" s="108">
        <v>1.0340386384544618</v>
      </c>
      <c r="V398" s="113"/>
      <c r="W398" s="4"/>
      <c r="Y398" s="109"/>
    </row>
    <row r="399" spans="1:25">
      <c r="A399" s="5" t="s">
        <v>945</v>
      </c>
      <c r="B399" s="103">
        <v>60.494927999999994</v>
      </c>
      <c r="C399" s="104">
        <v>9625.2000000000007</v>
      </c>
      <c r="D399" s="105">
        <v>2.7174882527137796</v>
      </c>
      <c r="E399" s="106">
        <v>12.919896640826874</v>
      </c>
      <c r="F399" s="105">
        <v>1.03359173126615</v>
      </c>
      <c r="G399" s="110">
        <v>2.0489999999999999</v>
      </c>
      <c r="H399" s="41">
        <v>1.6349438750610055</v>
      </c>
      <c r="I399" s="111">
        <v>0.19259999999999999</v>
      </c>
      <c r="J399" s="41">
        <v>1.4018691588785048</v>
      </c>
      <c r="K399" s="106">
        <v>0.33648</v>
      </c>
      <c r="L399" s="106"/>
      <c r="M399" s="5">
        <v>1135</v>
      </c>
      <c r="N399" s="5">
        <v>29</v>
      </c>
      <c r="O399" s="5">
        <v>1131</v>
      </c>
      <c r="P399" s="5">
        <v>22</v>
      </c>
      <c r="Q399" s="5">
        <v>1114</v>
      </c>
      <c r="R399" s="5">
        <v>41</v>
      </c>
      <c r="S399" s="103">
        <v>1114</v>
      </c>
      <c r="T399" s="103">
        <v>41</v>
      </c>
      <c r="U399" s="108">
        <v>1.018850987432675</v>
      </c>
      <c r="V399" s="113"/>
      <c r="W399" s="4"/>
      <c r="Y399" s="109"/>
    </row>
    <row r="400" spans="1:25">
      <c r="A400" s="5" t="s">
        <v>946</v>
      </c>
      <c r="B400" s="103">
        <v>288.42257599999999</v>
      </c>
      <c r="C400" s="104">
        <v>4489.9902564239283</v>
      </c>
      <c r="D400" s="105">
        <v>3.6358642281155915</v>
      </c>
      <c r="E400" s="106">
        <v>12.953367875647668</v>
      </c>
      <c r="F400" s="105">
        <v>0.84196891191709844</v>
      </c>
      <c r="G400" s="110">
        <v>1.8740000000000001</v>
      </c>
      <c r="H400" s="41">
        <v>1.5208110992529349</v>
      </c>
      <c r="I400" s="111">
        <v>0.1772</v>
      </c>
      <c r="J400" s="41">
        <v>1.3826185101580135</v>
      </c>
      <c r="K400" s="106">
        <v>0.53707000000000005</v>
      </c>
      <c r="L400" s="106"/>
      <c r="M400" s="5">
        <v>1051</v>
      </c>
      <c r="N400" s="5">
        <v>27</v>
      </c>
      <c r="O400" s="5">
        <v>1072</v>
      </c>
      <c r="P400" s="5">
        <v>20</v>
      </c>
      <c r="Q400" s="5">
        <v>1125</v>
      </c>
      <c r="R400" s="5">
        <v>33</v>
      </c>
      <c r="S400" s="103">
        <v>1125</v>
      </c>
      <c r="T400" s="103">
        <v>33</v>
      </c>
      <c r="U400" s="108">
        <v>0.93422222222222218</v>
      </c>
      <c r="V400" s="113"/>
      <c r="W400" s="4"/>
      <c r="Y400" s="109"/>
    </row>
    <row r="401" spans="1:25">
      <c r="A401" s="5" t="s">
        <v>947</v>
      </c>
      <c r="B401" s="103">
        <v>28.990935999999998</v>
      </c>
      <c r="C401" s="104">
        <v>4469.7</v>
      </c>
      <c r="D401" s="105">
        <v>2.2227286142544296</v>
      </c>
      <c r="E401" s="106">
        <v>12.72264631043257</v>
      </c>
      <c r="F401" s="105">
        <v>1.3994910941475827</v>
      </c>
      <c r="G401" s="110">
        <v>2.0640000000000001</v>
      </c>
      <c r="H401" s="41">
        <v>1.9137596899224807</v>
      </c>
      <c r="I401" s="111">
        <v>0.1918</v>
      </c>
      <c r="J401" s="41">
        <v>1.4598540145985399</v>
      </c>
      <c r="K401" s="106">
        <v>0.23598</v>
      </c>
      <c r="L401" s="106"/>
      <c r="M401" s="5">
        <v>1131</v>
      </c>
      <c r="N401" s="5">
        <v>30</v>
      </c>
      <c r="O401" s="5">
        <v>1129</v>
      </c>
      <c r="P401" s="5">
        <v>26</v>
      </c>
      <c r="Q401" s="5">
        <v>1130</v>
      </c>
      <c r="R401" s="5">
        <v>56</v>
      </c>
      <c r="S401" s="103">
        <v>1130</v>
      </c>
      <c r="T401" s="103">
        <v>56</v>
      </c>
      <c r="U401" s="108">
        <v>1.0008849557522124</v>
      </c>
      <c r="V401" s="113"/>
      <c r="W401" s="4"/>
      <c r="Y401" s="109"/>
    </row>
    <row r="402" spans="1:25">
      <c r="A402" s="5" t="s">
        <v>948</v>
      </c>
      <c r="B402" s="103">
        <v>76.356383999999991</v>
      </c>
      <c r="C402" s="104">
        <v>11473.5</v>
      </c>
      <c r="D402" s="105">
        <v>1.4679984901540406</v>
      </c>
      <c r="E402" s="106">
        <v>12.72264631043257</v>
      </c>
      <c r="F402" s="105">
        <v>1.0178117048346056</v>
      </c>
      <c r="G402" s="110">
        <v>1.9890000000000001</v>
      </c>
      <c r="H402" s="41">
        <v>1.6339869281045751</v>
      </c>
      <c r="I402" s="111">
        <v>0.185</v>
      </c>
      <c r="J402" s="41">
        <v>1.3783783783783785</v>
      </c>
      <c r="K402" s="106">
        <v>0.35026000000000002</v>
      </c>
      <c r="L402" s="106"/>
      <c r="M402" s="5">
        <v>1094</v>
      </c>
      <c r="N402" s="5">
        <v>28</v>
      </c>
      <c r="O402" s="5">
        <v>1110</v>
      </c>
      <c r="P402" s="5">
        <v>22</v>
      </c>
      <c r="Q402" s="5">
        <v>1151</v>
      </c>
      <c r="R402" s="5">
        <v>40</v>
      </c>
      <c r="S402" s="103">
        <v>1151</v>
      </c>
      <c r="T402" s="103">
        <v>40</v>
      </c>
      <c r="U402" s="108">
        <v>0.95047784535186797</v>
      </c>
      <c r="V402" s="113"/>
      <c r="W402" s="4"/>
      <c r="Y402" s="109"/>
    </row>
    <row r="403" spans="1:25">
      <c r="A403" s="5" t="s">
        <v>949</v>
      </c>
      <c r="B403" s="103">
        <v>133.24011999999999</v>
      </c>
      <c r="C403" s="104">
        <v>21524.6</v>
      </c>
      <c r="D403" s="105">
        <v>2.4927690349355043</v>
      </c>
      <c r="E403" s="106">
        <v>12.706480304955527</v>
      </c>
      <c r="F403" s="105">
        <v>0.88945362134688677</v>
      </c>
      <c r="G403" s="110">
        <v>2.0699999999999998</v>
      </c>
      <c r="H403" s="41">
        <v>1.5458937198067635</v>
      </c>
      <c r="I403" s="111">
        <v>0.1915</v>
      </c>
      <c r="J403" s="41">
        <v>1.3838120104438643</v>
      </c>
      <c r="K403" s="106">
        <v>7.9284999999999994E-2</v>
      </c>
      <c r="L403" s="106"/>
      <c r="M403" s="5">
        <v>1129</v>
      </c>
      <c r="N403" s="5">
        <v>29</v>
      </c>
      <c r="O403" s="5">
        <v>1137</v>
      </c>
      <c r="P403" s="5">
        <v>21</v>
      </c>
      <c r="Q403" s="5">
        <v>1157</v>
      </c>
      <c r="R403" s="5">
        <v>34</v>
      </c>
      <c r="S403" s="103">
        <v>1157</v>
      </c>
      <c r="T403" s="103">
        <v>34</v>
      </c>
      <c r="U403" s="108">
        <v>0.97579948141745898</v>
      </c>
      <c r="V403" s="113"/>
      <c r="W403" s="4"/>
      <c r="Y403" s="109"/>
    </row>
    <row r="404" spans="1:25">
      <c r="A404" s="5" t="s">
        <v>950</v>
      </c>
      <c r="B404" s="103">
        <v>54.689439999999998</v>
      </c>
      <c r="C404" s="104">
        <v>8461.7999999999993</v>
      </c>
      <c r="D404" s="105">
        <v>2.6269216239353113</v>
      </c>
      <c r="E404" s="106">
        <v>12.658227848101266</v>
      </c>
      <c r="F404" s="105">
        <v>1.1392405063291138</v>
      </c>
      <c r="G404" s="110">
        <v>2.0499999999999998</v>
      </c>
      <c r="H404" s="41">
        <v>1.7317073170731707</v>
      </c>
      <c r="I404" s="111">
        <v>0.1865</v>
      </c>
      <c r="J404" s="41">
        <v>1.3941018766756033</v>
      </c>
      <c r="K404" s="106">
        <v>0.31302000000000002</v>
      </c>
      <c r="L404" s="106"/>
      <c r="M404" s="5">
        <v>1102</v>
      </c>
      <c r="N404" s="5">
        <v>28</v>
      </c>
      <c r="O404" s="5">
        <v>1128</v>
      </c>
      <c r="P404" s="5">
        <v>23</v>
      </c>
      <c r="Q404" s="5">
        <v>1158</v>
      </c>
      <c r="R404" s="5">
        <v>45</v>
      </c>
      <c r="S404" s="103">
        <v>1158</v>
      </c>
      <c r="T404" s="103">
        <v>45</v>
      </c>
      <c r="U404" s="108">
        <v>0.95164075993091535</v>
      </c>
      <c r="V404" s="113"/>
      <c r="W404" s="4"/>
      <c r="Y404" s="109"/>
    </row>
    <row r="405" spans="1:25">
      <c r="A405" s="5" t="s">
        <v>951</v>
      </c>
      <c r="B405" s="103">
        <v>124.01115999999999</v>
      </c>
      <c r="C405" s="104">
        <v>19580.099999999999</v>
      </c>
      <c r="D405" s="105">
        <v>2.9012148506106303</v>
      </c>
      <c r="E405" s="106">
        <v>12.738853503184714</v>
      </c>
      <c r="F405" s="105">
        <v>0.82802547770700641</v>
      </c>
      <c r="G405" s="110">
        <v>2.1110000000000002</v>
      </c>
      <c r="H405" s="41">
        <v>1.5632401705352914</v>
      </c>
      <c r="I405" s="111">
        <v>0.19500000000000001</v>
      </c>
      <c r="J405" s="41">
        <v>1.3846153846153846</v>
      </c>
      <c r="K405" s="106">
        <v>0.45415</v>
      </c>
      <c r="L405" s="106"/>
      <c r="M405" s="5">
        <v>1148</v>
      </c>
      <c r="N405" s="5">
        <v>29</v>
      </c>
      <c r="O405" s="5">
        <v>1151</v>
      </c>
      <c r="P405" s="5">
        <v>22</v>
      </c>
      <c r="Q405" s="5">
        <v>1158</v>
      </c>
      <c r="R405" s="5">
        <v>34</v>
      </c>
      <c r="S405" s="103">
        <v>1158</v>
      </c>
      <c r="T405" s="103">
        <v>34</v>
      </c>
      <c r="U405" s="108">
        <v>0.99136442141623493</v>
      </c>
      <c r="V405" s="113"/>
      <c r="W405" s="4"/>
      <c r="Y405" s="109"/>
    </row>
    <row r="406" spans="1:25">
      <c r="A406" s="5" t="s">
        <v>952</v>
      </c>
      <c r="B406" s="103">
        <v>102.59755999999999</v>
      </c>
      <c r="C406" s="104">
        <v>16536.400000000001</v>
      </c>
      <c r="D406" s="105">
        <v>1.8031234513219578</v>
      </c>
      <c r="E406" s="106">
        <v>12.658227848101266</v>
      </c>
      <c r="F406" s="105">
        <v>0.94936708860759489</v>
      </c>
      <c r="G406" s="110">
        <v>2.121</v>
      </c>
      <c r="H406" s="41">
        <v>1.6265912305516266</v>
      </c>
      <c r="I406" s="111">
        <v>0.19570000000000001</v>
      </c>
      <c r="J406" s="41">
        <v>1.3796627491057742</v>
      </c>
      <c r="K406" s="106">
        <v>0.49835000000000002</v>
      </c>
      <c r="L406" s="106"/>
      <c r="M406" s="5">
        <v>1153</v>
      </c>
      <c r="N406" s="5">
        <v>30</v>
      </c>
      <c r="O406" s="5">
        <v>1153</v>
      </c>
      <c r="P406" s="5">
        <v>22</v>
      </c>
      <c r="Q406" s="5">
        <v>1161</v>
      </c>
      <c r="R406" s="5">
        <v>37</v>
      </c>
      <c r="S406" s="103">
        <v>1161</v>
      </c>
      <c r="T406" s="103">
        <v>37</v>
      </c>
      <c r="U406" s="108">
        <v>0.99310938845822572</v>
      </c>
      <c r="V406" s="113"/>
      <c r="W406" s="4"/>
      <c r="Y406" s="109"/>
    </row>
    <row r="407" spans="1:25">
      <c r="A407" s="5" t="s">
        <v>953</v>
      </c>
      <c r="B407" s="103">
        <v>348.19917599999997</v>
      </c>
      <c r="C407" s="104">
        <v>6234.7502827042354</v>
      </c>
      <c r="D407" s="105">
        <v>11.015825813125804</v>
      </c>
      <c r="E407" s="106">
        <v>12.67427122940431</v>
      </c>
      <c r="F407" s="105">
        <v>0.76045627376425851</v>
      </c>
      <c r="G407" s="110">
        <v>2.0129999999999999</v>
      </c>
      <c r="H407" s="41">
        <v>1.5151515151515151</v>
      </c>
      <c r="I407" s="111">
        <v>0.18440000000000001</v>
      </c>
      <c r="J407" s="41">
        <v>1.3828633405639912</v>
      </c>
      <c r="K407" s="106">
        <v>0.67947000000000002</v>
      </c>
      <c r="L407" s="106"/>
      <c r="M407" s="5">
        <v>1091</v>
      </c>
      <c r="N407" s="5">
        <v>28</v>
      </c>
      <c r="O407" s="5">
        <v>1119</v>
      </c>
      <c r="P407" s="5">
        <v>21</v>
      </c>
      <c r="Q407" s="5">
        <v>1166</v>
      </c>
      <c r="R407" s="5">
        <v>31</v>
      </c>
      <c r="S407" s="103">
        <v>1166</v>
      </c>
      <c r="T407" s="103">
        <v>31</v>
      </c>
      <c r="U407" s="108">
        <v>0.9356775300171527</v>
      </c>
      <c r="V407" s="113"/>
      <c r="W407" s="4"/>
      <c r="Y407" s="109"/>
    </row>
    <row r="408" spans="1:25">
      <c r="A408" s="5" t="s">
        <v>954</v>
      </c>
      <c r="B408" s="103">
        <v>104.321152</v>
      </c>
      <c r="C408" s="104">
        <v>1805.4702836872862</v>
      </c>
      <c r="D408" s="105">
        <v>2.15348198443664</v>
      </c>
      <c r="E408" s="106">
        <v>12.626262626262625</v>
      </c>
      <c r="F408" s="105">
        <v>0.94696969696969691</v>
      </c>
      <c r="G408" s="110">
        <v>2.13</v>
      </c>
      <c r="H408" s="41">
        <v>1.5962441314553992</v>
      </c>
      <c r="I408" s="111">
        <v>0.1973</v>
      </c>
      <c r="J408" s="41">
        <v>1.3938165230613278</v>
      </c>
      <c r="K408" s="106">
        <v>0.36421999999999999</v>
      </c>
      <c r="L408" s="106"/>
      <c r="M408" s="5">
        <v>1161</v>
      </c>
      <c r="N408" s="5">
        <v>30</v>
      </c>
      <c r="O408" s="5">
        <v>1157</v>
      </c>
      <c r="P408" s="5">
        <v>22</v>
      </c>
      <c r="Q408" s="5">
        <v>1166</v>
      </c>
      <c r="R408" s="5">
        <v>38</v>
      </c>
      <c r="S408" s="103">
        <v>1166</v>
      </c>
      <c r="T408" s="103">
        <v>38</v>
      </c>
      <c r="U408" s="108">
        <v>0.99571183533447682</v>
      </c>
      <c r="V408" s="113"/>
      <c r="W408" s="4"/>
      <c r="Y408" s="109"/>
    </row>
    <row r="409" spans="1:25">
      <c r="A409" s="5" t="s">
        <v>955</v>
      </c>
      <c r="B409" s="103">
        <v>69.373823999999999</v>
      </c>
      <c r="C409" s="104">
        <v>3310.2385084157313</v>
      </c>
      <c r="D409" s="105">
        <v>1.9776200867366271</v>
      </c>
      <c r="E409" s="106">
        <v>12.594458438287154</v>
      </c>
      <c r="F409" s="105">
        <v>1.1335012594458438</v>
      </c>
      <c r="G409" s="110">
        <v>2.0089999999999999</v>
      </c>
      <c r="H409" s="41">
        <v>1.6923842707814836</v>
      </c>
      <c r="I409" s="111">
        <v>0.1835</v>
      </c>
      <c r="J409" s="41">
        <v>1.4168937329700273</v>
      </c>
      <c r="K409" s="106">
        <v>0.19434000000000001</v>
      </c>
      <c r="L409" s="106"/>
      <c r="M409" s="5">
        <v>1086</v>
      </c>
      <c r="N409" s="5">
        <v>28</v>
      </c>
      <c r="O409" s="5">
        <v>1115</v>
      </c>
      <c r="P409" s="5">
        <v>23</v>
      </c>
      <c r="Q409" s="5">
        <v>1168</v>
      </c>
      <c r="R409" s="5">
        <v>45</v>
      </c>
      <c r="S409" s="103">
        <v>1168</v>
      </c>
      <c r="T409" s="103">
        <v>45</v>
      </c>
      <c r="U409" s="108">
        <v>0.9297945205479452</v>
      </c>
      <c r="V409" s="114" t="s">
        <v>518</v>
      </c>
      <c r="W409" s="4"/>
      <c r="Y409" s="109"/>
    </row>
    <row r="410" spans="1:25">
      <c r="A410" s="5" t="s">
        <v>956</v>
      </c>
      <c r="B410" s="103">
        <v>253.26641599999999</v>
      </c>
      <c r="C410" s="104">
        <v>18464.805090249458</v>
      </c>
      <c r="D410" s="105">
        <v>2.9268749488660331</v>
      </c>
      <c r="E410" s="106">
        <v>12.562814070351758</v>
      </c>
      <c r="F410" s="105">
        <v>0.81658291457286436</v>
      </c>
      <c r="G410" s="110">
        <v>2.0529999999999999</v>
      </c>
      <c r="H410" s="41">
        <v>1.5343399902581587</v>
      </c>
      <c r="I410" s="111">
        <v>0.188</v>
      </c>
      <c r="J410" s="41">
        <v>1.3563829787234043</v>
      </c>
      <c r="K410" s="106">
        <v>0.45621</v>
      </c>
      <c r="L410" s="106"/>
      <c r="M410" s="5">
        <v>1110</v>
      </c>
      <c r="N410" s="5">
        <v>28</v>
      </c>
      <c r="O410" s="5">
        <v>1132</v>
      </c>
      <c r="P410" s="5">
        <v>21</v>
      </c>
      <c r="Q410" s="5">
        <v>1183</v>
      </c>
      <c r="R410" s="5">
        <v>32</v>
      </c>
      <c r="S410" s="103">
        <v>1183</v>
      </c>
      <c r="T410" s="103">
        <v>32</v>
      </c>
      <c r="U410" s="108">
        <v>0.93829247675401517</v>
      </c>
      <c r="V410" s="113"/>
      <c r="W410" s="4"/>
      <c r="Y410" s="109"/>
    </row>
    <row r="411" spans="1:25">
      <c r="A411" s="5" t="s">
        <v>957</v>
      </c>
      <c r="B411" s="103">
        <v>69.545111999999989</v>
      </c>
      <c r="C411" s="104">
        <v>10615.7</v>
      </c>
      <c r="D411" s="105">
        <v>2.8918746978654379</v>
      </c>
      <c r="E411" s="106">
        <v>12.515644555694619</v>
      </c>
      <c r="F411" s="105">
        <v>1.0012515644555695</v>
      </c>
      <c r="G411" s="110">
        <v>2.0510000000000002</v>
      </c>
      <c r="H411" s="41">
        <v>1.7064846416382253</v>
      </c>
      <c r="I411" s="111">
        <v>0.18790000000000001</v>
      </c>
      <c r="J411" s="41">
        <v>1.4901543374135175</v>
      </c>
      <c r="K411" s="106">
        <v>0.59518000000000004</v>
      </c>
      <c r="L411" s="106"/>
      <c r="M411" s="5">
        <v>1109</v>
      </c>
      <c r="N411" s="5">
        <v>31</v>
      </c>
      <c r="O411" s="5">
        <v>1129</v>
      </c>
      <c r="P411" s="5">
        <v>23</v>
      </c>
      <c r="Q411" s="5">
        <v>1184</v>
      </c>
      <c r="R411" s="5">
        <v>39</v>
      </c>
      <c r="S411" s="103">
        <v>1184</v>
      </c>
      <c r="T411" s="103">
        <v>39</v>
      </c>
      <c r="U411" s="108">
        <v>0.93665540540540537</v>
      </c>
      <c r="V411" s="113"/>
      <c r="W411" s="4"/>
      <c r="Y411" s="109"/>
    </row>
    <row r="412" spans="1:25">
      <c r="A412" s="5" t="s">
        <v>958</v>
      </c>
      <c r="B412" s="103">
        <v>89.765000000000001</v>
      </c>
      <c r="C412" s="104">
        <v>2272.3537937988363</v>
      </c>
      <c r="D412" s="105">
        <v>2.9045850865308975</v>
      </c>
      <c r="E412" s="106">
        <v>12.345679012345679</v>
      </c>
      <c r="F412" s="105">
        <v>1.0493827160493825</v>
      </c>
      <c r="G412" s="110">
        <v>2.11</v>
      </c>
      <c r="H412" s="41">
        <v>2.8436018957345972</v>
      </c>
      <c r="I412" s="111">
        <v>0.1862</v>
      </c>
      <c r="J412" s="41">
        <v>2.4973147153598281</v>
      </c>
      <c r="K412" s="106">
        <v>0.94249000000000005</v>
      </c>
      <c r="L412" s="106"/>
      <c r="M412" s="5">
        <v>1093</v>
      </c>
      <c r="N412" s="5">
        <v>51</v>
      </c>
      <c r="O412" s="5">
        <v>1120</v>
      </c>
      <c r="P412" s="5">
        <v>42</v>
      </c>
      <c r="Q412" s="5">
        <v>1207</v>
      </c>
      <c r="R412" s="5">
        <v>42</v>
      </c>
      <c r="S412" s="103">
        <v>1207</v>
      </c>
      <c r="T412" s="103">
        <v>42</v>
      </c>
      <c r="U412" s="108">
        <v>0.90555095277547637</v>
      </c>
      <c r="V412" s="113" t="s">
        <v>529</v>
      </c>
      <c r="W412" s="4"/>
      <c r="Y412" s="109"/>
    </row>
    <row r="413" spans="1:25">
      <c r="A413" s="5" t="s">
        <v>959</v>
      </c>
      <c r="B413" s="103">
        <v>57.186687999999997</v>
      </c>
      <c r="C413" s="104">
        <v>10012.4</v>
      </c>
      <c r="D413" s="105">
        <v>1.7154107149143474</v>
      </c>
      <c r="E413" s="106">
        <v>12.376237623762377</v>
      </c>
      <c r="F413" s="105">
        <v>0.9900990099009902</v>
      </c>
      <c r="G413" s="110">
        <v>2.3809999999999998</v>
      </c>
      <c r="H413" s="41">
        <v>1.6379672406551871</v>
      </c>
      <c r="I413" s="111">
        <v>0.21329999999999999</v>
      </c>
      <c r="J413" s="41">
        <v>1.4064697609001406</v>
      </c>
      <c r="K413" s="106">
        <v>0.35347000000000001</v>
      </c>
      <c r="L413" s="106"/>
      <c r="M413" s="5">
        <v>1246</v>
      </c>
      <c r="N413" s="5">
        <v>32</v>
      </c>
      <c r="O413" s="5">
        <v>1236</v>
      </c>
      <c r="P413" s="5">
        <v>24</v>
      </c>
      <c r="Q413" s="5">
        <v>1212</v>
      </c>
      <c r="R413" s="5">
        <v>41</v>
      </c>
      <c r="S413" s="103">
        <v>1212</v>
      </c>
      <c r="T413" s="103">
        <v>41</v>
      </c>
      <c r="U413" s="108">
        <v>1.028052805280528</v>
      </c>
      <c r="V413" s="113"/>
      <c r="W413" s="4"/>
      <c r="Y413" s="109"/>
    </row>
    <row r="414" spans="1:25">
      <c r="A414" s="5" t="s">
        <v>960</v>
      </c>
      <c r="B414" s="103">
        <v>243.62821599999998</v>
      </c>
      <c r="C414" s="104">
        <v>41045.300000000003</v>
      </c>
      <c r="D414" s="105">
        <v>2.0838692296512908</v>
      </c>
      <c r="E414" s="106">
        <v>12.300123001230013</v>
      </c>
      <c r="F414" s="105">
        <v>0.79950799507995085</v>
      </c>
      <c r="G414" s="110">
        <v>2.323</v>
      </c>
      <c r="H414" s="41">
        <v>1.5066724063710721</v>
      </c>
      <c r="I414" s="111">
        <v>0.20630000000000001</v>
      </c>
      <c r="J414" s="41">
        <v>1.3572467280659233</v>
      </c>
      <c r="K414" s="106">
        <v>0.47122000000000003</v>
      </c>
      <c r="L414" s="106"/>
      <c r="M414" s="5">
        <v>1209</v>
      </c>
      <c r="N414" s="5">
        <v>30</v>
      </c>
      <c r="O414" s="5">
        <v>1218</v>
      </c>
      <c r="P414" s="5">
        <v>22</v>
      </c>
      <c r="Q414" s="5">
        <v>1227</v>
      </c>
      <c r="R414" s="5">
        <v>32</v>
      </c>
      <c r="S414" s="103">
        <v>1227</v>
      </c>
      <c r="T414" s="103">
        <v>32</v>
      </c>
      <c r="U414" s="108">
        <v>0.9853300733496333</v>
      </c>
      <c r="V414" s="113"/>
      <c r="W414" s="4"/>
      <c r="Y414" s="109"/>
    </row>
    <row r="415" spans="1:25">
      <c r="A415" s="5" t="s">
        <v>961</v>
      </c>
      <c r="B415" s="103">
        <v>275.92676799999998</v>
      </c>
      <c r="C415" s="104">
        <v>45435</v>
      </c>
      <c r="D415" s="105">
        <v>4.8662219485865652</v>
      </c>
      <c r="E415" s="106">
        <v>12.180267965895249</v>
      </c>
      <c r="F415" s="105">
        <v>0.79171741778319116</v>
      </c>
      <c r="G415" s="110">
        <v>2.2869999999999999</v>
      </c>
      <c r="H415" s="41">
        <v>1.5303891560996941</v>
      </c>
      <c r="I415" s="111">
        <v>0.20069999999999999</v>
      </c>
      <c r="J415" s="41">
        <v>1.3702042850024911</v>
      </c>
      <c r="K415" s="106">
        <v>0.65520999999999996</v>
      </c>
      <c r="L415" s="106"/>
      <c r="M415" s="5">
        <v>1179</v>
      </c>
      <c r="N415" s="5">
        <v>29</v>
      </c>
      <c r="O415" s="5">
        <v>1207</v>
      </c>
      <c r="P415" s="5">
        <v>22</v>
      </c>
      <c r="Q415" s="5">
        <v>1247</v>
      </c>
      <c r="R415" s="5">
        <v>30</v>
      </c>
      <c r="S415" s="103">
        <v>1247</v>
      </c>
      <c r="T415" s="103">
        <v>30</v>
      </c>
      <c r="U415" s="108">
        <v>0.94546912590216514</v>
      </c>
      <c r="V415" s="113"/>
      <c r="W415" s="4"/>
      <c r="Y415" s="109"/>
    </row>
    <row r="416" spans="1:25">
      <c r="A416" s="5" t="s">
        <v>962</v>
      </c>
      <c r="B416" s="103">
        <v>48.195991999999997</v>
      </c>
      <c r="C416" s="104">
        <v>7961.7</v>
      </c>
      <c r="D416" s="105">
        <v>2.2883928027849718</v>
      </c>
      <c r="E416" s="106">
        <v>12.062726176115802</v>
      </c>
      <c r="F416" s="105">
        <v>1.1459589867310012</v>
      </c>
      <c r="G416" s="110">
        <v>2.36</v>
      </c>
      <c r="H416" s="41">
        <v>1.9279661016949152</v>
      </c>
      <c r="I416" s="111">
        <v>0.20760000000000001</v>
      </c>
      <c r="J416" s="41">
        <v>1.5414258188824663</v>
      </c>
      <c r="K416" s="106">
        <v>0.70426</v>
      </c>
      <c r="L416" s="106"/>
      <c r="M416" s="5">
        <v>1217</v>
      </c>
      <c r="N416" s="5">
        <v>33</v>
      </c>
      <c r="O416" s="5">
        <v>1228</v>
      </c>
      <c r="P416" s="5">
        <v>27</v>
      </c>
      <c r="Q416" s="5">
        <v>1252</v>
      </c>
      <c r="R416" s="5">
        <v>46</v>
      </c>
      <c r="S416" s="103">
        <v>1252</v>
      </c>
      <c r="T416" s="103">
        <v>46</v>
      </c>
      <c r="U416" s="108">
        <v>0.97204472843450485</v>
      </c>
      <c r="V416" s="114" t="s">
        <v>518</v>
      </c>
      <c r="W416" s="4"/>
      <c r="Y416" s="109"/>
    </row>
    <row r="417" spans="1:25">
      <c r="A417" s="5" t="s">
        <v>963</v>
      </c>
      <c r="B417" s="103">
        <v>228.96816799999999</v>
      </c>
      <c r="C417" s="104">
        <v>15380.87489122427</v>
      </c>
      <c r="D417" s="105">
        <v>3.0649126983372095</v>
      </c>
      <c r="E417" s="106">
        <v>12.106537530266342</v>
      </c>
      <c r="F417" s="105">
        <v>0.78692493946731235</v>
      </c>
      <c r="G417" s="110">
        <v>2.3570000000000002</v>
      </c>
      <c r="H417" s="41">
        <v>1.5061518879932114</v>
      </c>
      <c r="I417" s="111">
        <v>0.20849999999999999</v>
      </c>
      <c r="J417" s="41">
        <v>1.366906474820144</v>
      </c>
      <c r="K417" s="106">
        <v>0.50604000000000005</v>
      </c>
      <c r="L417" s="106"/>
      <c r="M417" s="5">
        <v>1221</v>
      </c>
      <c r="N417" s="5">
        <v>30</v>
      </c>
      <c r="O417" s="5">
        <v>1229</v>
      </c>
      <c r="P417" s="5">
        <v>21</v>
      </c>
      <c r="Q417" s="5">
        <v>1258</v>
      </c>
      <c r="R417" s="5">
        <v>31</v>
      </c>
      <c r="S417" s="103">
        <v>1258</v>
      </c>
      <c r="T417" s="103">
        <v>31</v>
      </c>
      <c r="U417" s="108">
        <v>0.97058823529411764</v>
      </c>
      <c r="V417" s="113"/>
      <c r="W417" s="4"/>
      <c r="Y417" s="109"/>
    </row>
    <row r="418" spans="1:25">
      <c r="A418" s="5" t="s">
        <v>964</v>
      </c>
      <c r="B418" s="103">
        <v>33.085208000000002</v>
      </c>
      <c r="C418" s="104">
        <v>1888.9490238611709</v>
      </c>
      <c r="D418" s="105">
        <v>2.1049220243362008</v>
      </c>
      <c r="E418" s="106">
        <v>11.933174224343675</v>
      </c>
      <c r="F418" s="105">
        <v>1.1336515513126493</v>
      </c>
      <c r="G418" s="110">
        <v>2.3980000000000001</v>
      </c>
      <c r="H418" s="41">
        <v>1.8140116763969973</v>
      </c>
      <c r="I418" s="111">
        <v>0.2084</v>
      </c>
      <c r="J418" s="41">
        <v>1.5355086372360844</v>
      </c>
      <c r="K418" s="106">
        <v>0.55596000000000001</v>
      </c>
      <c r="L418" s="106"/>
      <c r="M418" s="5">
        <v>1219</v>
      </c>
      <c r="N418" s="5">
        <v>34</v>
      </c>
      <c r="O418" s="5">
        <v>1237</v>
      </c>
      <c r="P418" s="5">
        <v>27</v>
      </c>
      <c r="Q418" s="5">
        <v>1266</v>
      </c>
      <c r="R418" s="5">
        <v>45</v>
      </c>
      <c r="S418" s="103">
        <v>1266</v>
      </c>
      <c r="T418" s="103">
        <v>45</v>
      </c>
      <c r="U418" s="108">
        <v>0.96287519747235384</v>
      </c>
      <c r="V418" s="113"/>
      <c r="W418" s="4"/>
      <c r="Y418" s="109"/>
    </row>
    <row r="419" spans="1:25">
      <c r="A419" s="5" t="s">
        <v>965</v>
      </c>
      <c r="B419" s="103">
        <v>334.53846399999998</v>
      </c>
      <c r="C419" s="104">
        <v>6406.6575854888615</v>
      </c>
      <c r="D419" s="105">
        <v>2.6336962391751557</v>
      </c>
      <c r="E419" s="106">
        <v>11.990407673860911</v>
      </c>
      <c r="F419" s="105">
        <v>0.77937649880095927</v>
      </c>
      <c r="G419" s="110">
        <v>2.4769999999999999</v>
      </c>
      <c r="H419" s="41">
        <v>1.5139281388776746</v>
      </c>
      <c r="I419" s="111">
        <v>0.2147</v>
      </c>
      <c r="J419" s="41">
        <v>1.3740102468560782</v>
      </c>
      <c r="K419" s="106">
        <v>0.61295999999999995</v>
      </c>
      <c r="L419" s="106"/>
      <c r="M419" s="5">
        <v>1254</v>
      </c>
      <c r="N419" s="5">
        <v>31</v>
      </c>
      <c r="O419" s="5">
        <v>1265</v>
      </c>
      <c r="P419" s="5">
        <v>22</v>
      </c>
      <c r="Q419" s="5">
        <v>1278</v>
      </c>
      <c r="R419" s="5">
        <v>30</v>
      </c>
      <c r="S419" s="103">
        <v>1278</v>
      </c>
      <c r="T419" s="103">
        <v>30</v>
      </c>
      <c r="U419" s="108">
        <v>0.98122065727699526</v>
      </c>
      <c r="V419" s="113"/>
      <c r="W419" s="4"/>
      <c r="Y419" s="109"/>
    </row>
    <row r="420" spans="1:25">
      <c r="A420" s="5" t="s">
        <v>966</v>
      </c>
      <c r="B420" s="103">
        <v>16.950544000000001</v>
      </c>
      <c r="C420" s="104">
        <v>3044.2</v>
      </c>
      <c r="D420" s="105">
        <v>2.7077132508944883</v>
      </c>
      <c r="E420" s="106">
        <v>11.614401858304298</v>
      </c>
      <c r="F420" s="105">
        <v>1.4518002322880372</v>
      </c>
      <c r="G420" s="110">
        <v>2.57</v>
      </c>
      <c r="H420" s="41">
        <v>1.945525291828794</v>
      </c>
      <c r="I420" s="111">
        <v>0.21790000000000001</v>
      </c>
      <c r="J420" s="41">
        <v>1.5374024782010096</v>
      </c>
      <c r="K420" s="106">
        <v>0.37525999999999998</v>
      </c>
      <c r="L420" s="106"/>
      <c r="M420" s="5">
        <v>1269</v>
      </c>
      <c r="N420" s="5">
        <v>36</v>
      </c>
      <c r="O420" s="5">
        <v>1284</v>
      </c>
      <c r="P420" s="5">
        <v>29</v>
      </c>
      <c r="Q420" s="5">
        <v>1296</v>
      </c>
      <c r="R420" s="5">
        <v>57</v>
      </c>
      <c r="S420" s="103">
        <v>1296</v>
      </c>
      <c r="T420" s="103">
        <v>57</v>
      </c>
      <c r="U420" s="108">
        <v>0.97916666666666663</v>
      </c>
      <c r="V420" s="113"/>
      <c r="W420" s="4"/>
      <c r="Y420" s="109"/>
    </row>
    <row r="421" spans="1:25">
      <c r="A421" s="5" t="s">
        <v>967</v>
      </c>
      <c r="B421" s="103">
        <v>33.648471999999998</v>
      </c>
      <c r="C421" s="104">
        <v>6087.2</v>
      </c>
      <c r="D421" s="105">
        <v>1.1503500814621421</v>
      </c>
      <c r="E421" s="106">
        <v>11.834319526627219</v>
      </c>
      <c r="F421" s="105">
        <v>1.1242603550295858</v>
      </c>
      <c r="G421" s="110">
        <v>2.536</v>
      </c>
      <c r="H421" s="41">
        <v>1.7152996845425865</v>
      </c>
      <c r="I421" s="111">
        <v>0.21840000000000001</v>
      </c>
      <c r="J421" s="41">
        <v>1.4652014652014651</v>
      </c>
      <c r="K421" s="106">
        <v>0.42487999999999998</v>
      </c>
      <c r="L421" s="106"/>
      <c r="M421" s="5">
        <v>1273</v>
      </c>
      <c r="N421" s="5">
        <v>34</v>
      </c>
      <c r="O421" s="5">
        <v>1277</v>
      </c>
      <c r="P421" s="5">
        <v>25</v>
      </c>
      <c r="Q421" s="5">
        <v>1297</v>
      </c>
      <c r="R421" s="5">
        <v>43</v>
      </c>
      <c r="S421" s="103">
        <v>1297</v>
      </c>
      <c r="T421" s="103">
        <v>43</v>
      </c>
      <c r="U421" s="108">
        <v>0.98149575944487277</v>
      </c>
      <c r="V421" s="113"/>
      <c r="W421" s="4"/>
      <c r="Y421" s="109"/>
    </row>
    <row r="422" spans="1:25">
      <c r="A422" s="5" t="s">
        <v>968</v>
      </c>
      <c r="B422" s="103">
        <v>24.187071999999997</v>
      </c>
      <c r="C422" s="104">
        <v>4643.8999999999996</v>
      </c>
      <c r="D422" s="105">
        <v>1.8389547893808937</v>
      </c>
      <c r="E422" s="106">
        <v>11.614401858304298</v>
      </c>
      <c r="F422" s="105">
        <v>1.2195121951219512</v>
      </c>
      <c r="G422" s="110">
        <v>2.786</v>
      </c>
      <c r="H422" s="41">
        <v>1.7587939698492463</v>
      </c>
      <c r="I422" s="111">
        <v>0.2349</v>
      </c>
      <c r="J422" s="41">
        <v>1.4687100893997445</v>
      </c>
      <c r="K422" s="106">
        <v>0.33554</v>
      </c>
      <c r="L422" s="106"/>
      <c r="M422" s="5">
        <v>1359</v>
      </c>
      <c r="N422" s="5">
        <v>36</v>
      </c>
      <c r="O422" s="5">
        <v>1347</v>
      </c>
      <c r="P422" s="5">
        <v>27</v>
      </c>
      <c r="Q422" s="5">
        <v>1318</v>
      </c>
      <c r="R422" s="5">
        <v>48</v>
      </c>
      <c r="S422" s="103">
        <v>1318</v>
      </c>
      <c r="T422" s="103">
        <v>48</v>
      </c>
      <c r="U422" s="108">
        <v>1.0311077389984826</v>
      </c>
      <c r="V422" s="113"/>
      <c r="W422" s="4"/>
      <c r="Y422" s="109"/>
    </row>
    <row r="423" spans="1:25">
      <c r="A423" s="5" t="s">
        <v>969</v>
      </c>
      <c r="B423" s="103">
        <v>224.24552799999998</v>
      </c>
      <c r="C423" s="104">
        <v>41025.9</v>
      </c>
      <c r="D423" s="105">
        <v>3.7678257526815933</v>
      </c>
      <c r="E423" s="106">
        <v>11.737089201877934</v>
      </c>
      <c r="F423" s="105">
        <v>0.82159624413145538</v>
      </c>
      <c r="G423" s="110">
        <v>2.6</v>
      </c>
      <c r="H423" s="41">
        <v>1.5192307692307692</v>
      </c>
      <c r="I423" s="111">
        <v>0.2223</v>
      </c>
      <c r="J423" s="41">
        <v>1.3720197930724247</v>
      </c>
      <c r="K423" s="106">
        <v>0.60194000000000003</v>
      </c>
      <c r="L423" s="106"/>
      <c r="M423" s="5">
        <v>1294</v>
      </c>
      <c r="N423" s="5">
        <v>32</v>
      </c>
      <c r="O423" s="5">
        <v>1300</v>
      </c>
      <c r="P423" s="5">
        <v>22</v>
      </c>
      <c r="Q423" s="5">
        <v>1319</v>
      </c>
      <c r="R423" s="5">
        <v>30</v>
      </c>
      <c r="S423" s="103">
        <v>1319</v>
      </c>
      <c r="T423" s="103">
        <v>30</v>
      </c>
      <c r="U423" s="108">
        <v>0.98104624715693711</v>
      </c>
      <c r="V423" s="113"/>
      <c r="W423" s="4"/>
      <c r="Y423" s="109"/>
    </row>
    <row r="424" spans="1:25">
      <c r="A424" s="5" t="s">
        <v>970</v>
      </c>
      <c r="B424" s="103">
        <v>7.7874159999999994</v>
      </c>
      <c r="C424" s="104">
        <v>1333.2</v>
      </c>
      <c r="D424" s="105">
        <v>1.2075489708787153</v>
      </c>
      <c r="E424" s="106">
        <v>11.210762331838565</v>
      </c>
      <c r="F424" s="105">
        <v>2.0739910313901344</v>
      </c>
      <c r="G424" s="110">
        <v>2.64</v>
      </c>
      <c r="H424" s="41">
        <v>2.4621212121212119</v>
      </c>
      <c r="I424" s="111">
        <v>0.21679999999999999</v>
      </c>
      <c r="J424" s="41">
        <v>1.7527675276752768</v>
      </c>
      <c r="K424" s="106">
        <v>0.25523000000000001</v>
      </c>
      <c r="L424" s="106"/>
      <c r="M424" s="5">
        <v>1262</v>
      </c>
      <c r="N424" s="5">
        <v>40</v>
      </c>
      <c r="O424" s="5">
        <v>1293</v>
      </c>
      <c r="P424" s="5">
        <v>36</v>
      </c>
      <c r="Q424" s="5">
        <v>1321</v>
      </c>
      <c r="R424" s="5">
        <v>85</v>
      </c>
      <c r="S424" s="103">
        <v>1321</v>
      </c>
      <c r="T424" s="103">
        <v>85</v>
      </c>
      <c r="U424" s="108">
        <v>0.95533686601059808</v>
      </c>
      <c r="V424" s="113"/>
      <c r="W424" s="4"/>
      <c r="Y424" s="109"/>
    </row>
    <row r="425" spans="1:25">
      <c r="A425" s="5" t="s">
        <v>971</v>
      </c>
      <c r="B425" s="103">
        <v>25.462423999999999</v>
      </c>
      <c r="C425" s="104">
        <v>754.82900771393849</v>
      </c>
      <c r="D425" s="105">
        <v>1.3200661458645253</v>
      </c>
      <c r="E425" s="106">
        <v>11.547344110854503</v>
      </c>
      <c r="F425" s="105">
        <v>1.3279445727482679</v>
      </c>
      <c r="G425" s="110">
        <v>2.77</v>
      </c>
      <c r="H425" s="41">
        <v>2.3465703971119134</v>
      </c>
      <c r="I425" s="111">
        <v>0.22950000000000001</v>
      </c>
      <c r="J425" s="41">
        <v>1.8736383442265794</v>
      </c>
      <c r="K425" s="106">
        <v>0.74758999999999998</v>
      </c>
      <c r="L425" s="106"/>
      <c r="M425" s="5">
        <v>1334</v>
      </c>
      <c r="N425" s="5">
        <v>46</v>
      </c>
      <c r="O425" s="5">
        <v>1332</v>
      </c>
      <c r="P425" s="5">
        <v>36</v>
      </c>
      <c r="Q425" s="5">
        <v>1325</v>
      </c>
      <c r="R425" s="5">
        <v>53</v>
      </c>
      <c r="S425" s="103">
        <v>1325</v>
      </c>
      <c r="T425" s="103">
        <v>53</v>
      </c>
      <c r="U425" s="108">
        <v>1.0067924528301886</v>
      </c>
      <c r="V425" s="113"/>
      <c r="W425" s="4"/>
      <c r="Y425" s="109"/>
    </row>
    <row r="426" spans="1:25">
      <c r="A426" s="5" t="s">
        <v>972</v>
      </c>
      <c r="B426" s="103">
        <v>66.640079999999998</v>
      </c>
      <c r="C426" s="104">
        <v>10585.739059674524</v>
      </c>
      <c r="D426" s="105">
        <v>5.4052174756993532</v>
      </c>
      <c r="E426" s="106">
        <v>11.614401858304298</v>
      </c>
      <c r="F426" s="105">
        <v>0.98722415795586527</v>
      </c>
      <c r="G426" s="110">
        <v>2.6779999999999999</v>
      </c>
      <c r="H426" s="41">
        <v>1.6243465272591486</v>
      </c>
      <c r="I426" s="111">
        <v>0.22650000000000001</v>
      </c>
      <c r="J426" s="41">
        <v>1.434878587196468</v>
      </c>
      <c r="K426" s="106">
        <v>0.48797000000000001</v>
      </c>
      <c r="L426" s="106"/>
      <c r="M426" s="5">
        <v>1316</v>
      </c>
      <c r="N426" s="5">
        <v>34</v>
      </c>
      <c r="O426" s="5">
        <v>1319</v>
      </c>
      <c r="P426" s="5">
        <v>24</v>
      </c>
      <c r="Q426" s="5">
        <v>1332</v>
      </c>
      <c r="R426" s="5">
        <v>38</v>
      </c>
      <c r="S426" s="103">
        <v>1332</v>
      </c>
      <c r="T426" s="103">
        <v>38</v>
      </c>
      <c r="U426" s="108">
        <v>0.98798798798798804</v>
      </c>
      <c r="V426" s="113"/>
      <c r="W426" s="4"/>
      <c r="Y426" s="109"/>
    </row>
    <row r="427" spans="1:25">
      <c r="A427" s="5" t="s">
        <v>973</v>
      </c>
      <c r="B427" s="103">
        <v>69.401383999999993</v>
      </c>
      <c r="C427" s="104">
        <v>12285.1</v>
      </c>
      <c r="D427" s="105">
        <v>1.2480498845224266</v>
      </c>
      <c r="E427" s="106">
        <v>11.547344110854503</v>
      </c>
      <c r="F427" s="105">
        <v>0.98152424942263272</v>
      </c>
      <c r="G427" s="110">
        <v>2.597</v>
      </c>
      <c r="H427" s="41">
        <v>1.6365036580670005</v>
      </c>
      <c r="I427" s="111">
        <v>0.21809999999999999</v>
      </c>
      <c r="J427" s="41">
        <v>1.4442916093535076</v>
      </c>
      <c r="K427" s="106">
        <v>0.46440999999999999</v>
      </c>
      <c r="L427" s="106"/>
      <c r="M427" s="5">
        <v>1271</v>
      </c>
      <c r="N427" s="5">
        <v>33</v>
      </c>
      <c r="O427" s="5">
        <v>1298</v>
      </c>
      <c r="P427" s="5">
        <v>24</v>
      </c>
      <c r="Q427" s="5">
        <v>1341</v>
      </c>
      <c r="R427" s="5">
        <v>38</v>
      </c>
      <c r="S427" s="103">
        <v>1341</v>
      </c>
      <c r="T427" s="103">
        <v>38</v>
      </c>
      <c r="U427" s="108">
        <v>0.94780014914243105</v>
      </c>
      <c r="V427" s="114" t="s">
        <v>518</v>
      </c>
      <c r="W427" s="4"/>
      <c r="Y427" s="109"/>
    </row>
    <row r="428" spans="1:25">
      <c r="A428" s="5" t="s">
        <v>974</v>
      </c>
      <c r="B428" s="103">
        <v>6.1759359999999992</v>
      </c>
      <c r="C428" s="104">
        <v>1096.2</v>
      </c>
      <c r="D428" s="105">
        <v>1.9368607670084519</v>
      </c>
      <c r="E428" s="106">
        <v>10.905125408942203</v>
      </c>
      <c r="F428" s="105">
        <v>2.2355507088331517</v>
      </c>
      <c r="G428" s="110">
        <v>2.76</v>
      </c>
      <c r="H428" s="41">
        <v>2.5362318840579716</v>
      </c>
      <c r="I428" s="111">
        <v>0.2228</v>
      </c>
      <c r="J428" s="41">
        <v>1.8850987432675044</v>
      </c>
      <c r="K428" s="106">
        <v>0.26345000000000002</v>
      </c>
      <c r="L428" s="106"/>
      <c r="M428" s="5">
        <v>1293</v>
      </c>
      <c r="N428" s="5">
        <v>44</v>
      </c>
      <c r="O428" s="5">
        <v>1321</v>
      </c>
      <c r="P428" s="5">
        <v>38</v>
      </c>
      <c r="Q428" s="5">
        <v>1341</v>
      </c>
      <c r="R428" s="5">
        <v>90</v>
      </c>
      <c r="S428" s="103">
        <v>1341</v>
      </c>
      <c r="T428" s="103">
        <v>90</v>
      </c>
      <c r="U428" s="108">
        <v>0.96420581655480986</v>
      </c>
      <c r="V428" s="113"/>
      <c r="W428" s="4"/>
      <c r="Y428" s="109"/>
    </row>
    <row r="429" spans="1:25">
      <c r="A429" s="5" t="s">
        <v>975</v>
      </c>
      <c r="B429" s="103">
        <v>62.366927999999994</v>
      </c>
      <c r="C429" s="104">
        <v>12202.2</v>
      </c>
      <c r="D429" s="105">
        <v>2.7400901992732245</v>
      </c>
      <c r="E429" s="106">
        <v>11.481056257175661</v>
      </c>
      <c r="F429" s="105">
        <v>0.97588978185993103</v>
      </c>
      <c r="G429" s="110">
        <v>2.8839999999999999</v>
      </c>
      <c r="H429" s="41">
        <v>1.6123439667128989</v>
      </c>
      <c r="I429" s="111">
        <v>0.2422</v>
      </c>
      <c r="J429" s="41">
        <v>1.403798513625103</v>
      </c>
      <c r="K429" s="106">
        <v>0.39306999999999997</v>
      </c>
      <c r="L429" s="106"/>
      <c r="M429" s="5">
        <v>1398</v>
      </c>
      <c r="N429" s="5">
        <v>35</v>
      </c>
      <c r="O429" s="5">
        <v>1375</v>
      </c>
      <c r="P429" s="5">
        <v>24</v>
      </c>
      <c r="Q429" s="5">
        <v>1350</v>
      </c>
      <c r="R429" s="5">
        <v>38</v>
      </c>
      <c r="S429" s="103">
        <v>1350</v>
      </c>
      <c r="T429" s="103">
        <v>38</v>
      </c>
      <c r="U429" s="108">
        <v>1.0355555555555556</v>
      </c>
      <c r="V429" s="113"/>
      <c r="W429" s="4"/>
      <c r="Y429" s="109"/>
    </row>
    <row r="430" spans="1:25">
      <c r="A430" s="5" t="s">
        <v>976</v>
      </c>
      <c r="B430" s="103">
        <v>86.675367999999992</v>
      </c>
      <c r="C430" s="104">
        <v>16865.599999999999</v>
      </c>
      <c r="D430" s="105">
        <v>2.2201357607119396</v>
      </c>
      <c r="E430" s="106">
        <v>11.376564277588168</v>
      </c>
      <c r="F430" s="105">
        <v>0.91012514220705343</v>
      </c>
      <c r="G430" s="110">
        <v>2.8919999999999999</v>
      </c>
      <c r="H430" s="41">
        <v>1.5733056708160442</v>
      </c>
      <c r="I430" s="111">
        <v>0.24079999999999999</v>
      </c>
      <c r="J430" s="41">
        <v>1.3911960132890366</v>
      </c>
      <c r="K430" s="106">
        <v>0.38052000000000002</v>
      </c>
      <c r="L430" s="106"/>
      <c r="M430" s="5">
        <v>1391</v>
      </c>
      <c r="N430" s="5">
        <v>35</v>
      </c>
      <c r="O430" s="5">
        <v>1379</v>
      </c>
      <c r="P430" s="5">
        <v>23</v>
      </c>
      <c r="Q430" s="5">
        <v>1373</v>
      </c>
      <c r="R430" s="5">
        <v>35</v>
      </c>
      <c r="S430" s="103">
        <v>1373</v>
      </c>
      <c r="T430" s="103">
        <v>35</v>
      </c>
      <c r="U430" s="108">
        <v>1.0131099781500363</v>
      </c>
      <c r="V430" s="113"/>
      <c r="W430" s="4"/>
      <c r="Y430" s="109"/>
    </row>
    <row r="431" spans="1:25">
      <c r="A431" s="5" t="s">
        <v>977</v>
      </c>
      <c r="B431" s="103">
        <v>178.6148</v>
      </c>
      <c r="C431" s="104">
        <v>33474.800000000003</v>
      </c>
      <c r="D431" s="105">
        <v>1.7310469057042441</v>
      </c>
      <c r="E431" s="106">
        <v>11.286681715575622</v>
      </c>
      <c r="F431" s="105">
        <v>0.84650112866817151</v>
      </c>
      <c r="G431" s="110">
        <v>2.8559999999999999</v>
      </c>
      <c r="H431" s="41">
        <v>1.5406162464985993</v>
      </c>
      <c r="I431" s="111">
        <v>0.2336</v>
      </c>
      <c r="J431" s="41">
        <v>1.3698630136986301</v>
      </c>
      <c r="K431" s="106">
        <v>0.53973000000000004</v>
      </c>
      <c r="L431" s="106"/>
      <c r="M431" s="5">
        <v>1353</v>
      </c>
      <c r="N431" s="5">
        <v>33</v>
      </c>
      <c r="O431" s="5">
        <v>1369</v>
      </c>
      <c r="P431" s="5">
        <v>23</v>
      </c>
      <c r="Q431" s="5">
        <v>1392</v>
      </c>
      <c r="R431" s="5">
        <v>32</v>
      </c>
      <c r="S431" s="103">
        <v>1392</v>
      </c>
      <c r="T431" s="103">
        <v>32</v>
      </c>
      <c r="U431" s="108">
        <v>0.97198275862068961</v>
      </c>
      <c r="V431" s="113"/>
      <c r="W431" s="4"/>
      <c r="Y431" s="109"/>
    </row>
    <row r="432" spans="1:25">
      <c r="A432" s="5" t="s">
        <v>978</v>
      </c>
      <c r="B432" s="103">
        <v>62.945687999999997</v>
      </c>
      <c r="C432" s="104">
        <v>12712.2</v>
      </c>
      <c r="D432" s="105">
        <v>3.5729873137942714</v>
      </c>
      <c r="E432" s="106">
        <v>11.185682326621924</v>
      </c>
      <c r="F432" s="105">
        <v>0.95078299776286357</v>
      </c>
      <c r="G432" s="110">
        <v>3.0529999999999999</v>
      </c>
      <c r="H432" s="41">
        <v>1.604978709466099</v>
      </c>
      <c r="I432" s="111">
        <v>0.24709999999999999</v>
      </c>
      <c r="J432" s="41">
        <v>1.3961958721165519</v>
      </c>
      <c r="K432" s="106">
        <v>0.40755000000000002</v>
      </c>
      <c r="L432" s="106"/>
      <c r="M432" s="5">
        <v>1423</v>
      </c>
      <c r="N432" s="5">
        <v>36</v>
      </c>
      <c r="O432" s="5">
        <v>1418</v>
      </c>
      <c r="P432" s="5">
        <v>25</v>
      </c>
      <c r="Q432" s="5">
        <v>1407</v>
      </c>
      <c r="R432" s="5">
        <v>37</v>
      </c>
      <c r="S432" s="103">
        <v>1407</v>
      </c>
      <c r="T432" s="103">
        <v>37</v>
      </c>
      <c r="U432" s="108">
        <v>1.0113717128642501</v>
      </c>
      <c r="V432" s="113"/>
      <c r="W432" s="4"/>
      <c r="Y432" s="109"/>
    </row>
    <row r="433" spans="1:25">
      <c r="A433" s="5" t="s">
        <v>979</v>
      </c>
      <c r="B433" s="103">
        <v>23.585016</v>
      </c>
      <c r="C433" s="104">
        <v>4828.7</v>
      </c>
      <c r="D433" s="105">
        <v>1.9345647772041907</v>
      </c>
      <c r="E433" s="106">
        <v>10.857763300760043</v>
      </c>
      <c r="F433" s="105">
        <v>1.2486427795874049</v>
      </c>
      <c r="G433" s="110">
        <v>3.18</v>
      </c>
      <c r="H433" s="41">
        <v>1.8867924528301885</v>
      </c>
      <c r="I433" s="111">
        <v>0.25080000000000002</v>
      </c>
      <c r="J433" s="41">
        <v>1.6148325358851672</v>
      </c>
      <c r="K433" s="106">
        <v>0.60633000000000004</v>
      </c>
      <c r="L433" s="106"/>
      <c r="M433" s="5">
        <v>1440</v>
      </c>
      <c r="N433" s="5">
        <v>42</v>
      </c>
      <c r="O433" s="5">
        <v>1441</v>
      </c>
      <c r="P433" s="5">
        <v>30</v>
      </c>
      <c r="Q433" s="5">
        <v>1449</v>
      </c>
      <c r="R433" s="5">
        <v>47</v>
      </c>
      <c r="S433" s="103">
        <v>1449</v>
      </c>
      <c r="T433" s="103">
        <v>47</v>
      </c>
      <c r="U433" s="108">
        <v>0.99378881987577639</v>
      </c>
      <c r="V433" s="113"/>
      <c r="W433" s="4"/>
      <c r="Y433" s="109"/>
    </row>
    <row r="434" spans="1:25">
      <c r="A434" s="5" t="s">
        <v>980</v>
      </c>
      <c r="B434" s="103">
        <v>83.369624000000002</v>
      </c>
      <c r="C434" s="104">
        <v>17138.099999999999</v>
      </c>
      <c r="D434" s="105">
        <v>1.7586082016972722</v>
      </c>
      <c r="E434" s="106">
        <v>10.905125408942203</v>
      </c>
      <c r="F434" s="105">
        <v>0.8724100327153762</v>
      </c>
      <c r="G434" s="110">
        <v>3.19</v>
      </c>
      <c r="H434" s="41">
        <v>1.567398119122257</v>
      </c>
      <c r="I434" s="111">
        <v>0.25169999999999998</v>
      </c>
      <c r="J434" s="41">
        <v>1.3905442987683754</v>
      </c>
      <c r="K434" s="106">
        <v>0.41481000000000001</v>
      </c>
      <c r="L434" s="106"/>
      <c r="M434" s="5">
        <v>1448</v>
      </c>
      <c r="N434" s="5">
        <v>36</v>
      </c>
      <c r="O434" s="5">
        <v>1452</v>
      </c>
      <c r="P434" s="5">
        <v>24</v>
      </c>
      <c r="Q434" s="5">
        <v>1458</v>
      </c>
      <c r="R434" s="5">
        <v>34</v>
      </c>
      <c r="S434" s="103">
        <v>1458</v>
      </c>
      <c r="T434" s="103">
        <v>34</v>
      </c>
      <c r="U434" s="108">
        <v>0.99314128943758573</v>
      </c>
      <c r="V434" s="113"/>
      <c r="W434" s="4"/>
      <c r="Y434" s="109"/>
    </row>
    <row r="435" spans="1:25">
      <c r="A435" s="5" t="s">
        <v>981</v>
      </c>
      <c r="B435" s="103">
        <v>46.910135999999994</v>
      </c>
      <c r="C435" s="104">
        <v>805.31653271421624</v>
      </c>
      <c r="D435" s="105">
        <v>1.7591516488103944</v>
      </c>
      <c r="E435" s="106">
        <v>10.741138560687432</v>
      </c>
      <c r="F435" s="105">
        <v>1.1815252416756177</v>
      </c>
      <c r="G435" s="110">
        <v>3.23</v>
      </c>
      <c r="H435" s="41">
        <v>1.8575851393188854</v>
      </c>
      <c r="I435" s="111">
        <v>0.2515</v>
      </c>
      <c r="J435" s="41">
        <v>1.6302186878727636</v>
      </c>
      <c r="K435" s="106">
        <v>0.66622999999999999</v>
      </c>
      <c r="L435" s="106"/>
      <c r="M435" s="5">
        <v>1444</v>
      </c>
      <c r="N435" s="5">
        <v>43</v>
      </c>
      <c r="O435" s="5">
        <v>1464</v>
      </c>
      <c r="P435" s="5">
        <v>30</v>
      </c>
      <c r="Q435" s="5">
        <v>1471</v>
      </c>
      <c r="R435" s="5">
        <v>45</v>
      </c>
      <c r="S435" s="103">
        <v>1471</v>
      </c>
      <c r="T435" s="103">
        <v>45</v>
      </c>
      <c r="U435" s="108">
        <v>0.98164513936097897</v>
      </c>
      <c r="V435" s="113" t="s">
        <v>520</v>
      </c>
      <c r="W435" s="4"/>
      <c r="Y435" s="109"/>
    </row>
    <row r="436" spans="1:25">
      <c r="A436" s="5" t="s">
        <v>982</v>
      </c>
      <c r="B436" s="103">
        <v>249.06533599999997</v>
      </c>
      <c r="C436" s="104">
        <v>49911.5</v>
      </c>
      <c r="D436" s="105">
        <v>1.7767849445922832</v>
      </c>
      <c r="E436" s="106">
        <v>10.822510822510823</v>
      </c>
      <c r="F436" s="105">
        <v>0.75757575757575757</v>
      </c>
      <c r="G436" s="110">
        <v>3.13</v>
      </c>
      <c r="H436" s="41">
        <v>1.5175718849840256</v>
      </c>
      <c r="I436" s="111">
        <v>0.24779999999999999</v>
      </c>
      <c r="J436" s="41">
        <v>1.3720742534301855</v>
      </c>
      <c r="K436" s="106">
        <v>0.59845999999999999</v>
      </c>
      <c r="L436" s="106"/>
      <c r="M436" s="5">
        <v>1428</v>
      </c>
      <c r="N436" s="5">
        <v>35</v>
      </c>
      <c r="O436" s="5">
        <v>1440</v>
      </c>
      <c r="P436" s="5">
        <v>23</v>
      </c>
      <c r="Q436" s="5">
        <v>1473</v>
      </c>
      <c r="R436" s="5">
        <v>30</v>
      </c>
      <c r="S436" s="103">
        <v>1473</v>
      </c>
      <c r="T436" s="103">
        <v>30</v>
      </c>
      <c r="U436" s="108">
        <v>0.96945010183299385</v>
      </c>
      <c r="V436" s="113"/>
      <c r="W436" s="4"/>
      <c r="Y436" s="109"/>
    </row>
    <row r="437" spans="1:25">
      <c r="A437" s="5" t="s">
        <v>983</v>
      </c>
      <c r="B437" s="103">
        <v>50.531416</v>
      </c>
      <c r="C437" s="104">
        <v>10365.9</v>
      </c>
      <c r="D437" s="105">
        <v>2.1168093359420612</v>
      </c>
      <c r="E437" s="106">
        <v>10.764262648008613</v>
      </c>
      <c r="F437" s="105">
        <v>0.96878363832077508</v>
      </c>
      <c r="G437" s="110">
        <v>3.17</v>
      </c>
      <c r="H437" s="41">
        <v>1.5772870662460567</v>
      </c>
      <c r="I437" s="111">
        <v>0.24779999999999999</v>
      </c>
      <c r="J437" s="41">
        <v>1.4124293785310735</v>
      </c>
      <c r="K437" s="106">
        <v>0.47508</v>
      </c>
      <c r="L437" s="106"/>
      <c r="M437" s="5">
        <v>1426</v>
      </c>
      <c r="N437" s="5">
        <v>36</v>
      </c>
      <c r="O437" s="5">
        <v>1448</v>
      </c>
      <c r="P437" s="5">
        <v>25</v>
      </c>
      <c r="Q437" s="5">
        <v>1474</v>
      </c>
      <c r="R437" s="5">
        <v>37</v>
      </c>
      <c r="S437" s="103">
        <v>1474</v>
      </c>
      <c r="T437" s="103">
        <v>37</v>
      </c>
      <c r="U437" s="108">
        <v>0.9674355495251018</v>
      </c>
      <c r="V437" s="114" t="s">
        <v>518</v>
      </c>
      <c r="W437" s="4"/>
      <c r="Y437" s="109"/>
    </row>
    <row r="438" spans="1:25">
      <c r="A438" s="5" t="s">
        <v>984</v>
      </c>
      <c r="B438" s="103">
        <v>140.49536799999998</v>
      </c>
      <c r="C438" s="104">
        <v>7221.0229357798116</v>
      </c>
      <c r="D438" s="105">
        <v>2.8473807986321558</v>
      </c>
      <c r="E438" s="106">
        <v>10.822510822510823</v>
      </c>
      <c r="F438" s="105">
        <v>0.81168831168831168</v>
      </c>
      <c r="G438" s="110">
        <v>3.0430000000000001</v>
      </c>
      <c r="H438" s="41">
        <v>1.5445284258954979</v>
      </c>
      <c r="I438" s="111">
        <v>0.2384</v>
      </c>
      <c r="J438" s="41">
        <v>1.363255033557047</v>
      </c>
      <c r="K438" s="106">
        <v>0.52185000000000004</v>
      </c>
      <c r="L438" s="106"/>
      <c r="M438" s="5">
        <v>1378</v>
      </c>
      <c r="N438" s="5">
        <v>34</v>
      </c>
      <c r="O438" s="5">
        <v>1418</v>
      </c>
      <c r="P438" s="5">
        <v>23</v>
      </c>
      <c r="Q438" s="5">
        <v>1475</v>
      </c>
      <c r="R438" s="5">
        <v>32</v>
      </c>
      <c r="S438" s="103">
        <v>1475</v>
      </c>
      <c r="T438" s="103">
        <v>32</v>
      </c>
      <c r="U438" s="108">
        <v>0.93423728813559326</v>
      </c>
      <c r="V438" s="113"/>
      <c r="W438" s="4"/>
      <c r="Y438" s="109"/>
    </row>
    <row r="439" spans="1:25">
      <c r="A439" s="5" t="s">
        <v>985</v>
      </c>
      <c r="B439" s="103">
        <v>39.042743999999999</v>
      </c>
      <c r="C439" s="104">
        <v>1274.2609562994851</v>
      </c>
      <c r="D439" s="105">
        <v>2.9283953704280212</v>
      </c>
      <c r="E439" s="106">
        <v>10.309278350515463</v>
      </c>
      <c r="F439" s="105">
        <v>1.134020618556701</v>
      </c>
      <c r="G439" s="110">
        <v>3.32</v>
      </c>
      <c r="H439" s="41">
        <v>1.8072289156626506</v>
      </c>
      <c r="I439" s="111">
        <v>0.24909999999999999</v>
      </c>
      <c r="J439" s="41">
        <v>1.4251304696908873</v>
      </c>
      <c r="K439" s="106">
        <v>0.39722000000000002</v>
      </c>
      <c r="L439" s="106"/>
      <c r="M439" s="5">
        <v>1433</v>
      </c>
      <c r="N439" s="5">
        <v>37</v>
      </c>
      <c r="O439" s="5">
        <v>1482</v>
      </c>
      <c r="P439" s="5">
        <v>27</v>
      </c>
      <c r="Q439" s="5">
        <v>1551</v>
      </c>
      <c r="R439" s="5">
        <v>43</v>
      </c>
      <c r="S439" s="103">
        <v>1551</v>
      </c>
      <c r="T439" s="103">
        <v>43</v>
      </c>
      <c r="U439" s="108">
        <v>0.92392005157962609</v>
      </c>
      <c r="V439" s="114" t="s">
        <v>518</v>
      </c>
      <c r="W439" s="4"/>
      <c r="Y439" s="109"/>
    </row>
    <row r="440" spans="1:25">
      <c r="A440" s="5" t="s">
        <v>986</v>
      </c>
      <c r="B440" s="103">
        <v>205.22299199999998</v>
      </c>
      <c r="C440" s="104">
        <v>9568.9644528792087</v>
      </c>
      <c r="D440" s="105">
        <v>1.9829606685281675</v>
      </c>
      <c r="E440" s="106">
        <v>10.351966873706004</v>
      </c>
      <c r="F440" s="105">
        <v>0.82815734989648027</v>
      </c>
      <c r="G440" s="110">
        <v>3.25</v>
      </c>
      <c r="H440" s="41">
        <v>1.5384615384615385</v>
      </c>
      <c r="I440" s="111">
        <v>0.2457</v>
      </c>
      <c r="J440" s="41">
        <v>1.4448514448514449</v>
      </c>
      <c r="K440" s="106">
        <v>0.73455999999999999</v>
      </c>
      <c r="L440" s="106"/>
      <c r="M440" s="5">
        <v>1416</v>
      </c>
      <c r="N440" s="5">
        <v>37</v>
      </c>
      <c r="O440" s="5">
        <v>1467</v>
      </c>
      <c r="P440" s="5">
        <v>25</v>
      </c>
      <c r="Q440" s="5">
        <v>1555</v>
      </c>
      <c r="R440" s="5">
        <v>31</v>
      </c>
      <c r="S440" s="103">
        <v>1555</v>
      </c>
      <c r="T440" s="103">
        <v>31</v>
      </c>
      <c r="U440" s="108">
        <v>0.9106109324758842</v>
      </c>
      <c r="V440" s="113"/>
      <c r="W440" s="4"/>
      <c r="Y440" s="109"/>
    </row>
    <row r="441" spans="1:25">
      <c r="A441" s="5" t="s">
        <v>987</v>
      </c>
      <c r="B441" s="103">
        <v>47.284327999999995</v>
      </c>
      <c r="C441" s="104">
        <v>6435.482279962037</v>
      </c>
      <c r="D441" s="105">
        <v>2.0646677039169572</v>
      </c>
      <c r="E441" s="106">
        <v>9.8522167487684715</v>
      </c>
      <c r="F441" s="105">
        <v>0.93596059113300489</v>
      </c>
      <c r="G441" s="110">
        <v>4.0599999999999996</v>
      </c>
      <c r="H441" s="41">
        <v>1.600985221674877</v>
      </c>
      <c r="I441" s="111">
        <v>0.28770000000000001</v>
      </c>
      <c r="J441" s="41">
        <v>1.4077163712200207</v>
      </c>
      <c r="K441" s="106">
        <v>0.43628</v>
      </c>
      <c r="L441" s="106"/>
      <c r="M441" s="5">
        <v>1629</v>
      </c>
      <c r="N441" s="5">
        <v>40</v>
      </c>
      <c r="O441" s="5">
        <v>1643</v>
      </c>
      <c r="P441" s="5">
        <v>26</v>
      </c>
      <c r="Q441" s="5">
        <v>1647</v>
      </c>
      <c r="R441" s="5">
        <v>36</v>
      </c>
      <c r="S441" s="103">
        <v>1647</v>
      </c>
      <c r="T441" s="103">
        <v>36</v>
      </c>
      <c r="U441" s="108">
        <v>0.98907103825136611</v>
      </c>
      <c r="V441" s="113"/>
      <c r="W441" s="4"/>
      <c r="Y441" s="109"/>
    </row>
    <row r="442" spans="1:25">
      <c r="A442" s="5" t="s">
        <v>988</v>
      </c>
      <c r="B442" s="103">
        <v>116.02822399999999</v>
      </c>
      <c r="C442" s="104">
        <v>6872.9436158442277</v>
      </c>
      <c r="D442" s="105">
        <v>0.92475949137626101</v>
      </c>
      <c r="E442" s="106">
        <v>9.6805421103581804</v>
      </c>
      <c r="F442" s="105">
        <v>0.82284607938044518</v>
      </c>
      <c r="G442" s="110">
        <v>4.04</v>
      </c>
      <c r="H442" s="41">
        <v>1.4851485148514851</v>
      </c>
      <c r="I442" s="111">
        <v>0.28210000000000002</v>
      </c>
      <c r="J442" s="41">
        <v>1.3824884792626726</v>
      </c>
      <c r="K442" s="106">
        <v>0.65852999999999995</v>
      </c>
      <c r="L442" s="106"/>
      <c r="M442" s="5">
        <v>1602</v>
      </c>
      <c r="N442" s="5">
        <v>39</v>
      </c>
      <c r="O442" s="5">
        <v>1640</v>
      </c>
      <c r="P442" s="5">
        <v>25</v>
      </c>
      <c r="Q442" s="5">
        <v>1680</v>
      </c>
      <c r="R442" s="5">
        <v>30</v>
      </c>
      <c r="S442" s="103">
        <v>1680</v>
      </c>
      <c r="T442" s="103">
        <v>30</v>
      </c>
      <c r="U442" s="108">
        <v>0.95357142857142863</v>
      </c>
      <c r="V442" s="114" t="s">
        <v>518</v>
      </c>
      <c r="W442" s="4"/>
      <c r="Y442" s="109"/>
    </row>
    <row r="443" spans="1:25">
      <c r="A443" s="5" t="s">
        <v>989</v>
      </c>
      <c r="B443" s="103">
        <v>224.39455999999998</v>
      </c>
      <c r="C443" s="104">
        <v>54596.9</v>
      </c>
      <c r="D443" s="105">
        <v>3.365111843720126</v>
      </c>
      <c r="E443" s="106">
        <v>9.2850510677808717</v>
      </c>
      <c r="F443" s="105">
        <v>0.74280408542246978</v>
      </c>
      <c r="G443" s="110">
        <v>4.33</v>
      </c>
      <c r="H443" s="41">
        <v>1.6166281755196306</v>
      </c>
      <c r="I443" s="111">
        <v>0.29199999999999998</v>
      </c>
      <c r="J443" s="41">
        <v>1.4212328767123288</v>
      </c>
      <c r="K443" s="106">
        <v>0.89866999999999997</v>
      </c>
      <c r="L443" s="106"/>
      <c r="M443" s="5">
        <v>1653</v>
      </c>
      <c r="N443" s="5">
        <v>41</v>
      </c>
      <c r="O443" s="5">
        <v>1697</v>
      </c>
      <c r="P443" s="5">
        <v>27</v>
      </c>
      <c r="Q443" s="5">
        <v>1759</v>
      </c>
      <c r="R443" s="5">
        <v>28</v>
      </c>
      <c r="S443" s="103">
        <v>1759</v>
      </c>
      <c r="T443" s="103">
        <v>28</v>
      </c>
      <c r="U443" s="108">
        <v>0.93973848777714608</v>
      </c>
      <c r="V443" s="113"/>
      <c r="W443" s="4"/>
      <c r="Y443" s="109"/>
    </row>
    <row r="444" spans="1:25">
      <c r="A444" s="5" t="s">
        <v>990</v>
      </c>
      <c r="B444" s="103">
        <v>111.83057599999999</v>
      </c>
      <c r="C444" s="104">
        <v>27431.5</v>
      </c>
      <c r="D444" s="105">
        <v>0.92824021997235828</v>
      </c>
      <c r="E444" s="106">
        <v>9.2336103416435833</v>
      </c>
      <c r="F444" s="105">
        <v>0.8310249307479225</v>
      </c>
      <c r="G444" s="110">
        <v>4.45</v>
      </c>
      <c r="H444" s="41">
        <v>1.5730337078651686</v>
      </c>
      <c r="I444" s="111">
        <v>0.2974</v>
      </c>
      <c r="J444" s="41">
        <v>1.3786146603900471</v>
      </c>
      <c r="K444" s="106">
        <v>0.52356999999999998</v>
      </c>
      <c r="L444" s="106"/>
      <c r="M444" s="5">
        <v>1679</v>
      </c>
      <c r="N444" s="5">
        <v>41</v>
      </c>
      <c r="O444" s="5">
        <v>1721</v>
      </c>
      <c r="P444" s="5">
        <v>25</v>
      </c>
      <c r="Q444" s="5">
        <v>1766</v>
      </c>
      <c r="R444" s="5">
        <v>30</v>
      </c>
      <c r="S444" s="103">
        <v>1766</v>
      </c>
      <c r="T444" s="103">
        <v>30</v>
      </c>
      <c r="U444" s="108">
        <v>0.95073612684031705</v>
      </c>
      <c r="V444" s="113"/>
      <c r="W444" s="4"/>
      <c r="Y444" s="109"/>
    </row>
    <row r="445" spans="1:25">
      <c r="A445" s="5" t="s">
        <v>991</v>
      </c>
      <c r="B445" s="103">
        <v>213.39177599999999</v>
      </c>
      <c r="C445" s="104">
        <v>15994.623753905686</v>
      </c>
      <c r="D445" s="105">
        <v>2.8025770400719017</v>
      </c>
      <c r="E445" s="106">
        <v>9.2250922509225095</v>
      </c>
      <c r="F445" s="105">
        <v>0.73800738007380073</v>
      </c>
      <c r="G445" s="110">
        <v>4.9000000000000004</v>
      </c>
      <c r="H445" s="41">
        <v>1.6326530612244896</v>
      </c>
      <c r="I445" s="111">
        <v>0.32900000000000001</v>
      </c>
      <c r="J445" s="41">
        <v>1.519756838905775</v>
      </c>
      <c r="K445" s="106">
        <v>0.92605000000000004</v>
      </c>
      <c r="L445" s="106"/>
      <c r="M445" s="5">
        <v>1830</v>
      </c>
      <c r="N445" s="5">
        <v>48</v>
      </c>
      <c r="O445" s="5">
        <v>1799</v>
      </c>
      <c r="P445" s="5">
        <v>27</v>
      </c>
      <c r="Q445" s="5">
        <v>1771</v>
      </c>
      <c r="R445" s="5">
        <v>28</v>
      </c>
      <c r="S445" s="103">
        <v>1771</v>
      </c>
      <c r="T445" s="103">
        <v>28</v>
      </c>
      <c r="U445" s="108">
        <v>1.0333145115753812</v>
      </c>
      <c r="V445" s="113"/>
      <c r="W445" s="4"/>
      <c r="Y445" s="109"/>
    </row>
    <row r="446" spans="1:25">
      <c r="A446" s="5" t="s">
        <v>992</v>
      </c>
      <c r="B446" s="103">
        <v>159.84238399999998</v>
      </c>
      <c r="C446" s="104">
        <v>37598.1</v>
      </c>
      <c r="D446" s="105">
        <v>3.1621188964570583</v>
      </c>
      <c r="E446" s="106">
        <v>9.1996320147194108</v>
      </c>
      <c r="F446" s="105">
        <v>0.7819687212511498</v>
      </c>
      <c r="G446" s="110">
        <v>4.29</v>
      </c>
      <c r="H446" s="41">
        <v>1.631701631701632</v>
      </c>
      <c r="I446" s="111">
        <v>0.28560000000000002</v>
      </c>
      <c r="J446" s="41">
        <v>1.4180672268907561</v>
      </c>
      <c r="K446" s="106">
        <v>0.83672999999999997</v>
      </c>
      <c r="L446" s="106"/>
      <c r="M446" s="5">
        <v>1618</v>
      </c>
      <c r="N446" s="5">
        <v>41</v>
      </c>
      <c r="O446" s="5">
        <v>1688</v>
      </c>
      <c r="P446" s="5">
        <v>27</v>
      </c>
      <c r="Q446" s="5">
        <v>1775</v>
      </c>
      <c r="R446" s="5">
        <v>28</v>
      </c>
      <c r="S446" s="103">
        <v>1775</v>
      </c>
      <c r="T446" s="103">
        <v>28</v>
      </c>
      <c r="U446" s="108">
        <v>0.91154929577464794</v>
      </c>
      <c r="V446" s="113"/>
      <c r="W446" s="4"/>
      <c r="Y446" s="109"/>
    </row>
    <row r="447" spans="1:25">
      <c r="A447" s="5" t="s">
        <v>993</v>
      </c>
      <c r="B447" s="103">
        <v>96.260111999999992</v>
      </c>
      <c r="C447" s="104">
        <v>23057.200000000001</v>
      </c>
      <c r="D447" s="105">
        <v>1.0121860026521241</v>
      </c>
      <c r="E447" s="106">
        <v>9.1743119266055047</v>
      </c>
      <c r="F447" s="105">
        <v>0.91743119266055051</v>
      </c>
      <c r="G447" s="110">
        <v>4.6399999999999997</v>
      </c>
      <c r="H447" s="41">
        <v>1.6163793103448276</v>
      </c>
      <c r="I447" s="111">
        <v>0.309</v>
      </c>
      <c r="J447" s="41">
        <v>1.4401294498381878</v>
      </c>
      <c r="K447" s="106">
        <v>0.56589</v>
      </c>
      <c r="L447" s="106"/>
      <c r="M447" s="5">
        <v>1735</v>
      </c>
      <c r="N447" s="5">
        <v>44</v>
      </c>
      <c r="O447" s="5">
        <v>1755</v>
      </c>
      <c r="P447" s="5">
        <v>27</v>
      </c>
      <c r="Q447" s="5">
        <v>1778</v>
      </c>
      <c r="R447" s="5">
        <v>34</v>
      </c>
      <c r="S447" s="103">
        <v>1778</v>
      </c>
      <c r="T447" s="103">
        <v>34</v>
      </c>
      <c r="U447" s="108">
        <v>0.9758155230596175</v>
      </c>
      <c r="V447" s="116" t="s">
        <v>513</v>
      </c>
      <c r="W447" s="4"/>
      <c r="Y447" s="109"/>
    </row>
    <row r="448" spans="1:25">
      <c r="A448" s="5" t="s">
        <v>994</v>
      </c>
      <c r="B448" s="103">
        <v>111.156656</v>
      </c>
      <c r="C448" s="104">
        <v>29603.3</v>
      </c>
      <c r="D448" s="105">
        <v>3.3899277640893946</v>
      </c>
      <c r="E448" s="106">
        <v>8.9206066012488847</v>
      </c>
      <c r="F448" s="105">
        <v>0.80285459411239957</v>
      </c>
      <c r="G448" s="110">
        <v>5.04</v>
      </c>
      <c r="H448" s="41">
        <v>1.5873015873015872</v>
      </c>
      <c r="I448" s="111">
        <v>0.3261</v>
      </c>
      <c r="J448" s="41">
        <v>1.3799448022079115</v>
      </c>
      <c r="K448" s="106">
        <v>0.67859999999999998</v>
      </c>
      <c r="L448" s="106"/>
      <c r="M448" s="5">
        <v>1819</v>
      </c>
      <c r="N448" s="5">
        <v>44</v>
      </c>
      <c r="O448" s="5">
        <v>1825</v>
      </c>
      <c r="P448" s="5">
        <v>26</v>
      </c>
      <c r="Q448" s="5">
        <v>1831</v>
      </c>
      <c r="R448" s="5">
        <v>29</v>
      </c>
      <c r="S448" s="103">
        <v>1831</v>
      </c>
      <c r="T448" s="103">
        <v>29</v>
      </c>
      <c r="U448" s="108">
        <v>0.99344620425996721</v>
      </c>
      <c r="V448" s="113"/>
      <c r="W448" s="4"/>
      <c r="Y448" s="109"/>
    </row>
    <row r="449" spans="1:25">
      <c r="A449" s="5" t="s">
        <v>995</v>
      </c>
      <c r="B449" s="103">
        <v>189.939256</v>
      </c>
      <c r="C449" s="104">
        <v>50100.4</v>
      </c>
      <c r="D449" s="105">
        <v>3.7481547846445009</v>
      </c>
      <c r="E449" s="106">
        <v>8.904719501335709</v>
      </c>
      <c r="F449" s="105">
        <v>0.75690115761353516</v>
      </c>
      <c r="G449" s="110">
        <v>4.96</v>
      </c>
      <c r="H449" s="41">
        <v>1.5120967741935485</v>
      </c>
      <c r="I449" s="111">
        <v>0.32119999999999999</v>
      </c>
      <c r="J449" s="41">
        <v>1.3698630136986303</v>
      </c>
      <c r="K449" s="106">
        <v>0.66879999999999995</v>
      </c>
      <c r="L449" s="106"/>
      <c r="M449" s="5">
        <v>1795</v>
      </c>
      <c r="N449" s="5">
        <v>43</v>
      </c>
      <c r="O449" s="5">
        <v>1812</v>
      </c>
      <c r="P449" s="5">
        <v>25</v>
      </c>
      <c r="Q449" s="5">
        <v>1835</v>
      </c>
      <c r="R449" s="5">
        <v>28</v>
      </c>
      <c r="S449" s="103">
        <v>1835</v>
      </c>
      <c r="T449" s="103">
        <v>28</v>
      </c>
      <c r="U449" s="108">
        <v>0.97820163487738421</v>
      </c>
      <c r="V449" s="113"/>
      <c r="W449" s="4"/>
      <c r="Y449" s="109"/>
    </row>
    <row r="450" spans="1:25">
      <c r="A450" s="5" t="s">
        <v>996</v>
      </c>
      <c r="B450" s="103">
        <v>145.70212799999999</v>
      </c>
      <c r="C450" s="104">
        <v>36985.199999999997</v>
      </c>
      <c r="D450" s="105">
        <v>2.4477717024051491</v>
      </c>
      <c r="E450" s="106">
        <v>8.8339222614840995</v>
      </c>
      <c r="F450" s="105">
        <v>0.79505300353356889</v>
      </c>
      <c r="G450" s="110">
        <v>4.82</v>
      </c>
      <c r="H450" s="41">
        <v>1.5560165975103732</v>
      </c>
      <c r="I450" s="111">
        <v>0.30919999999999997</v>
      </c>
      <c r="J450" s="41">
        <v>1.4230271668822769</v>
      </c>
      <c r="K450" s="106">
        <v>0.87495000000000001</v>
      </c>
      <c r="L450" s="106"/>
      <c r="M450" s="5">
        <v>1736</v>
      </c>
      <c r="N450" s="5">
        <v>44</v>
      </c>
      <c r="O450" s="5">
        <v>1787</v>
      </c>
      <c r="P450" s="5">
        <v>26</v>
      </c>
      <c r="Q450" s="5">
        <v>1851</v>
      </c>
      <c r="R450" s="5">
        <v>28</v>
      </c>
      <c r="S450" s="103">
        <v>1851</v>
      </c>
      <c r="T450" s="103">
        <v>28</v>
      </c>
      <c r="U450" s="108">
        <v>0.93787142085359265</v>
      </c>
      <c r="V450" s="113"/>
      <c r="W450" s="4"/>
      <c r="Y450" s="109"/>
    </row>
    <row r="451" spans="1:25">
      <c r="A451" s="5" t="s">
        <v>997</v>
      </c>
      <c r="B451" s="103">
        <v>132.81891999999999</v>
      </c>
      <c r="C451" s="104">
        <v>3938.5237730800181</v>
      </c>
      <c r="D451" s="105">
        <v>1.3769177947120494</v>
      </c>
      <c r="E451" s="106">
        <v>5.6497175141242941</v>
      </c>
      <c r="F451" s="105">
        <v>0.76271186440677974</v>
      </c>
      <c r="G451" s="110">
        <v>10.88</v>
      </c>
      <c r="H451" s="41">
        <v>1.5165441176470587</v>
      </c>
      <c r="I451" s="111">
        <v>0.44600000000000001</v>
      </c>
      <c r="J451" s="41">
        <v>1.3452914798206277</v>
      </c>
      <c r="K451" s="106">
        <v>0.70137000000000005</v>
      </c>
      <c r="L451" s="106"/>
      <c r="M451" s="5">
        <v>2377</v>
      </c>
      <c r="N451" s="5">
        <v>55</v>
      </c>
      <c r="O451" s="5">
        <v>2513</v>
      </c>
      <c r="P451" s="5">
        <v>29</v>
      </c>
      <c r="Q451" s="5">
        <v>2623</v>
      </c>
      <c r="R451" s="5">
        <v>26</v>
      </c>
      <c r="S451" s="103">
        <v>2623</v>
      </c>
      <c r="T451" s="103">
        <v>26</v>
      </c>
      <c r="U451" s="108">
        <v>0.90621425848265347</v>
      </c>
      <c r="V451" s="116" t="s">
        <v>513</v>
      </c>
      <c r="W451" s="4"/>
      <c r="Y451" s="109"/>
    </row>
    <row r="452" spans="1:25">
      <c r="A452" s="5" t="s">
        <v>998</v>
      </c>
      <c r="B452" s="103">
        <v>146.761368</v>
      </c>
      <c r="C452" s="104">
        <v>3059.7327832412088</v>
      </c>
      <c r="D452" s="105">
        <v>1.5249186305914459</v>
      </c>
      <c r="E452" s="106">
        <v>5.4614964500273073</v>
      </c>
      <c r="F452" s="105">
        <v>0.76460950300382291</v>
      </c>
      <c r="G452" s="110">
        <v>11.55</v>
      </c>
      <c r="H452" s="41">
        <v>1.5584415584415583</v>
      </c>
      <c r="I452" s="111">
        <v>0.45600000000000002</v>
      </c>
      <c r="J452" s="41">
        <v>1.4254385964912282</v>
      </c>
      <c r="K452" s="106">
        <v>0.83491000000000004</v>
      </c>
      <c r="L452" s="106"/>
      <c r="M452" s="5">
        <v>2419</v>
      </c>
      <c r="N452" s="5">
        <v>58</v>
      </c>
      <c r="O452" s="5">
        <v>2566</v>
      </c>
      <c r="P452" s="5">
        <v>29</v>
      </c>
      <c r="Q452" s="5">
        <v>2679</v>
      </c>
      <c r="R452" s="5">
        <v>25</v>
      </c>
      <c r="S452" s="103">
        <v>2679</v>
      </c>
      <c r="T452" s="103">
        <v>25</v>
      </c>
      <c r="U452" s="108">
        <v>0.90294886151549081</v>
      </c>
      <c r="V452" s="114" t="s">
        <v>518</v>
      </c>
      <c r="W452" s="4"/>
      <c r="Y452" s="109"/>
    </row>
    <row r="453" spans="1:25">
      <c r="A453" s="5" t="s">
        <v>999</v>
      </c>
      <c r="B453" s="103">
        <v>158.88610399999999</v>
      </c>
      <c r="C453" s="104">
        <v>63083.199999999997</v>
      </c>
      <c r="D453" s="105">
        <v>1.5499330618901286</v>
      </c>
      <c r="E453" s="106">
        <v>5.4347826086956523</v>
      </c>
      <c r="F453" s="105">
        <v>0.73369565217391308</v>
      </c>
      <c r="G453" s="110">
        <v>12.24</v>
      </c>
      <c r="H453" s="41">
        <v>1.4705882352941175</v>
      </c>
      <c r="I453" s="111">
        <v>0.48299999999999998</v>
      </c>
      <c r="J453" s="41">
        <v>1.3457556935817807</v>
      </c>
      <c r="K453" s="106">
        <v>0.75307999999999997</v>
      </c>
      <c r="L453" s="106"/>
      <c r="M453" s="5">
        <v>2539</v>
      </c>
      <c r="N453" s="5">
        <v>57</v>
      </c>
      <c r="O453" s="5">
        <v>2622</v>
      </c>
      <c r="P453" s="5">
        <v>28</v>
      </c>
      <c r="Q453" s="5">
        <v>2688</v>
      </c>
      <c r="R453" s="5">
        <v>24</v>
      </c>
      <c r="S453" s="103">
        <v>2688</v>
      </c>
      <c r="T453" s="103">
        <v>24</v>
      </c>
      <c r="U453" s="108">
        <v>0.94456845238095233</v>
      </c>
      <c r="V453" s="113"/>
      <c r="W453" s="4"/>
      <c r="Y453" s="109"/>
    </row>
    <row r="454" spans="1:25">
      <c r="A454" s="5" t="s">
        <v>1000</v>
      </c>
      <c r="B454" s="103">
        <v>58.953335999999993</v>
      </c>
      <c r="C454" s="104">
        <v>23884.400000000001</v>
      </c>
      <c r="D454" s="105">
        <v>0.96339621884065063</v>
      </c>
      <c r="E454" s="106">
        <v>5.4288816503800215</v>
      </c>
      <c r="F454" s="105">
        <v>0.81433224755700317</v>
      </c>
      <c r="G454" s="110">
        <v>12.59</v>
      </c>
      <c r="H454" s="41">
        <v>1.5091342335186657</v>
      </c>
      <c r="I454" s="111">
        <v>0.497</v>
      </c>
      <c r="J454" s="41">
        <v>1.4084507042253522</v>
      </c>
      <c r="K454" s="106">
        <v>0.68981999999999999</v>
      </c>
      <c r="L454" s="106"/>
      <c r="M454" s="5">
        <v>2602</v>
      </c>
      <c r="N454" s="5">
        <v>59</v>
      </c>
      <c r="O454" s="5">
        <v>2648</v>
      </c>
      <c r="P454" s="5">
        <v>28</v>
      </c>
      <c r="Q454" s="5">
        <v>2689</v>
      </c>
      <c r="R454" s="5">
        <v>26</v>
      </c>
      <c r="S454" s="103">
        <v>2689</v>
      </c>
      <c r="T454" s="103">
        <v>26</v>
      </c>
      <c r="U454" s="108">
        <v>0.96764596504276679</v>
      </c>
      <c r="V454" s="113"/>
      <c r="W454" s="4"/>
      <c r="Y454" s="109"/>
    </row>
    <row r="455" spans="1:25">
      <c r="A455" s="79" t="s">
        <v>506</v>
      </c>
      <c r="B455" s="103"/>
      <c r="C455" s="104"/>
      <c r="D455" s="105"/>
      <c r="E455" s="106"/>
      <c r="F455" s="105"/>
      <c r="G455" s="110"/>
      <c r="H455" s="41"/>
      <c r="I455" s="111"/>
      <c r="J455" s="41"/>
      <c r="K455" s="106"/>
      <c r="L455" s="106"/>
      <c r="M455" s="5"/>
      <c r="N455" s="5"/>
      <c r="O455" s="5"/>
      <c r="P455" s="5"/>
      <c r="Q455" s="5"/>
      <c r="R455" s="5"/>
      <c r="S455" s="103"/>
      <c r="T455" s="103"/>
      <c r="U455" s="108"/>
      <c r="V455" s="113"/>
      <c r="W455" s="4"/>
      <c r="Y455" s="109"/>
    </row>
    <row r="456" spans="1:25">
      <c r="A456" s="5" t="s">
        <v>1001</v>
      </c>
      <c r="B456" s="103">
        <v>1170.4381519999999</v>
      </c>
      <c r="C456" s="104">
        <v>1419.0326802668733</v>
      </c>
      <c r="D456" s="105">
        <v>4.2052019101537157</v>
      </c>
      <c r="E456" s="106">
        <v>14.450867052023122</v>
      </c>
      <c r="F456" s="105">
        <v>0.7947976878612717</v>
      </c>
      <c r="G456" s="110">
        <v>0.59799999999999998</v>
      </c>
      <c r="H456" s="105">
        <v>1.5050167224080266</v>
      </c>
      <c r="I456" s="110">
        <v>6.3E-2</v>
      </c>
      <c r="J456" s="105">
        <v>1.3492063492063491</v>
      </c>
      <c r="K456" s="106">
        <v>0.70492999999999995</v>
      </c>
      <c r="L456" s="106"/>
      <c r="M456" s="5">
        <v>394</v>
      </c>
      <c r="N456" s="5">
        <v>11</v>
      </c>
      <c r="O456" s="5">
        <v>476</v>
      </c>
      <c r="P456" s="5">
        <v>12</v>
      </c>
      <c r="Q456" s="5">
        <v>902</v>
      </c>
      <c r="R456" s="5">
        <v>32</v>
      </c>
      <c r="S456" s="103">
        <v>394</v>
      </c>
      <c r="T456" s="103">
        <v>11</v>
      </c>
      <c r="U456" s="108">
        <v>0.43680709534368073</v>
      </c>
      <c r="V456" s="116" t="s">
        <v>514</v>
      </c>
      <c r="W456" s="4"/>
      <c r="Y456" s="109"/>
    </row>
    <row r="457" spans="1:25">
      <c r="A457" s="5" t="s">
        <v>1002</v>
      </c>
      <c r="B457" s="103">
        <v>655.00749599999995</v>
      </c>
      <c r="C457" s="104">
        <v>507.31837325922362</v>
      </c>
      <c r="D457" s="105">
        <v>4.13308300269646</v>
      </c>
      <c r="E457" s="106">
        <v>6.4184852374839538</v>
      </c>
      <c r="F457" s="105">
        <v>0.96277278562259305</v>
      </c>
      <c r="G457" s="110">
        <v>1.544</v>
      </c>
      <c r="H457" s="105">
        <v>2.7849740932642484</v>
      </c>
      <c r="I457" s="110">
        <v>7.0900000000000005E-2</v>
      </c>
      <c r="J457" s="105">
        <v>2.5387870239774326</v>
      </c>
      <c r="K457" s="106">
        <v>0.97552000000000005</v>
      </c>
      <c r="L457" s="106"/>
      <c r="M457" s="5">
        <v>440</v>
      </c>
      <c r="N457" s="5">
        <v>21</v>
      </c>
      <c r="O457" s="5">
        <v>923</v>
      </c>
      <c r="P457" s="5">
        <v>35</v>
      </c>
      <c r="Q457" s="5">
        <v>2402</v>
      </c>
      <c r="R457" s="5">
        <v>33</v>
      </c>
      <c r="S457" s="103">
        <v>440</v>
      </c>
      <c r="T457" s="103">
        <v>21</v>
      </c>
      <c r="U457" s="108">
        <v>0.18318068276436303</v>
      </c>
      <c r="V457" s="113" t="s">
        <v>519</v>
      </c>
      <c r="W457" s="4"/>
      <c r="Y457" s="109"/>
    </row>
    <row r="458" spans="1:25">
      <c r="A458" s="5" t="s">
        <v>1003</v>
      </c>
      <c r="B458" s="103">
        <v>295.15064799999999</v>
      </c>
      <c r="C458" s="104">
        <v>16851.599999999999</v>
      </c>
      <c r="D458" s="105">
        <v>5.8547609282245627</v>
      </c>
      <c r="E458" s="106">
        <v>13.054830287206267</v>
      </c>
      <c r="F458" s="105">
        <v>1.2402088772845954</v>
      </c>
      <c r="G458" s="110">
        <v>1.06</v>
      </c>
      <c r="H458" s="41">
        <v>6.132075471698113</v>
      </c>
      <c r="I458" s="111">
        <v>9.2999999999999999E-2</v>
      </c>
      <c r="J458" s="41">
        <v>5.376344086021505</v>
      </c>
      <c r="K458" s="106">
        <v>0.99145000000000005</v>
      </c>
      <c r="L458" s="106"/>
      <c r="M458" s="5">
        <v>562</v>
      </c>
      <c r="N458" s="5">
        <v>59</v>
      </c>
      <c r="O458" s="5">
        <v>646</v>
      </c>
      <c r="P458" s="5">
        <v>57</v>
      </c>
      <c r="Q458" s="5">
        <v>1087</v>
      </c>
      <c r="R458" s="5">
        <v>54</v>
      </c>
      <c r="S458" s="103">
        <v>562</v>
      </c>
      <c r="T458" s="103">
        <v>59</v>
      </c>
      <c r="U458" s="108">
        <v>0.51701931922723088</v>
      </c>
      <c r="V458" s="113" t="s">
        <v>530</v>
      </c>
      <c r="W458" s="4"/>
      <c r="Y458" s="109"/>
    </row>
    <row r="459" spans="1:25">
      <c r="A459" s="5" t="s">
        <v>1004</v>
      </c>
      <c r="B459" s="103">
        <v>383.06059999999997</v>
      </c>
      <c r="C459" s="104">
        <v>959.38592750533076</v>
      </c>
      <c r="D459" s="105">
        <v>1.393623838942524</v>
      </c>
      <c r="E459" s="106">
        <v>9.1324200913242013</v>
      </c>
      <c r="F459" s="105">
        <v>0.86757990867579915</v>
      </c>
      <c r="G459" s="110">
        <v>1.49</v>
      </c>
      <c r="H459" s="41">
        <v>3.3557046979865772</v>
      </c>
      <c r="I459" s="111">
        <v>9.8000000000000004E-2</v>
      </c>
      <c r="J459" s="41">
        <v>3.3673469387755102</v>
      </c>
      <c r="K459" s="106">
        <v>0.98819999999999997</v>
      </c>
      <c r="L459" s="106"/>
      <c r="M459" s="5">
        <v>597</v>
      </c>
      <c r="N459" s="5">
        <v>38</v>
      </c>
      <c r="O459" s="5">
        <v>886</v>
      </c>
      <c r="P459" s="5">
        <v>42</v>
      </c>
      <c r="Q459" s="5">
        <v>1785</v>
      </c>
      <c r="R459" s="5">
        <v>32</v>
      </c>
      <c r="S459" s="103">
        <v>597</v>
      </c>
      <c r="T459" s="103">
        <v>38</v>
      </c>
      <c r="U459" s="108">
        <v>0.33445378151260502</v>
      </c>
      <c r="V459" s="113" t="s">
        <v>531</v>
      </c>
      <c r="W459" s="4"/>
      <c r="Y459" s="109"/>
    </row>
    <row r="460" spans="1:25">
      <c r="A460" s="5" t="s">
        <v>1005</v>
      </c>
      <c r="B460" s="103">
        <v>371.55726399999998</v>
      </c>
      <c r="C460" s="104">
        <v>34701.199999999997</v>
      </c>
      <c r="D460" s="105">
        <v>4.9210507563914136</v>
      </c>
      <c r="E460" s="106">
        <v>13.679890560875513</v>
      </c>
      <c r="F460" s="105">
        <v>0.88919288645690842</v>
      </c>
      <c r="G460" s="110">
        <v>1.1859999999999999</v>
      </c>
      <c r="H460" s="41">
        <v>2.0236087689713322</v>
      </c>
      <c r="I460" s="111">
        <v>0.1167</v>
      </c>
      <c r="J460" s="41">
        <v>1.842330762639246</v>
      </c>
      <c r="K460" s="106">
        <v>0.85653999999999997</v>
      </c>
      <c r="L460" s="106"/>
      <c r="M460" s="5">
        <v>711</v>
      </c>
      <c r="N460" s="5">
        <v>25</v>
      </c>
      <c r="O460" s="5">
        <v>790</v>
      </c>
      <c r="P460" s="5">
        <v>23</v>
      </c>
      <c r="Q460" s="5">
        <v>1014</v>
      </c>
      <c r="R460" s="5">
        <v>35</v>
      </c>
      <c r="S460" s="103">
        <v>711</v>
      </c>
      <c r="T460" s="103">
        <v>25</v>
      </c>
      <c r="U460" s="108">
        <v>0.70118343195266275</v>
      </c>
      <c r="V460" s="114" t="s">
        <v>515</v>
      </c>
      <c r="W460" s="4"/>
      <c r="Y460" s="109"/>
    </row>
    <row r="461" spans="1:25">
      <c r="A461" s="5" t="s">
        <v>1006</v>
      </c>
      <c r="B461" s="103">
        <v>753.37267199999997</v>
      </c>
      <c r="C461" s="104">
        <v>1269.3674951053852</v>
      </c>
      <c r="D461" s="105">
        <v>2.4985718989937715</v>
      </c>
      <c r="E461" s="106">
        <v>7.3475385745775164</v>
      </c>
      <c r="F461" s="105">
        <v>0.73475385745775168</v>
      </c>
      <c r="G461" s="110">
        <v>2.214</v>
      </c>
      <c r="H461" s="41">
        <v>1.5356820234869017</v>
      </c>
      <c r="I461" s="111">
        <v>0.1181</v>
      </c>
      <c r="J461" s="41">
        <v>1.3971210838272652</v>
      </c>
      <c r="K461" s="106">
        <v>0.85350000000000004</v>
      </c>
      <c r="L461" s="106"/>
      <c r="M461" s="5">
        <v>719</v>
      </c>
      <c r="N461" s="5">
        <v>19</v>
      </c>
      <c r="O461" s="5">
        <v>1186</v>
      </c>
      <c r="P461" s="5">
        <v>21</v>
      </c>
      <c r="Q461" s="5">
        <v>2176</v>
      </c>
      <c r="R461" s="5">
        <v>26</v>
      </c>
      <c r="S461" s="103">
        <v>719</v>
      </c>
      <c r="T461" s="103">
        <v>19</v>
      </c>
      <c r="U461" s="108">
        <v>0.33042279411764708</v>
      </c>
      <c r="V461" s="114" t="s">
        <v>514</v>
      </c>
      <c r="W461" s="4"/>
      <c r="Y461" s="109"/>
    </row>
    <row r="462" spans="1:25">
      <c r="A462" s="5" t="s">
        <v>1007</v>
      </c>
      <c r="B462" s="103">
        <v>227.78454399999998</v>
      </c>
      <c r="C462" s="104">
        <v>24545</v>
      </c>
      <c r="D462" s="105">
        <v>2.0006406273468076</v>
      </c>
      <c r="E462" s="106">
        <v>11.587485515643106</v>
      </c>
      <c r="F462" s="105">
        <v>0.86906141367323286</v>
      </c>
      <c r="G462" s="110">
        <v>1.61</v>
      </c>
      <c r="H462" s="41">
        <v>3.1055900621118009</v>
      </c>
      <c r="I462" s="111">
        <v>0.13550000000000001</v>
      </c>
      <c r="J462" s="41">
        <v>3.1365313653136533</v>
      </c>
      <c r="K462" s="106">
        <v>0.98487999999999998</v>
      </c>
      <c r="L462" s="106"/>
      <c r="M462" s="5">
        <v>811</v>
      </c>
      <c r="N462" s="5">
        <v>48</v>
      </c>
      <c r="O462" s="5">
        <v>943</v>
      </c>
      <c r="P462" s="5">
        <v>39</v>
      </c>
      <c r="Q462" s="5">
        <v>1343</v>
      </c>
      <c r="R462" s="5">
        <v>34</v>
      </c>
      <c r="S462" s="103">
        <v>811</v>
      </c>
      <c r="T462" s="103">
        <v>48</v>
      </c>
      <c r="U462" s="108">
        <v>0.60387192851824278</v>
      </c>
      <c r="V462" s="113" t="s">
        <v>531</v>
      </c>
      <c r="W462" s="4"/>
      <c r="Y462" s="109"/>
    </row>
    <row r="463" spans="1:25">
      <c r="A463" s="5" t="s">
        <v>1008</v>
      </c>
      <c r="B463" s="103">
        <v>183.48491199999998</v>
      </c>
      <c r="C463" s="104">
        <v>5329.499837504055</v>
      </c>
      <c r="D463" s="105">
        <v>2.6974673065291039</v>
      </c>
      <c r="E463" s="106">
        <v>11.890606420927469</v>
      </c>
      <c r="F463" s="105">
        <v>1.0107015457788346</v>
      </c>
      <c r="G463" s="110">
        <v>1.62</v>
      </c>
      <c r="H463" s="41">
        <v>4.0123456790123457</v>
      </c>
      <c r="I463" s="111">
        <v>0.13700000000000001</v>
      </c>
      <c r="J463" s="41">
        <v>3.6496350364963499</v>
      </c>
      <c r="K463" s="106">
        <v>0.97794999999999999</v>
      </c>
      <c r="L463" s="106"/>
      <c r="M463" s="5">
        <v>815</v>
      </c>
      <c r="N463" s="5">
        <v>57</v>
      </c>
      <c r="O463" s="5">
        <v>917</v>
      </c>
      <c r="P463" s="5">
        <v>51</v>
      </c>
      <c r="Q463" s="5">
        <v>1282</v>
      </c>
      <c r="R463" s="5">
        <v>40</v>
      </c>
      <c r="S463" s="103">
        <v>815</v>
      </c>
      <c r="T463" s="103">
        <v>57</v>
      </c>
      <c r="U463" s="108">
        <v>0.63572542901716067</v>
      </c>
      <c r="V463" s="113" t="s">
        <v>532</v>
      </c>
      <c r="W463" s="4"/>
      <c r="Y463" s="109"/>
    </row>
    <row r="464" spans="1:25">
      <c r="A464" s="5" t="s">
        <v>1009</v>
      </c>
      <c r="B464" s="103">
        <v>306.262632</v>
      </c>
      <c r="C464" s="104">
        <v>25005.4</v>
      </c>
      <c r="D464" s="105">
        <v>4.0254025176882449</v>
      </c>
      <c r="E464" s="106">
        <v>11.402508551881414</v>
      </c>
      <c r="F464" s="105">
        <v>1.0832383124287344</v>
      </c>
      <c r="G464" s="110">
        <v>1.73</v>
      </c>
      <c r="H464" s="41">
        <v>5.7803468208092488</v>
      </c>
      <c r="I464" s="111">
        <v>0.13900000000000001</v>
      </c>
      <c r="J464" s="41">
        <v>5.3956834532374094</v>
      </c>
      <c r="K464" s="106">
        <v>0.99102999999999997</v>
      </c>
      <c r="L464" s="106"/>
      <c r="M464" s="5">
        <v>819</v>
      </c>
      <c r="N464" s="5">
        <v>85</v>
      </c>
      <c r="O464" s="5">
        <v>933</v>
      </c>
      <c r="P464" s="5">
        <v>77</v>
      </c>
      <c r="Q464" s="5">
        <v>1365</v>
      </c>
      <c r="R464" s="5">
        <v>43</v>
      </c>
      <c r="S464" s="103">
        <v>819</v>
      </c>
      <c r="T464" s="103">
        <v>85</v>
      </c>
      <c r="U464" s="108">
        <v>0.6</v>
      </c>
      <c r="V464" s="113" t="s">
        <v>533</v>
      </c>
      <c r="W464" s="4"/>
      <c r="Y464" s="109"/>
    </row>
    <row r="465" spans="1:25">
      <c r="A465" s="5" t="s">
        <v>1010</v>
      </c>
      <c r="B465" s="103">
        <v>9.5989919999999991</v>
      </c>
      <c r="C465" s="104">
        <v>548.00650953984359</v>
      </c>
      <c r="D465" s="105">
        <v>1.7418194168118832</v>
      </c>
      <c r="E465" s="106">
        <v>8.7336244541484707</v>
      </c>
      <c r="F465" s="105">
        <v>3.7117903930131009</v>
      </c>
      <c r="G465" s="110">
        <v>2.29</v>
      </c>
      <c r="H465" s="41">
        <v>3.9301310043668121</v>
      </c>
      <c r="I465" s="111">
        <v>0.14749999999999999</v>
      </c>
      <c r="J465" s="41">
        <v>2.8135593220338984</v>
      </c>
      <c r="K465" s="106">
        <v>0.43608000000000002</v>
      </c>
      <c r="L465" s="106"/>
      <c r="M465" s="5">
        <v>883</v>
      </c>
      <c r="N465" s="5">
        <v>46</v>
      </c>
      <c r="O465" s="5">
        <v>1171</v>
      </c>
      <c r="P465" s="5">
        <v>57</v>
      </c>
      <c r="Q465" s="5">
        <v>1750</v>
      </c>
      <c r="R465" s="5">
        <v>130</v>
      </c>
      <c r="S465" s="103">
        <v>883</v>
      </c>
      <c r="T465" s="103">
        <v>46</v>
      </c>
      <c r="U465" s="108">
        <v>0.50457142857142856</v>
      </c>
      <c r="V465" s="113" t="s">
        <v>520</v>
      </c>
      <c r="W465" s="4"/>
      <c r="Y465" s="109"/>
    </row>
    <row r="466" spans="1:25">
      <c r="A466" s="5" t="s">
        <v>1011</v>
      </c>
      <c r="B466" s="103">
        <v>9.5174559999999992</v>
      </c>
      <c r="C466" s="104">
        <v>1494</v>
      </c>
      <c r="D466" s="105">
        <v>2.07729759646138</v>
      </c>
      <c r="E466" s="106">
        <v>13.75515818431912</v>
      </c>
      <c r="F466" s="105">
        <v>2.1320495185694637</v>
      </c>
      <c r="G466" s="110">
        <v>1.863</v>
      </c>
      <c r="H466" s="41">
        <v>2.4422973698336015</v>
      </c>
      <c r="I466" s="111">
        <v>0.1888</v>
      </c>
      <c r="J466" s="41">
        <v>1.7213983050847459</v>
      </c>
      <c r="K466" s="106">
        <v>0.27592</v>
      </c>
      <c r="L466" s="106"/>
      <c r="M466" s="5">
        <v>1117</v>
      </c>
      <c r="N466" s="5">
        <v>36</v>
      </c>
      <c r="O466" s="5">
        <v>1058</v>
      </c>
      <c r="P466" s="5">
        <v>34</v>
      </c>
      <c r="Q466" s="5">
        <v>907</v>
      </c>
      <c r="R466" s="5">
        <v>88</v>
      </c>
      <c r="S466" s="103">
        <v>907</v>
      </c>
      <c r="T466" s="103">
        <v>88</v>
      </c>
      <c r="U466" s="108">
        <v>1.2315325248070563</v>
      </c>
      <c r="V466" s="113"/>
      <c r="W466" s="4"/>
      <c r="Y466" s="109"/>
    </row>
    <row r="467" spans="1:25">
      <c r="A467" s="5" t="s">
        <v>1012</v>
      </c>
      <c r="B467" s="103">
        <v>5.9355919999999998</v>
      </c>
      <c r="C467" s="104">
        <v>985.7</v>
      </c>
      <c r="D467" s="105">
        <v>2.1799118747344868</v>
      </c>
      <c r="E467" s="106">
        <v>12.658227848101266</v>
      </c>
      <c r="F467" s="105">
        <v>2.5949367088607596</v>
      </c>
      <c r="G467" s="110">
        <v>2.23</v>
      </c>
      <c r="H467" s="41">
        <v>3.1390134529147988</v>
      </c>
      <c r="I467" s="111">
        <v>0.2084</v>
      </c>
      <c r="J467" s="41">
        <v>2.0633397312859882</v>
      </c>
      <c r="K467" s="106">
        <v>0.38912000000000002</v>
      </c>
      <c r="L467" s="106"/>
      <c r="M467" s="5">
        <v>1215</v>
      </c>
      <c r="N467" s="5">
        <v>46</v>
      </c>
      <c r="O467" s="5">
        <v>1156</v>
      </c>
      <c r="P467" s="5">
        <v>43</v>
      </c>
      <c r="Q467" s="5">
        <v>1020</v>
      </c>
      <c r="R467" s="5">
        <v>100</v>
      </c>
      <c r="S467" s="103">
        <v>1020</v>
      </c>
      <c r="T467" s="103">
        <v>100</v>
      </c>
      <c r="U467" s="108">
        <v>1.1911764705882353</v>
      </c>
      <c r="V467" s="114" t="s">
        <v>518</v>
      </c>
      <c r="W467" s="4"/>
      <c r="Y467" s="109"/>
    </row>
    <row r="468" spans="1:25">
      <c r="A468" s="5" t="s">
        <v>1013</v>
      </c>
      <c r="B468" s="103">
        <v>84.684495999999996</v>
      </c>
      <c r="C468" s="104">
        <v>2434.0727198295504</v>
      </c>
      <c r="D468" s="105">
        <v>2.5404898058985372</v>
      </c>
      <c r="E468" s="106">
        <v>12.738853503184714</v>
      </c>
      <c r="F468" s="105">
        <v>0.95541401273885351</v>
      </c>
      <c r="G468" s="110">
        <v>1.738</v>
      </c>
      <c r="H468" s="41">
        <v>1.6398158803222096</v>
      </c>
      <c r="I468" s="111">
        <v>0.1615</v>
      </c>
      <c r="J468" s="41">
        <v>1.393188854489164</v>
      </c>
      <c r="K468" s="106">
        <v>0.44428000000000001</v>
      </c>
      <c r="L468" s="106"/>
      <c r="M468" s="5">
        <v>965</v>
      </c>
      <c r="N468" s="5">
        <v>25</v>
      </c>
      <c r="O468" s="5">
        <v>1020</v>
      </c>
      <c r="P468" s="5">
        <v>21</v>
      </c>
      <c r="Q468" s="5">
        <v>1155</v>
      </c>
      <c r="R468" s="5">
        <v>40</v>
      </c>
      <c r="S468" s="103">
        <v>1155</v>
      </c>
      <c r="T468" s="103">
        <v>40</v>
      </c>
      <c r="U468" s="108">
        <v>0.83549783549783552</v>
      </c>
      <c r="V468" s="113"/>
      <c r="W468" s="4"/>
      <c r="Y468" s="109"/>
    </row>
    <row r="469" spans="1:25">
      <c r="A469" s="5" t="s">
        <v>1014</v>
      </c>
      <c r="B469" s="103">
        <v>221.76803999999998</v>
      </c>
      <c r="C469" s="104">
        <v>5590.6683276702543</v>
      </c>
      <c r="D469" s="105">
        <v>4.8464627754563656</v>
      </c>
      <c r="E469" s="106">
        <v>12.531328320802006</v>
      </c>
      <c r="F469" s="105">
        <v>0.81453634085213045</v>
      </c>
      <c r="G469" s="110">
        <v>1.96</v>
      </c>
      <c r="H469" s="41">
        <v>1.5306122448979591</v>
      </c>
      <c r="I469" s="111">
        <v>0.17810000000000001</v>
      </c>
      <c r="J469" s="41">
        <v>1.3756316676024705</v>
      </c>
      <c r="K469" s="106">
        <v>0.58018999999999998</v>
      </c>
      <c r="L469" s="106"/>
      <c r="M469" s="5">
        <v>1056</v>
      </c>
      <c r="N469" s="5">
        <v>27</v>
      </c>
      <c r="O469" s="5">
        <v>1101</v>
      </c>
      <c r="P469" s="5">
        <v>21</v>
      </c>
      <c r="Q469" s="5">
        <v>1187</v>
      </c>
      <c r="R469" s="5">
        <v>32</v>
      </c>
      <c r="S469" s="103">
        <v>1187</v>
      </c>
      <c r="T469" s="103">
        <v>32</v>
      </c>
      <c r="U469" s="108">
        <v>0.88963774220724512</v>
      </c>
      <c r="V469" s="113"/>
      <c r="W469" s="4"/>
      <c r="Y469" s="109"/>
    </row>
    <row r="470" spans="1:25">
      <c r="A470" s="5" t="s">
        <v>1015</v>
      </c>
      <c r="B470" s="103">
        <v>48.086791999999996</v>
      </c>
      <c r="C470" s="104">
        <v>7709</v>
      </c>
      <c r="D470" s="105">
        <v>2.4005292040652266</v>
      </c>
      <c r="E470" s="106">
        <v>11.695906432748536</v>
      </c>
      <c r="F470" s="105">
        <v>1.1695906432748537</v>
      </c>
      <c r="G470" s="110">
        <v>2.351</v>
      </c>
      <c r="H470" s="41">
        <v>1.6801361122926415</v>
      </c>
      <c r="I470" s="111">
        <v>0.2006</v>
      </c>
      <c r="J470" s="41">
        <v>1.4207377866400799</v>
      </c>
      <c r="K470" s="106">
        <v>0.18742</v>
      </c>
      <c r="L470" s="106"/>
      <c r="M470" s="5">
        <v>1178</v>
      </c>
      <c r="N470" s="5">
        <v>31</v>
      </c>
      <c r="O470" s="5">
        <v>1224</v>
      </c>
      <c r="P470" s="5">
        <v>24</v>
      </c>
      <c r="Q470" s="5">
        <v>1311</v>
      </c>
      <c r="R470" s="5">
        <v>45</v>
      </c>
      <c r="S470" s="103">
        <v>1311</v>
      </c>
      <c r="T470" s="103">
        <v>45</v>
      </c>
      <c r="U470" s="108">
        <v>0.89855072463768115</v>
      </c>
      <c r="V470" s="114" t="s">
        <v>522</v>
      </c>
      <c r="W470" s="4"/>
      <c r="Y470" s="113"/>
    </row>
    <row r="471" spans="1:25">
      <c r="A471" s="5" t="s">
        <v>1016</v>
      </c>
      <c r="B471" s="103">
        <v>243.26660799999999</v>
      </c>
      <c r="C471" s="104">
        <v>38933.699999999997</v>
      </c>
      <c r="D471" s="105">
        <v>1.914188872889679</v>
      </c>
      <c r="E471" s="106">
        <v>11.750881316098708</v>
      </c>
      <c r="F471" s="105">
        <v>0.82256169212690944</v>
      </c>
      <c r="G471" s="110">
        <v>2.3210000000000002</v>
      </c>
      <c r="H471" s="41">
        <v>1.6156828953037483</v>
      </c>
      <c r="I471" s="111">
        <v>0.19939999999999999</v>
      </c>
      <c r="J471" s="41">
        <v>1.4543630892678034</v>
      </c>
      <c r="K471" s="106">
        <v>0.84204000000000001</v>
      </c>
      <c r="L471" s="106"/>
      <c r="M471" s="5">
        <v>1171</v>
      </c>
      <c r="N471" s="5">
        <v>32</v>
      </c>
      <c r="O471" s="5">
        <v>1217</v>
      </c>
      <c r="P471" s="5">
        <v>23</v>
      </c>
      <c r="Q471" s="5">
        <v>1316</v>
      </c>
      <c r="R471" s="5">
        <v>31</v>
      </c>
      <c r="S471" s="103">
        <v>1316</v>
      </c>
      <c r="T471" s="103">
        <v>31</v>
      </c>
      <c r="U471" s="108">
        <v>0.88981762917933127</v>
      </c>
      <c r="V471" s="113"/>
      <c r="W471" s="4"/>
      <c r="Y471" s="113"/>
    </row>
    <row r="472" spans="1:25">
      <c r="A472" s="5" t="s">
        <v>1017</v>
      </c>
      <c r="B472" s="103">
        <v>35.990136</v>
      </c>
      <c r="C472" s="104">
        <v>4313.5</v>
      </c>
      <c r="D472" s="105">
        <v>2.2830429478095629</v>
      </c>
      <c r="E472" s="106">
        <v>11.574074074074073</v>
      </c>
      <c r="F472" s="105">
        <v>1.2731481481481481</v>
      </c>
      <c r="G472" s="110">
        <v>1.82</v>
      </c>
      <c r="H472" s="41">
        <v>2.0879120879120876</v>
      </c>
      <c r="I472" s="111">
        <v>0.1547</v>
      </c>
      <c r="J472" s="41">
        <v>1.7776341305753067</v>
      </c>
      <c r="K472" s="106">
        <v>0.70177999999999996</v>
      </c>
      <c r="L472" s="106"/>
      <c r="M472" s="5">
        <v>925</v>
      </c>
      <c r="N472" s="5">
        <v>31</v>
      </c>
      <c r="O472" s="5">
        <v>1044</v>
      </c>
      <c r="P472" s="5">
        <v>27</v>
      </c>
      <c r="Q472" s="5">
        <v>1321</v>
      </c>
      <c r="R472" s="5">
        <v>48</v>
      </c>
      <c r="S472" s="103">
        <v>1321</v>
      </c>
      <c r="T472" s="103">
        <v>48</v>
      </c>
      <c r="U472" s="108">
        <v>0.70022710068130201</v>
      </c>
      <c r="V472" s="113"/>
      <c r="W472" s="4"/>
      <c r="Y472" s="113"/>
    </row>
    <row r="473" spans="1:25">
      <c r="A473" s="5" t="s">
        <v>1018</v>
      </c>
      <c r="B473" s="103">
        <v>5.3219919999999998</v>
      </c>
      <c r="C473" s="104">
        <v>1097.4000000000001</v>
      </c>
      <c r="D473" s="105">
        <v>2.1848721229873225</v>
      </c>
      <c r="E473" s="106">
        <v>11.135857461024498</v>
      </c>
      <c r="F473" s="105">
        <v>2.1158129175946545</v>
      </c>
      <c r="G473" s="110">
        <v>3.11</v>
      </c>
      <c r="H473" s="41">
        <v>2.572347266881029</v>
      </c>
      <c r="I473" s="111">
        <v>0.254</v>
      </c>
      <c r="J473" s="41">
        <v>1.8503937007874016</v>
      </c>
      <c r="K473" s="106">
        <v>0.38085000000000002</v>
      </c>
      <c r="L473" s="106"/>
      <c r="M473" s="5">
        <v>1454</v>
      </c>
      <c r="N473" s="5">
        <v>48</v>
      </c>
      <c r="O473" s="5">
        <v>1414</v>
      </c>
      <c r="P473" s="5">
        <v>41</v>
      </c>
      <c r="Q473" s="5">
        <v>1323</v>
      </c>
      <c r="R473" s="5">
        <v>90</v>
      </c>
      <c r="S473" s="103">
        <v>1323</v>
      </c>
      <c r="T473" s="103">
        <v>90</v>
      </c>
      <c r="U473" s="108">
        <v>1.0990173847316704</v>
      </c>
      <c r="V473" s="113"/>
      <c r="W473" s="4"/>
      <c r="Y473" s="113"/>
    </row>
    <row r="474" spans="1:25">
      <c r="A474" s="5" t="s">
        <v>1019</v>
      </c>
      <c r="B474" s="103">
        <v>1.2565279999999999</v>
      </c>
      <c r="C474" s="104">
        <v>184.9</v>
      </c>
      <c r="D474" s="105">
        <v>1.5659981228120985</v>
      </c>
      <c r="E474" s="106">
        <v>8.6206896551724128</v>
      </c>
      <c r="F474" s="105">
        <v>5.6034482758620685</v>
      </c>
      <c r="G474" s="110">
        <v>2.39</v>
      </c>
      <c r="H474" s="41">
        <v>5.4393305439330542</v>
      </c>
      <c r="I474" s="111">
        <v>0.16400000000000001</v>
      </c>
      <c r="J474" s="41">
        <v>3.0487804878048781</v>
      </c>
      <c r="K474" s="106">
        <v>0.17852999999999999</v>
      </c>
      <c r="L474" s="106"/>
      <c r="M474" s="5">
        <v>973</v>
      </c>
      <c r="N474" s="5">
        <v>56</v>
      </c>
      <c r="O474" s="5">
        <v>1109</v>
      </c>
      <c r="P474" s="5">
        <v>84</v>
      </c>
      <c r="Q474" s="5">
        <v>1330</v>
      </c>
      <c r="R474" s="5">
        <v>220</v>
      </c>
      <c r="S474" s="103">
        <v>1330</v>
      </c>
      <c r="T474" s="103">
        <v>220</v>
      </c>
      <c r="U474" s="108">
        <v>0.73157894736842111</v>
      </c>
      <c r="V474" s="116" t="s">
        <v>534</v>
      </c>
      <c r="W474" s="4"/>
      <c r="Y474" s="113"/>
    </row>
    <row r="475" spans="1:25">
      <c r="A475" s="5" t="s">
        <v>1020</v>
      </c>
      <c r="B475" s="103">
        <v>269.72971999999999</v>
      </c>
      <c r="C475" s="104">
        <v>4007.847653254441</v>
      </c>
      <c r="D475" s="105">
        <v>1.2224588838308896</v>
      </c>
      <c r="E475" s="106">
        <v>11.45475372279496</v>
      </c>
      <c r="F475" s="105">
        <v>0.80183276059564712</v>
      </c>
      <c r="G475" s="110">
        <v>2.31</v>
      </c>
      <c r="H475" s="41">
        <v>1.6450216450216448</v>
      </c>
      <c r="I475" s="111">
        <v>0.1923</v>
      </c>
      <c r="J475" s="41">
        <v>1.5080603224128963</v>
      </c>
      <c r="K475" s="106">
        <v>0.88517000000000001</v>
      </c>
      <c r="L475" s="106"/>
      <c r="M475" s="5">
        <v>1133</v>
      </c>
      <c r="N475" s="5">
        <v>31</v>
      </c>
      <c r="O475" s="5">
        <v>1212</v>
      </c>
      <c r="P475" s="5">
        <v>24</v>
      </c>
      <c r="Q475" s="5">
        <v>1366</v>
      </c>
      <c r="R475" s="5">
        <v>30</v>
      </c>
      <c r="S475" s="103">
        <v>1366</v>
      </c>
      <c r="T475" s="103">
        <v>30</v>
      </c>
      <c r="U475" s="108">
        <v>0.82942898975109813</v>
      </c>
      <c r="V475" s="113"/>
      <c r="W475" s="4"/>
      <c r="Y475" s="113"/>
    </row>
    <row r="476" spans="1:25">
      <c r="A476" s="5" t="s">
        <v>1021</v>
      </c>
      <c r="B476" s="103">
        <v>77.427167999999995</v>
      </c>
      <c r="C476" s="104">
        <v>1428.2091962592481</v>
      </c>
      <c r="D476" s="105">
        <v>1.2594112061613052</v>
      </c>
      <c r="E476" s="106">
        <v>11.402508551881414</v>
      </c>
      <c r="F476" s="105">
        <v>1.0832383124287344</v>
      </c>
      <c r="G476" s="110">
        <v>2.48</v>
      </c>
      <c r="H476" s="41">
        <v>2.620967741935484</v>
      </c>
      <c r="I476" s="111">
        <v>0.20599999999999999</v>
      </c>
      <c r="J476" s="41">
        <v>2.4271844660194177</v>
      </c>
      <c r="K476" s="106">
        <v>0.91773000000000005</v>
      </c>
      <c r="L476" s="106"/>
      <c r="M476" s="5">
        <v>1201</v>
      </c>
      <c r="N476" s="5">
        <v>55</v>
      </c>
      <c r="O476" s="5">
        <v>1244</v>
      </c>
      <c r="P476" s="5">
        <v>42</v>
      </c>
      <c r="Q476" s="5">
        <v>1369</v>
      </c>
      <c r="R476" s="5">
        <v>42</v>
      </c>
      <c r="S476" s="103">
        <v>1369</v>
      </c>
      <c r="T476" s="103">
        <v>42</v>
      </c>
      <c r="U476" s="108">
        <v>0.87728268809349885</v>
      </c>
      <c r="V476" s="113" t="s">
        <v>535</v>
      </c>
      <c r="W476" s="4"/>
      <c r="Y476" s="113"/>
    </row>
    <row r="477" spans="1:25">
      <c r="A477" s="5" t="s">
        <v>1022</v>
      </c>
      <c r="B477" s="103">
        <v>158.58928799999998</v>
      </c>
      <c r="C477" s="104">
        <v>27522.9</v>
      </c>
      <c r="D477" s="105">
        <v>1.9933058783034421</v>
      </c>
      <c r="E477" s="106">
        <v>11.415525114155251</v>
      </c>
      <c r="F477" s="105">
        <v>0.85616438356164382</v>
      </c>
      <c r="G477" s="110">
        <v>2.5659999999999998</v>
      </c>
      <c r="H477" s="41">
        <v>1.7537022603273578</v>
      </c>
      <c r="I477" s="111">
        <v>0.2107</v>
      </c>
      <c r="J477" s="41">
        <v>1.5899383009017563</v>
      </c>
      <c r="K477" s="106">
        <v>0.87807000000000002</v>
      </c>
      <c r="L477" s="106"/>
      <c r="M477" s="5">
        <v>1233</v>
      </c>
      <c r="N477" s="5">
        <v>35</v>
      </c>
      <c r="O477" s="5">
        <v>1288</v>
      </c>
      <c r="P477" s="5">
        <v>26</v>
      </c>
      <c r="Q477" s="5">
        <v>1374</v>
      </c>
      <c r="R477" s="5">
        <v>33</v>
      </c>
      <c r="S477" s="103">
        <v>1374</v>
      </c>
      <c r="T477" s="103">
        <v>33</v>
      </c>
      <c r="U477" s="108">
        <v>0.8973799126637555</v>
      </c>
      <c r="V477" s="113"/>
      <c r="W477" s="4"/>
      <c r="Y477" s="113"/>
    </row>
    <row r="478" spans="1:25">
      <c r="A478" s="5" t="s">
        <v>1023</v>
      </c>
      <c r="B478" s="103">
        <v>218.571912</v>
      </c>
      <c r="C478" s="104">
        <v>1662.5272319662404</v>
      </c>
      <c r="D478" s="105">
        <v>0.57367162369009916</v>
      </c>
      <c r="E478" s="106">
        <v>11.312217194570135</v>
      </c>
      <c r="F478" s="105">
        <v>0.96153846153846134</v>
      </c>
      <c r="G478" s="110">
        <v>2.0499999999999998</v>
      </c>
      <c r="H478" s="41">
        <v>2.4390243902439028</v>
      </c>
      <c r="I478" s="111">
        <v>0.1673</v>
      </c>
      <c r="J478" s="41">
        <v>2.480573819485953</v>
      </c>
      <c r="K478" s="106">
        <v>0.93879999999999997</v>
      </c>
      <c r="L478" s="106"/>
      <c r="M478" s="5">
        <v>991</v>
      </c>
      <c r="N478" s="5">
        <v>46</v>
      </c>
      <c r="O478" s="5">
        <v>1112</v>
      </c>
      <c r="P478" s="5">
        <v>35</v>
      </c>
      <c r="Q478" s="5">
        <v>1389</v>
      </c>
      <c r="R478" s="5">
        <v>37</v>
      </c>
      <c r="S478" s="103">
        <v>1389</v>
      </c>
      <c r="T478" s="103">
        <v>37</v>
      </c>
      <c r="U478" s="108">
        <v>0.71346292296616276</v>
      </c>
      <c r="V478" s="113" t="s">
        <v>531</v>
      </c>
      <c r="W478" s="4"/>
      <c r="Y478" s="113"/>
    </row>
    <row r="479" spans="1:25">
      <c r="A479" s="5" t="s">
        <v>1024</v>
      </c>
      <c r="B479" s="103">
        <v>85.911175999999998</v>
      </c>
      <c r="C479" s="104">
        <v>15998</v>
      </c>
      <c r="D479" s="105">
        <v>2.5069523335396791</v>
      </c>
      <c r="E479" s="106">
        <v>10.266940451745381</v>
      </c>
      <c r="F479" s="105">
        <v>1.0780287474332648</v>
      </c>
      <c r="G479" s="110">
        <v>2.96</v>
      </c>
      <c r="H479" s="41">
        <v>3.0405405405405408</v>
      </c>
      <c r="I479" s="111">
        <v>0.22</v>
      </c>
      <c r="J479" s="41">
        <v>2.7272727272727271</v>
      </c>
      <c r="K479" s="106">
        <v>0.96435999999999999</v>
      </c>
      <c r="L479" s="106"/>
      <c r="M479" s="5">
        <v>1273</v>
      </c>
      <c r="N479" s="5">
        <v>64</v>
      </c>
      <c r="O479" s="5">
        <v>1359</v>
      </c>
      <c r="P479" s="5">
        <v>52</v>
      </c>
      <c r="Q479" s="5">
        <v>1567</v>
      </c>
      <c r="R479" s="5">
        <v>40</v>
      </c>
      <c r="S479" s="103">
        <v>1567</v>
      </c>
      <c r="T479" s="103">
        <v>40</v>
      </c>
      <c r="U479" s="108">
        <v>0.81238034460753028</v>
      </c>
      <c r="V479" s="113" t="s">
        <v>535</v>
      </c>
      <c r="W479" s="4"/>
      <c r="Y479" s="113"/>
    </row>
    <row r="480" spans="1:25">
      <c r="A480" s="5" t="s">
        <v>1025</v>
      </c>
      <c r="B480" s="103">
        <v>218.35070399999998</v>
      </c>
      <c r="C480" s="104">
        <v>2489.7992005871079</v>
      </c>
      <c r="D480" s="105">
        <v>3.150275140210939</v>
      </c>
      <c r="E480" s="106">
        <v>10.16260162601626</v>
      </c>
      <c r="F480" s="105">
        <v>0.81300813008130079</v>
      </c>
      <c r="G480" s="110">
        <v>3.06</v>
      </c>
      <c r="H480" s="41">
        <v>1.6339869281045751</v>
      </c>
      <c r="I480" s="111">
        <v>0.2268</v>
      </c>
      <c r="J480" s="41">
        <v>1.4329805996472664</v>
      </c>
      <c r="K480" s="106">
        <v>0.64520999999999995</v>
      </c>
      <c r="L480" s="106"/>
      <c r="M480" s="5">
        <v>1317</v>
      </c>
      <c r="N480" s="5">
        <v>34</v>
      </c>
      <c r="O480" s="5">
        <v>1419</v>
      </c>
      <c r="P480" s="5">
        <v>25</v>
      </c>
      <c r="Q480" s="5">
        <v>1589</v>
      </c>
      <c r="R480" s="5">
        <v>32</v>
      </c>
      <c r="S480" s="103">
        <v>1589</v>
      </c>
      <c r="T480" s="103">
        <v>32</v>
      </c>
      <c r="U480" s="108">
        <v>0.82882315921963501</v>
      </c>
      <c r="V480" s="114" t="s">
        <v>522</v>
      </c>
      <c r="W480" s="4"/>
      <c r="Y480" s="113"/>
    </row>
    <row r="481" spans="1:25">
      <c r="A481" s="5" t="s">
        <v>1026</v>
      </c>
      <c r="B481" s="103">
        <v>50.118327999999998</v>
      </c>
      <c r="C481" s="104">
        <v>6850.3</v>
      </c>
      <c r="D481" s="105">
        <v>23.983147327764492</v>
      </c>
      <c r="E481" s="106">
        <v>9.433962264150944</v>
      </c>
      <c r="F481" s="105">
        <v>8.018867924528303</v>
      </c>
      <c r="G481" s="110">
        <v>3.31</v>
      </c>
      <c r="H481" s="41">
        <v>8.9123867069486398</v>
      </c>
      <c r="I481" s="111">
        <v>0.219</v>
      </c>
      <c r="J481" s="41">
        <v>5.0228310502283096</v>
      </c>
      <c r="K481" s="106">
        <v>0.66639000000000004</v>
      </c>
      <c r="L481" s="106"/>
      <c r="M481" s="5">
        <v>1280</v>
      </c>
      <c r="N481" s="5">
        <v>120</v>
      </c>
      <c r="O481" s="5">
        <v>1450</v>
      </c>
      <c r="P481" s="5">
        <v>130</v>
      </c>
      <c r="Q481" s="5">
        <v>1650</v>
      </c>
      <c r="R481" s="5">
        <v>250</v>
      </c>
      <c r="S481" s="103">
        <v>1650</v>
      </c>
      <c r="T481" s="103">
        <v>250</v>
      </c>
      <c r="U481" s="108">
        <v>0.77575757575757576</v>
      </c>
      <c r="V481" s="113" t="s">
        <v>517</v>
      </c>
      <c r="W481" s="4"/>
      <c r="Y481" s="113"/>
    </row>
    <row r="482" spans="1:25">
      <c r="A482" s="5" t="s">
        <v>1027</v>
      </c>
      <c r="B482" s="103">
        <v>97.771543999999992</v>
      </c>
      <c r="C482" s="104">
        <v>1316.9997244183169</v>
      </c>
      <c r="D482" s="105">
        <v>1.2527786150593276</v>
      </c>
      <c r="E482" s="106">
        <v>9.7847358121330732</v>
      </c>
      <c r="F482" s="105">
        <v>0.92954990215264188</v>
      </c>
      <c r="G482" s="110">
        <v>3.37</v>
      </c>
      <c r="H482" s="41">
        <v>1.6320474777448071</v>
      </c>
      <c r="I482" s="111">
        <v>0.2399</v>
      </c>
      <c r="J482" s="41">
        <v>1.3755731554814508</v>
      </c>
      <c r="K482" s="106">
        <v>0.49558999999999997</v>
      </c>
      <c r="L482" s="106"/>
      <c r="M482" s="5">
        <v>1386</v>
      </c>
      <c r="N482" s="5">
        <v>34</v>
      </c>
      <c r="O482" s="5">
        <v>1496</v>
      </c>
      <c r="P482" s="5">
        <v>26</v>
      </c>
      <c r="Q482" s="5">
        <v>1657</v>
      </c>
      <c r="R482" s="5">
        <v>34</v>
      </c>
      <c r="S482" s="103">
        <v>1657</v>
      </c>
      <c r="T482" s="103">
        <v>34</v>
      </c>
      <c r="U482" s="108">
        <v>0.83645141822570912</v>
      </c>
      <c r="V482" s="114" t="s">
        <v>518</v>
      </c>
      <c r="W482" s="4"/>
      <c r="Y482" s="113"/>
    </row>
    <row r="483" spans="1:25">
      <c r="A483" s="5" t="s">
        <v>1028</v>
      </c>
      <c r="B483" s="103">
        <v>284.448736</v>
      </c>
      <c r="C483" s="104">
        <v>15665.706797222392</v>
      </c>
      <c r="D483" s="105">
        <v>2.1554752214221953</v>
      </c>
      <c r="E483" s="106">
        <v>9.5693779904306222</v>
      </c>
      <c r="F483" s="105">
        <v>0.76555023923444976</v>
      </c>
      <c r="G483" s="110">
        <v>3.74</v>
      </c>
      <c r="H483" s="41">
        <v>1.8716577540106953</v>
      </c>
      <c r="I483" s="111">
        <v>0.2581</v>
      </c>
      <c r="J483" s="41">
        <v>1.7628826036419993</v>
      </c>
      <c r="K483" s="106">
        <v>0.97194000000000003</v>
      </c>
      <c r="L483" s="106"/>
      <c r="M483" s="5">
        <v>1476</v>
      </c>
      <c r="N483" s="5">
        <v>47</v>
      </c>
      <c r="O483" s="5">
        <v>1568</v>
      </c>
      <c r="P483" s="5">
        <v>33</v>
      </c>
      <c r="Q483" s="5">
        <v>1703</v>
      </c>
      <c r="R483" s="5">
        <v>28</v>
      </c>
      <c r="S483" s="103">
        <v>1703</v>
      </c>
      <c r="T483" s="103">
        <v>28</v>
      </c>
      <c r="U483" s="108">
        <v>0.86670581327069873</v>
      </c>
      <c r="V483" s="113"/>
      <c r="W483" s="4"/>
      <c r="Y483" s="113"/>
    </row>
    <row r="484" spans="1:25">
      <c r="A484" s="5" t="s">
        <v>1029</v>
      </c>
      <c r="B484" s="103">
        <v>464.24216799999999</v>
      </c>
      <c r="C484" s="104">
        <v>52474.17731464003</v>
      </c>
      <c r="D484" s="105">
        <v>2.6895624662945838</v>
      </c>
      <c r="E484" s="106">
        <v>9.3720712277413298</v>
      </c>
      <c r="F484" s="105">
        <v>0.7497656982193065</v>
      </c>
      <c r="G484" s="110">
        <v>2.75</v>
      </c>
      <c r="H484" s="41">
        <v>1.8181818181818181</v>
      </c>
      <c r="I484" s="111">
        <v>0.18729999999999999</v>
      </c>
      <c r="J484" s="41">
        <v>1.6817939135077415</v>
      </c>
      <c r="K484" s="106">
        <v>0.96704000000000001</v>
      </c>
      <c r="L484" s="106"/>
      <c r="M484" s="5">
        <v>1105</v>
      </c>
      <c r="N484" s="5">
        <v>34</v>
      </c>
      <c r="O484" s="5">
        <v>1334</v>
      </c>
      <c r="P484" s="5">
        <v>28</v>
      </c>
      <c r="Q484" s="5">
        <v>1741</v>
      </c>
      <c r="R484" s="5">
        <v>28</v>
      </c>
      <c r="S484" s="103">
        <v>1741</v>
      </c>
      <c r="T484" s="103">
        <v>28</v>
      </c>
      <c r="U484" s="108">
        <v>0.63469270534175759</v>
      </c>
      <c r="V484" s="113"/>
      <c r="W484" s="4"/>
      <c r="Y484" s="113"/>
    </row>
    <row r="485" spans="1:25">
      <c r="A485" s="5" t="s">
        <v>1030</v>
      </c>
      <c r="B485" s="103">
        <v>295.29146399999996</v>
      </c>
      <c r="C485" s="104">
        <v>5644.3518715790342</v>
      </c>
      <c r="D485" s="105">
        <v>2.8205949592295241</v>
      </c>
      <c r="E485" s="106">
        <v>9.2592592592592595</v>
      </c>
      <c r="F485" s="105">
        <v>0.78703703703703698</v>
      </c>
      <c r="G485" s="110">
        <v>3.89</v>
      </c>
      <c r="H485" s="41">
        <v>1.9280205655526992</v>
      </c>
      <c r="I485" s="111">
        <v>0.26140000000000002</v>
      </c>
      <c r="J485" s="41">
        <v>1.7214996174445292</v>
      </c>
      <c r="K485" s="106">
        <v>0.96628000000000003</v>
      </c>
      <c r="L485" s="106"/>
      <c r="M485" s="5">
        <v>1497</v>
      </c>
      <c r="N485" s="5">
        <v>46</v>
      </c>
      <c r="O485" s="5">
        <v>1604</v>
      </c>
      <c r="P485" s="5">
        <v>33</v>
      </c>
      <c r="Q485" s="5">
        <v>1765</v>
      </c>
      <c r="R485" s="5">
        <v>29</v>
      </c>
      <c r="S485" s="103">
        <v>1765</v>
      </c>
      <c r="T485" s="103">
        <v>29</v>
      </c>
      <c r="U485" s="108">
        <v>0.8481586402266289</v>
      </c>
      <c r="V485" s="113"/>
      <c r="W485" s="4"/>
      <c r="Y485" s="113"/>
    </row>
    <row r="486" spans="1:25">
      <c r="A486" s="5" t="s">
        <v>1031</v>
      </c>
      <c r="B486" s="103">
        <v>287.49395999999996</v>
      </c>
      <c r="C486" s="104">
        <v>53655.199999999997</v>
      </c>
      <c r="D486" s="105">
        <v>3.1262064784720285</v>
      </c>
      <c r="E486" s="106">
        <v>8.7642418930762496</v>
      </c>
      <c r="F486" s="105">
        <v>0.74496056091148111</v>
      </c>
      <c r="G486" s="110">
        <v>3.61</v>
      </c>
      <c r="H486" s="41">
        <v>1.5235457063711912</v>
      </c>
      <c r="I486" s="111">
        <v>0.23039999999999999</v>
      </c>
      <c r="J486" s="41">
        <v>1.3671875</v>
      </c>
      <c r="K486" s="106">
        <v>0.69933999999999996</v>
      </c>
      <c r="L486" s="106"/>
      <c r="M486" s="5">
        <v>1336</v>
      </c>
      <c r="N486" s="5">
        <v>33</v>
      </c>
      <c r="O486" s="5">
        <v>1550</v>
      </c>
      <c r="P486" s="5">
        <v>24</v>
      </c>
      <c r="Q486" s="5">
        <v>1863</v>
      </c>
      <c r="R486" s="5">
        <v>28</v>
      </c>
      <c r="S486" s="103">
        <v>1863</v>
      </c>
      <c r="T486" s="103">
        <v>28</v>
      </c>
      <c r="U486" s="108">
        <v>0.71712292002147071</v>
      </c>
      <c r="V486" s="113"/>
      <c r="W486" s="4"/>
      <c r="Y486" s="113"/>
    </row>
    <row r="487" spans="1:25">
      <c r="A487" s="5" t="s">
        <v>1032</v>
      </c>
      <c r="B487" s="103">
        <v>104.39644799999999</v>
      </c>
      <c r="C487" s="104">
        <v>4602.6260023088325</v>
      </c>
      <c r="D487" s="105">
        <v>2.5863296545647922</v>
      </c>
      <c r="E487" s="106">
        <v>6.1881188118811883</v>
      </c>
      <c r="F487" s="105">
        <v>0.86633663366336633</v>
      </c>
      <c r="G487" s="110">
        <v>5.64</v>
      </c>
      <c r="H487" s="41">
        <v>3.9007092198581561</v>
      </c>
      <c r="I487" s="111">
        <v>0.252</v>
      </c>
      <c r="J487" s="41">
        <v>3.7698412698412698</v>
      </c>
      <c r="K487" s="106">
        <v>0.99024999999999996</v>
      </c>
      <c r="L487" s="106"/>
      <c r="M487" s="5">
        <v>1414</v>
      </c>
      <c r="N487" s="5">
        <v>93</v>
      </c>
      <c r="O487" s="5">
        <v>1829</v>
      </c>
      <c r="P487" s="5">
        <v>61</v>
      </c>
      <c r="Q487" s="5">
        <v>2467</v>
      </c>
      <c r="R487" s="5">
        <v>29</v>
      </c>
      <c r="S487" s="103">
        <v>2467</v>
      </c>
      <c r="T487" s="103">
        <v>29</v>
      </c>
      <c r="U487" s="108">
        <v>0.57316578840697208</v>
      </c>
      <c r="V487" s="116" t="s">
        <v>534</v>
      </c>
      <c r="W487" s="4"/>
      <c r="Y487" s="113"/>
    </row>
    <row r="488" spans="1:25">
      <c r="A488" s="5" t="s">
        <v>1033</v>
      </c>
      <c r="B488" s="103">
        <v>195.32780799999998</v>
      </c>
      <c r="C488" s="104">
        <v>7466.5304540139387</v>
      </c>
      <c r="D488" s="105">
        <v>4.4188047385462319</v>
      </c>
      <c r="E488" s="106">
        <v>5.868544600938967</v>
      </c>
      <c r="F488" s="105">
        <v>0.79225352112676062</v>
      </c>
      <c r="G488" s="110">
        <v>6.66</v>
      </c>
      <c r="H488" s="41">
        <v>1.6516516516516515</v>
      </c>
      <c r="I488" s="111">
        <v>0.28239999999999998</v>
      </c>
      <c r="J488" s="41">
        <v>1.4518413597733713</v>
      </c>
      <c r="K488" s="106">
        <v>0.89751999999999998</v>
      </c>
      <c r="L488" s="106"/>
      <c r="M488" s="5">
        <v>1602</v>
      </c>
      <c r="N488" s="5">
        <v>41</v>
      </c>
      <c r="O488" s="5">
        <v>2063</v>
      </c>
      <c r="P488" s="5">
        <v>29</v>
      </c>
      <c r="Q488" s="5">
        <v>2559</v>
      </c>
      <c r="R488" s="5">
        <v>26</v>
      </c>
      <c r="S488" s="103">
        <v>2559</v>
      </c>
      <c r="T488" s="103">
        <v>26</v>
      </c>
      <c r="U488" s="108">
        <v>0.62602579132473624</v>
      </c>
      <c r="V488" s="114" t="s">
        <v>522</v>
      </c>
      <c r="W488" s="4"/>
      <c r="Y488" s="113"/>
    </row>
    <row r="489" spans="1:25">
      <c r="B489" s="103"/>
      <c r="C489" s="104"/>
      <c r="D489" s="105"/>
      <c r="E489" s="106" t="s">
        <v>486</v>
      </c>
      <c r="F489" s="105" t="s">
        <v>486</v>
      </c>
      <c r="G489" s="110"/>
      <c r="H489" s="41" t="s">
        <v>486</v>
      </c>
      <c r="I489" s="111"/>
      <c r="J489" s="41" t="s">
        <v>486</v>
      </c>
      <c r="K489" s="106"/>
      <c r="L489" s="106"/>
      <c r="M489" s="5"/>
      <c r="N489" s="5"/>
      <c r="O489" s="5"/>
      <c r="P489" s="5"/>
      <c r="Q489" s="5"/>
      <c r="R489" s="5"/>
      <c r="S489" s="103" t="s">
        <v>486</v>
      </c>
      <c r="T489" s="103" t="s">
        <v>486</v>
      </c>
      <c r="U489" s="108"/>
      <c r="V489" s="113"/>
      <c r="W489" s="4"/>
      <c r="Y489" s="113"/>
    </row>
    <row r="490" spans="1:25">
      <c r="B490" s="103"/>
      <c r="C490" s="104"/>
      <c r="D490" s="105"/>
      <c r="E490" s="106" t="s">
        <v>486</v>
      </c>
      <c r="F490" s="105" t="s">
        <v>486</v>
      </c>
      <c r="G490" s="110"/>
      <c r="H490" s="41" t="s">
        <v>486</v>
      </c>
      <c r="I490" s="111"/>
      <c r="J490" s="41" t="s">
        <v>486</v>
      </c>
      <c r="K490" s="106"/>
      <c r="L490" s="106"/>
      <c r="M490" s="5"/>
      <c r="N490" s="5"/>
      <c r="O490" s="5"/>
      <c r="P490" s="5"/>
      <c r="Q490" s="5"/>
      <c r="R490" s="5"/>
      <c r="S490" s="103" t="s">
        <v>486</v>
      </c>
      <c r="T490" s="103" t="s">
        <v>486</v>
      </c>
      <c r="U490" s="108"/>
      <c r="V490" s="113"/>
      <c r="W490" s="4"/>
      <c r="Y490" s="113"/>
    </row>
    <row r="491" spans="1:25">
      <c r="A491" s="79" t="s">
        <v>507</v>
      </c>
      <c r="B491" s="103"/>
      <c r="C491" s="104"/>
      <c r="D491" s="105"/>
      <c r="E491" s="106"/>
      <c r="F491" s="105" t="s">
        <v>486</v>
      </c>
      <c r="G491" s="110"/>
      <c r="H491" s="41" t="s">
        <v>486</v>
      </c>
      <c r="I491" s="111"/>
      <c r="J491" s="41" t="s">
        <v>486</v>
      </c>
      <c r="K491" s="106"/>
      <c r="L491" s="106"/>
      <c r="M491" s="5"/>
      <c r="N491" s="5"/>
      <c r="O491" s="5"/>
      <c r="P491" s="5"/>
      <c r="Q491" s="5"/>
      <c r="R491" s="5"/>
      <c r="S491" s="103" t="s">
        <v>486</v>
      </c>
      <c r="T491" s="103" t="s">
        <v>486</v>
      </c>
      <c r="U491" s="108"/>
      <c r="V491" s="113"/>
      <c r="W491" s="4"/>
      <c r="Y491" s="113"/>
    </row>
    <row r="492" spans="1:25">
      <c r="A492" s="5" t="s">
        <v>1034</v>
      </c>
      <c r="B492" s="103">
        <v>126.805224</v>
      </c>
      <c r="C492" s="104">
        <v>15583.7</v>
      </c>
      <c r="D492" s="105">
        <v>1.013782863388043</v>
      </c>
      <c r="E492" s="106">
        <v>14.144271570014144</v>
      </c>
      <c r="F492" s="105">
        <v>0.99009900990098998</v>
      </c>
      <c r="G492" s="110">
        <v>1.4750000000000001</v>
      </c>
      <c r="H492" s="41">
        <v>1.6271186440677965</v>
      </c>
      <c r="I492" s="111">
        <v>0.15110000000000001</v>
      </c>
      <c r="J492" s="41">
        <v>1.3898080741230971</v>
      </c>
      <c r="K492" s="106">
        <v>0.32549</v>
      </c>
      <c r="L492" s="106"/>
      <c r="M492" s="5">
        <v>907</v>
      </c>
      <c r="N492" s="5">
        <v>23</v>
      </c>
      <c r="O492" s="5">
        <v>919</v>
      </c>
      <c r="P492" s="5">
        <v>20</v>
      </c>
      <c r="Q492" s="5">
        <v>936</v>
      </c>
      <c r="R492" s="5">
        <v>41</v>
      </c>
      <c r="S492" s="103">
        <v>936</v>
      </c>
      <c r="T492" s="103">
        <v>41</v>
      </c>
      <c r="U492" s="108">
        <v>0.96901709401709402</v>
      </c>
      <c r="V492" s="113"/>
      <c r="W492" s="4"/>
      <c r="Y492" s="113"/>
    </row>
    <row r="493" spans="1:25">
      <c r="A493" s="5" t="s">
        <v>1035</v>
      </c>
      <c r="B493" s="103">
        <v>39.574911999999998</v>
      </c>
      <c r="C493" s="104">
        <v>5000.3999999999996</v>
      </c>
      <c r="D493" s="105">
        <v>1.2522122945862317</v>
      </c>
      <c r="E493" s="106">
        <v>13.966480446927374</v>
      </c>
      <c r="F493" s="105">
        <v>1.4664804469273742</v>
      </c>
      <c r="G493" s="110">
        <v>1.5840000000000001</v>
      </c>
      <c r="H493" s="41">
        <v>1.9886363636363635</v>
      </c>
      <c r="I493" s="111">
        <v>0.15959999999999999</v>
      </c>
      <c r="J493" s="41">
        <v>1.5037593984962405</v>
      </c>
      <c r="K493" s="106">
        <v>0.39995000000000003</v>
      </c>
      <c r="L493" s="106"/>
      <c r="M493" s="5">
        <v>954</v>
      </c>
      <c r="N493" s="5">
        <v>26</v>
      </c>
      <c r="O493" s="5">
        <v>958</v>
      </c>
      <c r="P493" s="5">
        <v>25</v>
      </c>
      <c r="Q493" s="5">
        <v>943</v>
      </c>
      <c r="R493" s="5">
        <v>59</v>
      </c>
      <c r="S493" s="103">
        <v>943</v>
      </c>
      <c r="T493" s="103">
        <v>59</v>
      </c>
      <c r="U493" s="108">
        <v>1.0116648992576882</v>
      </c>
      <c r="V493" s="113"/>
      <c r="W493" s="4"/>
      <c r="Y493" s="113"/>
    </row>
    <row r="494" spans="1:25">
      <c r="A494" s="5" t="s">
        <v>1036</v>
      </c>
      <c r="B494" s="103">
        <v>295.64558399999999</v>
      </c>
      <c r="C494" s="104">
        <v>9048.0603750655737</v>
      </c>
      <c r="D494" s="105">
        <v>2.6845555383681345</v>
      </c>
      <c r="E494" s="106">
        <v>13.908205841446453</v>
      </c>
      <c r="F494" s="105">
        <v>0.83449235048678716</v>
      </c>
      <c r="G494" s="110">
        <v>1.5549999999999999</v>
      </c>
      <c r="H494" s="41">
        <v>1.5434083601286173</v>
      </c>
      <c r="I494" s="111">
        <v>0.15579999999999999</v>
      </c>
      <c r="J494" s="41">
        <v>1.4120667522464698</v>
      </c>
      <c r="K494" s="106">
        <v>0.58337000000000006</v>
      </c>
      <c r="L494" s="106"/>
      <c r="M494" s="5">
        <v>934</v>
      </c>
      <c r="N494" s="5">
        <v>25</v>
      </c>
      <c r="O494" s="5">
        <v>951</v>
      </c>
      <c r="P494" s="5">
        <v>19</v>
      </c>
      <c r="Q494" s="5">
        <v>977</v>
      </c>
      <c r="R494" s="5">
        <v>34</v>
      </c>
      <c r="S494" s="103">
        <v>977</v>
      </c>
      <c r="T494" s="103">
        <v>34</v>
      </c>
      <c r="U494" s="108">
        <v>0.95598771750255884</v>
      </c>
      <c r="V494" s="113"/>
      <c r="W494" s="4"/>
      <c r="Y494" s="113"/>
    </row>
    <row r="495" spans="1:25">
      <c r="A495" s="5" t="s">
        <v>1037</v>
      </c>
      <c r="B495" s="103">
        <v>20.969207999999998</v>
      </c>
      <c r="C495" s="104">
        <v>2029.0885946483822</v>
      </c>
      <c r="D495" s="105">
        <v>1.5700258186851297</v>
      </c>
      <c r="E495" s="106">
        <v>13.605442176870749</v>
      </c>
      <c r="F495" s="105">
        <v>1.7687074829931975</v>
      </c>
      <c r="G495" s="110">
        <v>1.607</v>
      </c>
      <c r="H495" s="41">
        <v>2.0535158680771626</v>
      </c>
      <c r="I495" s="111">
        <v>0.1593</v>
      </c>
      <c r="J495" s="41">
        <v>1.5379786566227245</v>
      </c>
      <c r="K495" s="106">
        <v>8.0419000000000004E-2</v>
      </c>
      <c r="L495" s="106"/>
      <c r="M495" s="5">
        <v>952</v>
      </c>
      <c r="N495" s="5">
        <v>27</v>
      </c>
      <c r="O495" s="5">
        <v>967</v>
      </c>
      <c r="P495" s="5">
        <v>25</v>
      </c>
      <c r="Q495" s="5">
        <v>980</v>
      </c>
      <c r="R495" s="5">
        <v>72</v>
      </c>
      <c r="S495" s="103">
        <v>980</v>
      </c>
      <c r="T495" s="103">
        <v>72</v>
      </c>
      <c r="U495" s="108">
        <v>0.97142857142857142</v>
      </c>
      <c r="V495" s="113"/>
      <c r="W495" s="4"/>
      <c r="Y495" s="113"/>
    </row>
    <row r="496" spans="1:25">
      <c r="A496" s="5" t="s">
        <v>1038</v>
      </c>
      <c r="B496" s="103">
        <v>38.778168000000001</v>
      </c>
      <c r="C496" s="104">
        <v>4965.2</v>
      </c>
      <c r="D496" s="105">
        <v>3.0263025830904331</v>
      </c>
      <c r="E496" s="106">
        <v>13.605442176870749</v>
      </c>
      <c r="F496" s="105">
        <v>1.2925170068027212</v>
      </c>
      <c r="G496" s="110">
        <v>1.6459999999999999</v>
      </c>
      <c r="H496" s="41">
        <v>1.8529769137302552</v>
      </c>
      <c r="I496" s="111">
        <v>0.1638</v>
      </c>
      <c r="J496" s="41">
        <v>1.4652014652014651</v>
      </c>
      <c r="K496" s="106">
        <v>0.26812000000000002</v>
      </c>
      <c r="L496" s="106"/>
      <c r="M496" s="5">
        <v>977</v>
      </c>
      <c r="N496" s="5">
        <v>26</v>
      </c>
      <c r="O496" s="5">
        <v>985</v>
      </c>
      <c r="P496" s="5">
        <v>24</v>
      </c>
      <c r="Q496" s="5">
        <v>995</v>
      </c>
      <c r="R496" s="5">
        <v>55</v>
      </c>
      <c r="S496" s="103">
        <v>995</v>
      </c>
      <c r="T496" s="103">
        <v>55</v>
      </c>
      <c r="U496" s="108">
        <v>0.98190954773869343</v>
      </c>
      <c r="V496" s="113"/>
      <c r="W496" s="4"/>
      <c r="Y496" s="113"/>
    </row>
    <row r="497" spans="1:25">
      <c r="A497" s="5" t="s">
        <v>1039</v>
      </c>
      <c r="B497" s="103">
        <v>124.469696</v>
      </c>
      <c r="C497" s="104">
        <v>16022.1</v>
      </c>
      <c r="D497" s="105">
        <v>5.4277834892635699</v>
      </c>
      <c r="E497" s="106">
        <v>13.736263736263735</v>
      </c>
      <c r="F497" s="105">
        <v>0.89285714285714279</v>
      </c>
      <c r="G497" s="110">
        <v>1.599</v>
      </c>
      <c r="H497" s="41">
        <v>1.5947467166979361</v>
      </c>
      <c r="I497" s="111">
        <v>0.15809999999999999</v>
      </c>
      <c r="J497" s="41">
        <v>1.3915243516761544</v>
      </c>
      <c r="K497" s="106">
        <v>0.55137000000000003</v>
      </c>
      <c r="L497" s="106"/>
      <c r="M497" s="5">
        <v>946</v>
      </c>
      <c r="N497" s="5">
        <v>24</v>
      </c>
      <c r="O497" s="5">
        <v>969</v>
      </c>
      <c r="P497" s="5">
        <v>20</v>
      </c>
      <c r="Q497" s="5">
        <v>999</v>
      </c>
      <c r="R497" s="5">
        <v>37</v>
      </c>
      <c r="S497" s="103">
        <v>999</v>
      </c>
      <c r="T497" s="103">
        <v>37</v>
      </c>
      <c r="U497" s="108">
        <v>0.94694694694694692</v>
      </c>
      <c r="V497" s="113"/>
      <c r="W497" s="4"/>
      <c r="Y497" s="113"/>
    </row>
    <row r="498" spans="1:25">
      <c r="A498" s="5" t="s">
        <v>1040</v>
      </c>
      <c r="B498" s="103">
        <v>112.815664</v>
      </c>
      <c r="C498" s="104">
        <v>2510.295462890972</v>
      </c>
      <c r="D498" s="105">
        <v>9.2464441540792741</v>
      </c>
      <c r="E498" s="106">
        <v>13.717421124828531</v>
      </c>
      <c r="F498" s="105">
        <v>0.96021947873799707</v>
      </c>
      <c r="G498" s="110">
        <v>1.651</v>
      </c>
      <c r="H498" s="41">
        <v>1.6050878255602665</v>
      </c>
      <c r="I498" s="111">
        <v>0.16539999999999999</v>
      </c>
      <c r="J498" s="41">
        <v>1.3905683192261185</v>
      </c>
      <c r="K498" s="106">
        <v>0.33289000000000002</v>
      </c>
      <c r="L498" s="106"/>
      <c r="M498" s="5">
        <v>987</v>
      </c>
      <c r="N498" s="5">
        <v>25</v>
      </c>
      <c r="O498" s="5">
        <v>988</v>
      </c>
      <c r="P498" s="5">
        <v>20</v>
      </c>
      <c r="Q498" s="5">
        <v>999</v>
      </c>
      <c r="R498" s="5">
        <v>40</v>
      </c>
      <c r="S498" s="103">
        <v>999</v>
      </c>
      <c r="T498" s="103">
        <v>40</v>
      </c>
      <c r="U498" s="108">
        <v>0.98798798798798804</v>
      </c>
      <c r="V498" s="113"/>
      <c r="W498" s="4"/>
      <c r="Y498" s="113"/>
    </row>
    <row r="499" spans="1:25">
      <c r="A499" s="5" t="s">
        <v>1041</v>
      </c>
      <c r="B499" s="103">
        <v>71.569783999999999</v>
      </c>
      <c r="C499" s="104">
        <v>9182.5</v>
      </c>
      <c r="D499" s="105">
        <v>4.231619492007761</v>
      </c>
      <c r="E499" s="106">
        <v>13.623978201634877</v>
      </c>
      <c r="F499" s="105">
        <v>1.0899182561307901</v>
      </c>
      <c r="G499" s="110">
        <v>1.5840000000000001</v>
      </c>
      <c r="H499" s="41">
        <v>1.7045454545454546</v>
      </c>
      <c r="I499" s="111">
        <v>0.15790000000000001</v>
      </c>
      <c r="J499" s="41">
        <v>1.3932868904369853</v>
      </c>
      <c r="K499" s="106">
        <v>0.33204</v>
      </c>
      <c r="L499" s="106"/>
      <c r="M499" s="5">
        <v>945</v>
      </c>
      <c r="N499" s="5">
        <v>25</v>
      </c>
      <c r="O499" s="5">
        <v>962</v>
      </c>
      <c r="P499" s="5">
        <v>21</v>
      </c>
      <c r="Q499" s="5">
        <v>1004</v>
      </c>
      <c r="R499" s="5">
        <v>45</v>
      </c>
      <c r="S499" s="103">
        <v>1004</v>
      </c>
      <c r="T499" s="103">
        <v>45</v>
      </c>
      <c r="U499" s="108">
        <v>0.94123505976095623</v>
      </c>
      <c r="V499" s="113"/>
      <c r="W499" s="4"/>
      <c r="Y499" s="113"/>
    </row>
    <row r="500" spans="1:25">
      <c r="A500" s="5" t="s">
        <v>1042</v>
      </c>
      <c r="B500" s="103">
        <v>187.57887199999999</v>
      </c>
      <c r="C500" s="104">
        <v>24881.7</v>
      </c>
      <c r="D500" s="105">
        <v>2.8550551349841524</v>
      </c>
      <c r="E500" s="106">
        <v>13.717421124828531</v>
      </c>
      <c r="F500" s="105">
        <v>0.89163237311385457</v>
      </c>
      <c r="G500" s="110">
        <v>1.635</v>
      </c>
      <c r="H500" s="41">
        <v>1.5596330275229358</v>
      </c>
      <c r="I500" s="111">
        <v>0.16200000000000001</v>
      </c>
      <c r="J500" s="41">
        <v>1.3888888888888886</v>
      </c>
      <c r="K500" s="106">
        <v>0.48754999999999998</v>
      </c>
      <c r="L500" s="106"/>
      <c r="M500" s="5">
        <v>968</v>
      </c>
      <c r="N500" s="5">
        <v>25</v>
      </c>
      <c r="O500" s="5">
        <v>982</v>
      </c>
      <c r="P500" s="5">
        <v>20</v>
      </c>
      <c r="Q500" s="5">
        <v>1007</v>
      </c>
      <c r="R500" s="5">
        <v>36</v>
      </c>
      <c r="S500" s="103">
        <v>1007</v>
      </c>
      <c r="T500" s="103">
        <v>36</v>
      </c>
      <c r="U500" s="108">
        <v>0.96127110228401191</v>
      </c>
      <c r="V500" s="113"/>
      <c r="W500" s="4"/>
      <c r="Y500" s="113"/>
    </row>
    <row r="501" spans="1:25">
      <c r="A501" s="5" t="s">
        <v>1043</v>
      </c>
      <c r="B501" s="103">
        <v>49.656672</v>
      </c>
      <c r="C501" s="104">
        <v>6605</v>
      </c>
      <c r="D501" s="105">
        <v>2.0297158397339659</v>
      </c>
      <c r="E501" s="106">
        <v>13.605442176870749</v>
      </c>
      <c r="F501" s="105">
        <v>1.360544217687075</v>
      </c>
      <c r="G501" s="110">
        <v>1.742</v>
      </c>
      <c r="H501" s="41">
        <v>1.894374282433984</v>
      </c>
      <c r="I501" s="111">
        <v>0.16969999999999999</v>
      </c>
      <c r="J501" s="41">
        <v>1.502651738361815</v>
      </c>
      <c r="K501" s="106">
        <v>0.40429999999999999</v>
      </c>
      <c r="L501" s="106"/>
      <c r="M501" s="5">
        <v>1010</v>
      </c>
      <c r="N501" s="5">
        <v>28</v>
      </c>
      <c r="O501" s="5">
        <v>1020</v>
      </c>
      <c r="P501" s="5">
        <v>24</v>
      </c>
      <c r="Q501" s="5">
        <v>1009</v>
      </c>
      <c r="R501" s="5">
        <v>55</v>
      </c>
      <c r="S501" s="103">
        <v>1009</v>
      </c>
      <c r="T501" s="103">
        <v>55</v>
      </c>
      <c r="U501" s="108">
        <v>1.0009910802775024</v>
      </c>
      <c r="V501" s="116" t="s">
        <v>513</v>
      </c>
      <c r="W501" s="4"/>
      <c r="Y501" s="113"/>
    </row>
    <row r="502" spans="1:25">
      <c r="A502" s="5" t="s">
        <v>1044</v>
      </c>
      <c r="B502" s="103">
        <v>117.89959999999999</v>
      </c>
      <c r="C502" s="104">
        <v>3355.3920319974914</v>
      </c>
      <c r="D502" s="105">
        <v>1.8733798746945067</v>
      </c>
      <c r="E502" s="106">
        <v>13.623978201634877</v>
      </c>
      <c r="F502" s="105">
        <v>0.95367847411444118</v>
      </c>
      <c r="G502" s="110">
        <v>1.6870000000000001</v>
      </c>
      <c r="H502" s="41">
        <v>1.6004742145820985</v>
      </c>
      <c r="I502" s="111">
        <v>0.16750000000000001</v>
      </c>
      <c r="J502" s="41">
        <v>1.3731343283582087</v>
      </c>
      <c r="K502" s="106">
        <v>0.46394000000000002</v>
      </c>
      <c r="L502" s="106"/>
      <c r="M502" s="5">
        <v>998</v>
      </c>
      <c r="N502" s="5">
        <v>26</v>
      </c>
      <c r="O502" s="5">
        <v>1003</v>
      </c>
      <c r="P502" s="5">
        <v>20</v>
      </c>
      <c r="Q502" s="5">
        <v>1020</v>
      </c>
      <c r="R502" s="5">
        <v>37</v>
      </c>
      <c r="S502" s="103">
        <v>1020</v>
      </c>
      <c r="T502" s="103">
        <v>37</v>
      </c>
      <c r="U502" s="108">
        <v>0.97843137254901957</v>
      </c>
      <c r="V502" s="113"/>
      <c r="W502" s="4"/>
      <c r="Y502" s="113"/>
    </row>
    <row r="503" spans="1:25">
      <c r="A503" s="5" t="s">
        <v>1045</v>
      </c>
      <c r="B503" s="103">
        <v>135.395104</v>
      </c>
      <c r="C503" s="104">
        <v>18505.599999999999</v>
      </c>
      <c r="D503" s="105">
        <v>4.2764162903499532</v>
      </c>
      <c r="E503" s="106">
        <v>13.568521031207599</v>
      </c>
      <c r="F503" s="105">
        <v>0.94979647218453178</v>
      </c>
      <c r="G503" s="110">
        <v>1.6879999999999999</v>
      </c>
      <c r="H503" s="41">
        <v>1.5995260663507112</v>
      </c>
      <c r="I503" s="111">
        <v>0.16539999999999999</v>
      </c>
      <c r="J503" s="41">
        <v>1.3905683192261185</v>
      </c>
      <c r="K503" s="106">
        <v>0.48003000000000001</v>
      </c>
      <c r="L503" s="106"/>
      <c r="M503" s="5">
        <v>987</v>
      </c>
      <c r="N503" s="5">
        <v>26</v>
      </c>
      <c r="O503" s="5">
        <v>1002</v>
      </c>
      <c r="P503" s="5">
        <v>20</v>
      </c>
      <c r="Q503" s="5">
        <v>1023</v>
      </c>
      <c r="R503" s="5">
        <v>38</v>
      </c>
      <c r="S503" s="103">
        <v>1023</v>
      </c>
      <c r="T503" s="103">
        <v>38</v>
      </c>
      <c r="U503" s="108">
        <v>0.96480938416422291</v>
      </c>
      <c r="V503" s="113"/>
      <c r="W503" s="4"/>
      <c r="Y503" s="113"/>
    </row>
    <row r="504" spans="1:25">
      <c r="A504" s="5" t="s">
        <v>1046</v>
      </c>
      <c r="B504" s="103">
        <v>61.856911999999994</v>
      </c>
      <c r="C504" s="104">
        <v>8609.2000000000007</v>
      </c>
      <c r="D504" s="105">
        <v>2.7581331563284639</v>
      </c>
      <c r="E504" s="106">
        <v>13.458950201884251</v>
      </c>
      <c r="F504" s="105">
        <v>1.0767160161507401</v>
      </c>
      <c r="G504" s="110">
        <v>1.7290000000000001</v>
      </c>
      <c r="H504" s="41">
        <v>1.7061885482938113</v>
      </c>
      <c r="I504" s="111">
        <v>0.17</v>
      </c>
      <c r="J504" s="41">
        <v>1.4117647058823528</v>
      </c>
      <c r="K504" s="106">
        <v>0.40649999999999997</v>
      </c>
      <c r="L504" s="106"/>
      <c r="M504" s="5">
        <v>1012</v>
      </c>
      <c r="N504" s="5">
        <v>26</v>
      </c>
      <c r="O504" s="5">
        <v>1017</v>
      </c>
      <c r="P504" s="5">
        <v>22</v>
      </c>
      <c r="Q504" s="5">
        <v>1028</v>
      </c>
      <c r="R504" s="5">
        <v>45</v>
      </c>
      <c r="S504" s="103">
        <v>1028</v>
      </c>
      <c r="T504" s="103">
        <v>45</v>
      </c>
      <c r="U504" s="108">
        <v>0.98443579766536971</v>
      </c>
      <c r="V504" s="113"/>
      <c r="W504" s="4"/>
      <c r="Y504" s="113"/>
    </row>
    <row r="505" spans="1:25">
      <c r="A505" s="5" t="s">
        <v>1047</v>
      </c>
      <c r="B505" s="103">
        <v>89.671607999999992</v>
      </c>
      <c r="C505" s="104">
        <v>1537.476822756699</v>
      </c>
      <c r="D505" s="105">
        <v>2.0387266451728334</v>
      </c>
      <c r="E505" s="106">
        <v>13.513513513513514</v>
      </c>
      <c r="F505" s="105">
        <v>1.0135135135135136</v>
      </c>
      <c r="G505" s="110">
        <v>1.673</v>
      </c>
      <c r="H505" s="41">
        <v>1.6138673042438734</v>
      </c>
      <c r="I505" s="111">
        <v>0.16289999999999999</v>
      </c>
      <c r="J505" s="41">
        <v>1.4119091467157765</v>
      </c>
      <c r="K505" s="106">
        <v>0.32718999999999998</v>
      </c>
      <c r="L505" s="106"/>
      <c r="M505" s="5">
        <v>973</v>
      </c>
      <c r="N505" s="5">
        <v>25</v>
      </c>
      <c r="O505" s="5">
        <v>997</v>
      </c>
      <c r="P505" s="5">
        <v>21</v>
      </c>
      <c r="Q505" s="5">
        <v>1030</v>
      </c>
      <c r="R505" s="5">
        <v>41</v>
      </c>
      <c r="S505" s="103">
        <v>1030</v>
      </c>
      <c r="T505" s="103">
        <v>41</v>
      </c>
      <c r="U505" s="108">
        <v>0.94466019417475733</v>
      </c>
      <c r="V505" s="113"/>
      <c r="W505" s="4"/>
      <c r="Y505" s="113"/>
    </row>
    <row r="506" spans="1:25">
      <c r="A506" s="5" t="s">
        <v>1048</v>
      </c>
      <c r="B506" s="103">
        <v>124.39075999999999</v>
      </c>
      <c r="C506" s="104">
        <v>17156</v>
      </c>
      <c r="D506" s="105">
        <v>3.172802574022648</v>
      </c>
      <c r="E506" s="106">
        <v>13.513513513513514</v>
      </c>
      <c r="F506" s="105">
        <v>0.8783783783783784</v>
      </c>
      <c r="G506" s="110">
        <v>1.704</v>
      </c>
      <c r="H506" s="41">
        <v>1.5845070422535212</v>
      </c>
      <c r="I506" s="111">
        <v>0.1678</v>
      </c>
      <c r="J506" s="41">
        <v>1.3706793802145409</v>
      </c>
      <c r="K506" s="106">
        <v>0.40104000000000001</v>
      </c>
      <c r="L506" s="106"/>
      <c r="M506" s="5">
        <v>1000</v>
      </c>
      <c r="N506" s="5">
        <v>26</v>
      </c>
      <c r="O506" s="5">
        <v>1008</v>
      </c>
      <c r="P506" s="5">
        <v>20</v>
      </c>
      <c r="Q506" s="5">
        <v>1032</v>
      </c>
      <c r="R506" s="5">
        <v>37</v>
      </c>
      <c r="S506" s="103">
        <v>1032</v>
      </c>
      <c r="T506" s="103">
        <v>37</v>
      </c>
      <c r="U506" s="108">
        <v>0.96899224806201545</v>
      </c>
      <c r="V506" s="113"/>
      <c r="W506" s="4"/>
      <c r="Y506" s="113"/>
    </row>
    <row r="507" spans="1:25">
      <c r="A507" s="5" t="s">
        <v>1049</v>
      </c>
      <c r="B507" s="103">
        <v>125.207888</v>
      </c>
      <c r="C507" s="104">
        <v>16608.2</v>
      </c>
      <c r="D507" s="105">
        <v>4.1060654392484652</v>
      </c>
      <c r="E507" s="106">
        <v>13.550135501355014</v>
      </c>
      <c r="F507" s="105">
        <v>0.94850948509485078</v>
      </c>
      <c r="G507" s="110">
        <v>1.6779999999999999</v>
      </c>
      <c r="H507" s="41">
        <v>1.6090584028605484</v>
      </c>
      <c r="I507" s="111">
        <v>0.16450000000000001</v>
      </c>
      <c r="J507" s="41">
        <v>1.3981762917933129</v>
      </c>
      <c r="K507" s="106">
        <v>0.50578999999999996</v>
      </c>
      <c r="L507" s="106"/>
      <c r="M507" s="5">
        <v>981</v>
      </c>
      <c r="N507" s="5">
        <v>26</v>
      </c>
      <c r="O507" s="5">
        <v>999</v>
      </c>
      <c r="P507" s="5">
        <v>21</v>
      </c>
      <c r="Q507" s="5">
        <v>1033</v>
      </c>
      <c r="R507" s="5">
        <v>37</v>
      </c>
      <c r="S507" s="103">
        <v>1033</v>
      </c>
      <c r="T507" s="103">
        <v>37</v>
      </c>
      <c r="U507" s="108">
        <v>0.9496611810261375</v>
      </c>
      <c r="V507" s="113"/>
      <c r="W507" s="4"/>
      <c r="Y507" s="113"/>
    </row>
    <row r="508" spans="1:25">
      <c r="A508" s="5" t="s">
        <v>1050</v>
      </c>
      <c r="B508" s="103">
        <v>393.69002399999999</v>
      </c>
      <c r="C508" s="104">
        <v>12949.640435162317</v>
      </c>
      <c r="D508" s="105">
        <v>5.5140773410637465</v>
      </c>
      <c r="E508" s="106">
        <v>13.531799729364007</v>
      </c>
      <c r="F508" s="105">
        <v>0.81190798376184037</v>
      </c>
      <c r="G508" s="110">
        <v>1.595</v>
      </c>
      <c r="H508" s="41">
        <v>1.5047021943573669</v>
      </c>
      <c r="I508" s="111">
        <v>0.15690000000000001</v>
      </c>
      <c r="J508" s="41">
        <v>1.370299553855959</v>
      </c>
      <c r="K508" s="106">
        <v>0.60179000000000005</v>
      </c>
      <c r="L508" s="106"/>
      <c r="M508" s="5">
        <v>940</v>
      </c>
      <c r="N508" s="5">
        <v>24</v>
      </c>
      <c r="O508" s="5">
        <v>968</v>
      </c>
      <c r="P508" s="5">
        <v>19</v>
      </c>
      <c r="Q508" s="5">
        <v>1035</v>
      </c>
      <c r="R508" s="5">
        <v>32</v>
      </c>
      <c r="S508" s="103">
        <v>1035</v>
      </c>
      <c r="T508" s="103">
        <v>32</v>
      </c>
      <c r="U508" s="108">
        <v>0.90821256038647347</v>
      </c>
      <c r="V508" s="113"/>
      <c r="W508" s="4"/>
      <c r="Y508" s="113"/>
    </row>
    <row r="509" spans="1:25">
      <c r="A509" s="5" t="s">
        <v>1051</v>
      </c>
      <c r="B509" s="103">
        <v>16.8766</v>
      </c>
      <c r="C509" s="104">
        <v>2340.6</v>
      </c>
      <c r="D509" s="105">
        <v>2.0619512279203636</v>
      </c>
      <c r="E509" s="106">
        <v>13.10615989515072</v>
      </c>
      <c r="F509" s="105">
        <v>1.8348623853211006</v>
      </c>
      <c r="G509" s="110">
        <v>1.8120000000000001</v>
      </c>
      <c r="H509" s="41">
        <v>2.2350993377483444</v>
      </c>
      <c r="I509" s="111">
        <v>0.1724</v>
      </c>
      <c r="J509" s="41">
        <v>1.5951276102088165</v>
      </c>
      <c r="K509" s="106">
        <v>0.26016</v>
      </c>
      <c r="L509" s="106"/>
      <c r="M509" s="5">
        <v>1024</v>
      </c>
      <c r="N509" s="5">
        <v>30</v>
      </c>
      <c r="O509" s="5">
        <v>1041</v>
      </c>
      <c r="P509" s="5">
        <v>30</v>
      </c>
      <c r="Q509" s="5">
        <v>1036</v>
      </c>
      <c r="R509" s="5">
        <v>77</v>
      </c>
      <c r="S509" s="103">
        <v>1036</v>
      </c>
      <c r="T509" s="103">
        <v>77</v>
      </c>
      <c r="U509" s="108">
        <v>0.98841698841698844</v>
      </c>
      <c r="V509" s="116" t="s">
        <v>513</v>
      </c>
      <c r="W509" s="4"/>
      <c r="Y509" s="113"/>
    </row>
    <row r="510" spans="1:25">
      <c r="A510" s="5" t="s">
        <v>1052</v>
      </c>
      <c r="B510" s="103">
        <v>90.436527999999996</v>
      </c>
      <c r="C510" s="104">
        <v>12218.6</v>
      </c>
      <c r="D510" s="105">
        <v>3.7958328447136713</v>
      </c>
      <c r="E510" s="106">
        <v>13.440860215053764</v>
      </c>
      <c r="F510" s="105">
        <v>1.0080645161290323</v>
      </c>
      <c r="G510" s="110">
        <v>1.712</v>
      </c>
      <c r="H510" s="41">
        <v>1.6647196261682244</v>
      </c>
      <c r="I510" s="111">
        <v>0.16639999999999999</v>
      </c>
      <c r="J510" s="41">
        <v>1.4122596153846156</v>
      </c>
      <c r="K510" s="106">
        <v>0.34866000000000003</v>
      </c>
      <c r="L510" s="106"/>
      <c r="M510" s="5">
        <v>992</v>
      </c>
      <c r="N510" s="5">
        <v>26</v>
      </c>
      <c r="O510" s="5">
        <v>1010</v>
      </c>
      <c r="P510" s="5">
        <v>21</v>
      </c>
      <c r="Q510" s="5">
        <v>1037</v>
      </c>
      <c r="R510" s="5">
        <v>41</v>
      </c>
      <c r="S510" s="103">
        <v>1037</v>
      </c>
      <c r="T510" s="103">
        <v>41</v>
      </c>
      <c r="U510" s="108">
        <v>0.95660559305689485</v>
      </c>
      <c r="V510" s="113"/>
      <c r="W510" s="4"/>
      <c r="Y510" s="113"/>
    </row>
    <row r="511" spans="1:25">
      <c r="A511" s="5" t="s">
        <v>1053</v>
      </c>
      <c r="B511" s="103">
        <v>132.172664</v>
      </c>
      <c r="C511" s="104">
        <v>17015.026282193088</v>
      </c>
      <c r="D511" s="105">
        <v>2.6405079427486964</v>
      </c>
      <c r="E511" s="106">
        <v>13.495276653171389</v>
      </c>
      <c r="F511" s="105">
        <v>0.87719298245614041</v>
      </c>
      <c r="G511" s="110">
        <v>1.768</v>
      </c>
      <c r="H511" s="41">
        <v>1.5837104072398192</v>
      </c>
      <c r="I511" s="111">
        <v>0.17180000000000001</v>
      </c>
      <c r="J511" s="41">
        <v>1.3678696158323633</v>
      </c>
      <c r="K511" s="106">
        <v>0.41048000000000001</v>
      </c>
      <c r="L511" s="106"/>
      <c r="M511" s="5">
        <v>1022</v>
      </c>
      <c r="N511" s="5">
        <v>26</v>
      </c>
      <c r="O511" s="5">
        <v>1033</v>
      </c>
      <c r="P511" s="5">
        <v>21</v>
      </c>
      <c r="Q511" s="5">
        <v>1038</v>
      </c>
      <c r="R511" s="5">
        <v>37</v>
      </c>
      <c r="S511" s="103">
        <v>1038</v>
      </c>
      <c r="T511" s="103">
        <v>37</v>
      </c>
      <c r="U511" s="108">
        <v>0.98458574181117531</v>
      </c>
      <c r="V511" s="113"/>
      <c r="W511" s="4"/>
      <c r="Y511" s="113"/>
    </row>
    <row r="512" spans="1:25">
      <c r="A512" s="5" t="s">
        <v>1054</v>
      </c>
      <c r="B512" s="103">
        <v>149.636864</v>
      </c>
      <c r="C512" s="104">
        <v>21075.200000000001</v>
      </c>
      <c r="D512" s="105">
        <v>4.2432359747419914</v>
      </c>
      <c r="E512" s="106">
        <v>13.458950201884251</v>
      </c>
      <c r="F512" s="105">
        <v>0.87483176312247646</v>
      </c>
      <c r="G512" s="110">
        <v>1.7430000000000001</v>
      </c>
      <c r="H512" s="41">
        <v>1.5777395295467584</v>
      </c>
      <c r="I512" s="111">
        <v>0.17130000000000001</v>
      </c>
      <c r="J512" s="41">
        <v>1.3718622300058376</v>
      </c>
      <c r="K512" s="106">
        <v>0.44813999999999998</v>
      </c>
      <c r="L512" s="106"/>
      <c r="M512" s="5">
        <v>1019</v>
      </c>
      <c r="N512" s="5">
        <v>26</v>
      </c>
      <c r="O512" s="5">
        <v>1023</v>
      </c>
      <c r="P512" s="5">
        <v>20</v>
      </c>
      <c r="Q512" s="5">
        <v>1043</v>
      </c>
      <c r="R512" s="5">
        <v>36</v>
      </c>
      <c r="S512" s="103">
        <v>1043</v>
      </c>
      <c r="T512" s="103">
        <v>36</v>
      </c>
      <c r="U512" s="108">
        <v>0.9769894534995206</v>
      </c>
      <c r="V512" s="113"/>
      <c r="W512" s="4"/>
      <c r="Y512" s="113"/>
    </row>
    <row r="513" spans="1:25">
      <c r="A513" s="5" t="s">
        <v>1055</v>
      </c>
      <c r="B513" s="103">
        <v>19.265167999999999</v>
      </c>
      <c r="C513" s="104">
        <v>2722.9</v>
      </c>
      <c r="D513" s="105">
        <v>3.3027821954384629</v>
      </c>
      <c r="E513" s="106">
        <v>13.123359580052492</v>
      </c>
      <c r="F513" s="105">
        <v>1.5748031496062991</v>
      </c>
      <c r="G513" s="110">
        <v>1.8420000000000001</v>
      </c>
      <c r="H513" s="41">
        <v>2.0901194353963084</v>
      </c>
      <c r="I513" s="111">
        <v>0.17319999999999999</v>
      </c>
      <c r="J513" s="41">
        <v>1.4722863741339494</v>
      </c>
      <c r="K513" s="106">
        <v>0.30789</v>
      </c>
      <c r="L513" s="106"/>
      <c r="M513" s="5">
        <v>1029</v>
      </c>
      <c r="N513" s="5">
        <v>28</v>
      </c>
      <c r="O513" s="5">
        <v>1052</v>
      </c>
      <c r="P513" s="5">
        <v>27</v>
      </c>
      <c r="Q513" s="5">
        <v>1045</v>
      </c>
      <c r="R513" s="5">
        <v>67</v>
      </c>
      <c r="S513" s="103">
        <v>1045</v>
      </c>
      <c r="T513" s="103">
        <v>67</v>
      </c>
      <c r="U513" s="108">
        <v>0.98468899521531106</v>
      </c>
      <c r="V513" s="113"/>
      <c r="W513" s="4"/>
      <c r="Y513" s="113"/>
    </row>
    <row r="514" spans="1:25">
      <c r="A514" s="5" t="s">
        <v>1056</v>
      </c>
      <c r="B514" s="103">
        <v>87.267128</v>
      </c>
      <c r="C514" s="104">
        <v>2613.7984645381362</v>
      </c>
      <c r="D514" s="105">
        <v>2.8212317991215259</v>
      </c>
      <c r="E514" s="106">
        <v>13.351134846461949</v>
      </c>
      <c r="F514" s="105">
        <v>1.0013351134846462</v>
      </c>
      <c r="G514" s="110">
        <v>1.8029999999999999</v>
      </c>
      <c r="H514" s="41">
        <v>1.6084303937881312</v>
      </c>
      <c r="I514" s="111">
        <v>0.17430000000000001</v>
      </c>
      <c r="J514" s="41">
        <v>1.4056224899598393</v>
      </c>
      <c r="K514" s="106">
        <v>0.41514000000000001</v>
      </c>
      <c r="L514" s="106"/>
      <c r="M514" s="5">
        <v>1036</v>
      </c>
      <c r="N514" s="5">
        <v>27</v>
      </c>
      <c r="O514" s="5">
        <v>1045</v>
      </c>
      <c r="P514" s="5">
        <v>21</v>
      </c>
      <c r="Q514" s="5">
        <v>1051</v>
      </c>
      <c r="R514" s="5">
        <v>40</v>
      </c>
      <c r="S514" s="103">
        <v>1051</v>
      </c>
      <c r="T514" s="103">
        <v>40</v>
      </c>
      <c r="U514" s="108">
        <v>0.98572787821122743</v>
      </c>
      <c r="V514" s="113"/>
      <c r="W514" s="4"/>
      <c r="Y514" s="113"/>
    </row>
    <row r="515" spans="1:25">
      <c r="A515" s="5" t="s">
        <v>1057</v>
      </c>
      <c r="B515" s="103">
        <v>179.661768</v>
      </c>
      <c r="C515" s="104">
        <v>25580.400000000001</v>
      </c>
      <c r="D515" s="105">
        <v>3.5730611069285225</v>
      </c>
      <c r="E515" s="106">
        <v>13.386880856760374</v>
      </c>
      <c r="F515" s="105">
        <v>0.87014725568942441</v>
      </c>
      <c r="G515" s="110">
        <v>1.7909999999999999</v>
      </c>
      <c r="H515" s="41">
        <v>1.5912897822445562</v>
      </c>
      <c r="I515" s="111">
        <v>0.1729</v>
      </c>
      <c r="J515" s="41">
        <v>1.417004048582996</v>
      </c>
      <c r="K515" s="106">
        <v>0.60882000000000003</v>
      </c>
      <c r="L515" s="106"/>
      <c r="M515" s="5">
        <v>1028</v>
      </c>
      <c r="N515" s="5">
        <v>27</v>
      </c>
      <c r="O515" s="5">
        <v>1040</v>
      </c>
      <c r="P515" s="5">
        <v>21</v>
      </c>
      <c r="Q515" s="5">
        <v>1054</v>
      </c>
      <c r="R515" s="5">
        <v>35</v>
      </c>
      <c r="S515" s="103">
        <v>1054</v>
      </c>
      <c r="T515" s="103">
        <v>35</v>
      </c>
      <c r="U515" s="108">
        <v>0.97533206831119545</v>
      </c>
      <c r="V515" s="113"/>
      <c r="W515" s="4"/>
      <c r="Y515" s="113"/>
    </row>
    <row r="516" spans="1:25">
      <c r="A516" s="5" t="s">
        <v>1058</v>
      </c>
      <c r="B516" s="103">
        <v>118.72847999999999</v>
      </c>
      <c r="C516" s="104">
        <v>2342.9866045022727</v>
      </c>
      <c r="D516" s="105">
        <v>1.8189571572450693</v>
      </c>
      <c r="E516" s="106">
        <v>13.351134846461949</v>
      </c>
      <c r="F516" s="105">
        <v>0.93457943925233644</v>
      </c>
      <c r="G516" s="110">
        <v>1.7929999999999999</v>
      </c>
      <c r="H516" s="41">
        <v>1.5895147796988289</v>
      </c>
      <c r="I516" s="111">
        <v>0.1731</v>
      </c>
      <c r="J516" s="41">
        <v>1.386481802426343</v>
      </c>
      <c r="K516" s="106">
        <v>0.43362000000000001</v>
      </c>
      <c r="L516" s="106"/>
      <c r="M516" s="5">
        <v>1029</v>
      </c>
      <c r="N516" s="5">
        <v>27</v>
      </c>
      <c r="O516" s="5">
        <v>1041</v>
      </c>
      <c r="P516" s="5">
        <v>21</v>
      </c>
      <c r="Q516" s="5">
        <v>1059</v>
      </c>
      <c r="R516" s="5">
        <v>37</v>
      </c>
      <c r="S516" s="103">
        <v>1059</v>
      </c>
      <c r="T516" s="103">
        <v>37</v>
      </c>
      <c r="U516" s="108">
        <v>0.97167138810198306</v>
      </c>
      <c r="V516" s="113"/>
      <c r="W516" s="4"/>
      <c r="Y516" s="113"/>
    </row>
    <row r="517" spans="1:25">
      <c r="A517" s="5" t="s">
        <v>1059</v>
      </c>
      <c r="B517" s="103">
        <v>192.36256</v>
      </c>
      <c r="C517" s="104">
        <v>6292.0722211407428</v>
      </c>
      <c r="D517" s="105">
        <v>3.0487562113001108</v>
      </c>
      <c r="E517" s="106">
        <v>13.36898395721925</v>
      </c>
      <c r="F517" s="105">
        <v>0.86898395721925126</v>
      </c>
      <c r="G517" s="110">
        <v>1.7030000000000001</v>
      </c>
      <c r="H517" s="41">
        <v>1.5560775102759834</v>
      </c>
      <c r="I517" s="111">
        <v>0.16450000000000001</v>
      </c>
      <c r="J517" s="41">
        <v>1.3981762917933129</v>
      </c>
      <c r="K517" s="106">
        <v>0.57948999999999995</v>
      </c>
      <c r="L517" s="106"/>
      <c r="M517" s="5">
        <v>981</v>
      </c>
      <c r="N517" s="5">
        <v>25</v>
      </c>
      <c r="O517" s="5">
        <v>1008</v>
      </c>
      <c r="P517" s="5">
        <v>19</v>
      </c>
      <c r="Q517" s="5">
        <v>1060</v>
      </c>
      <c r="R517" s="5">
        <v>34</v>
      </c>
      <c r="S517" s="103">
        <v>1060</v>
      </c>
      <c r="T517" s="103">
        <v>34</v>
      </c>
      <c r="U517" s="108">
        <v>0.92547169811320751</v>
      </c>
      <c r="V517" s="113"/>
      <c r="W517" s="4"/>
      <c r="Y517" s="113"/>
    </row>
    <row r="518" spans="1:25">
      <c r="A518" s="5" t="s">
        <v>1060</v>
      </c>
      <c r="B518" s="103">
        <v>137.85231199999998</v>
      </c>
      <c r="C518" s="104">
        <v>19852.2</v>
      </c>
      <c r="D518" s="105">
        <v>3.7427451540012018</v>
      </c>
      <c r="E518" s="106">
        <v>13.315579227696405</v>
      </c>
      <c r="F518" s="105">
        <v>0.93209054593874829</v>
      </c>
      <c r="G518" s="110">
        <v>1.821</v>
      </c>
      <c r="H518" s="41">
        <v>1.5925315760571117</v>
      </c>
      <c r="I518" s="111">
        <v>0.17699999999999999</v>
      </c>
      <c r="J518" s="41">
        <v>1.384180790960452</v>
      </c>
      <c r="K518" s="106">
        <v>0.46806999999999999</v>
      </c>
      <c r="L518" s="106"/>
      <c r="M518" s="5">
        <v>1050</v>
      </c>
      <c r="N518" s="5">
        <v>27</v>
      </c>
      <c r="O518" s="5">
        <v>1051</v>
      </c>
      <c r="P518" s="5">
        <v>21</v>
      </c>
      <c r="Q518" s="5">
        <v>1062</v>
      </c>
      <c r="R518" s="5">
        <v>37</v>
      </c>
      <c r="S518" s="103">
        <v>1062</v>
      </c>
      <c r="T518" s="103">
        <v>37</v>
      </c>
      <c r="U518" s="108">
        <v>0.98870056497175141</v>
      </c>
      <c r="V518" s="113"/>
      <c r="W518" s="4"/>
      <c r="Y518" s="113"/>
    </row>
    <row r="519" spans="1:25">
      <c r="A519" s="5" t="s">
        <v>1061</v>
      </c>
      <c r="B519" s="103">
        <v>177.34599999999998</v>
      </c>
      <c r="C519" s="104">
        <v>24201.5</v>
      </c>
      <c r="D519" s="105">
        <v>3.2371278589845147</v>
      </c>
      <c r="E519" s="106">
        <v>13.315579227696405</v>
      </c>
      <c r="F519" s="105">
        <v>0.86551264980026632</v>
      </c>
      <c r="G519" s="110">
        <v>1.76</v>
      </c>
      <c r="H519" s="41">
        <v>1.5625</v>
      </c>
      <c r="I519" s="111">
        <v>0.16880000000000001</v>
      </c>
      <c r="J519" s="41">
        <v>1.39218009478673</v>
      </c>
      <c r="K519" s="106">
        <v>0.49657000000000001</v>
      </c>
      <c r="L519" s="106"/>
      <c r="M519" s="5">
        <v>1005</v>
      </c>
      <c r="N519" s="5">
        <v>26</v>
      </c>
      <c r="O519" s="5">
        <v>1030</v>
      </c>
      <c r="P519" s="5">
        <v>20</v>
      </c>
      <c r="Q519" s="5">
        <v>1064</v>
      </c>
      <c r="R519" s="5">
        <v>35</v>
      </c>
      <c r="S519" s="103">
        <v>1064</v>
      </c>
      <c r="T519" s="103">
        <v>35</v>
      </c>
      <c r="U519" s="108">
        <v>0.94454887218045114</v>
      </c>
      <c r="V519" s="116" t="s">
        <v>513</v>
      </c>
      <c r="W519" s="4"/>
      <c r="Y519" s="113"/>
    </row>
    <row r="520" spans="1:25">
      <c r="A520" s="5" t="s">
        <v>1062</v>
      </c>
      <c r="B520" s="103">
        <v>50.362415999999996</v>
      </c>
      <c r="C520" s="104">
        <v>1142.17672214819</v>
      </c>
      <c r="D520" s="105">
        <v>3.1634751488534829</v>
      </c>
      <c r="E520" s="106">
        <v>13.245033112582782</v>
      </c>
      <c r="F520" s="105">
        <v>1.0596026490066226</v>
      </c>
      <c r="G520" s="110">
        <v>1.879</v>
      </c>
      <c r="H520" s="41">
        <v>1.7030335284725919</v>
      </c>
      <c r="I520" s="111">
        <v>0.1794</v>
      </c>
      <c r="J520" s="41">
        <v>1.4214046822742474</v>
      </c>
      <c r="K520" s="106">
        <v>0.35857</v>
      </c>
      <c r="L520" s="106"/>
      <c r="M520" s="5">
        <v>1066</v>
      </c>
      <c r="N520" s="5">
        <v>29</v>
      </c>
      <c r="O520" s="5">
        <v>1073</v>
      </c>
      <c r="P520" s="5">
        <v>23</v>
      </c>
      <c r="Q520" s="5">
        <v>1068</v>
      </c>
      <c r="R520" s="5">
        <v>44</v>
      </c>
      <c r="S520" s="103">
        <v>1068</v>
      </c>
      <c r="T520" s="103">
        <v>44</v>
      </c>
      <c r="U520" s="108">
        <v>0.99812734082397003</v>
      </c>
      <c r="V520" s="113"/>
      <c r="W520" s="4"/>
      <c r="Y520" s="113"/>
    </row>
    <row r="521" spans="1:25">
      <c r="A521" s="5" t="s">
        <v>1063</v>
      </c>
      <c r="B521" s="103">
        <v>38.318591999999995</v>
      </c>
      <c r="C521" s="104">
        <v>5154.3</v>
      </c>
      <c r="D521" s="105">
        <v>1.7581476068353601</v>
      </c>
      <c r="E521" s="106">
        <v>13.071895424836601</v>
      </c>
      <c r="F521" s="105">
        <v>2.2222222222222219</v>
      </c>
      <c r="G521" s="110">
        <v>1.9410000000000001</v>
      </c>
      <c r="H521" s="41">
        <v>2.472952086553323</v>
      </c>
      <c r="I521" s="111">
        <v>0.1857</v>
      </c>
      <c r="J521" s="41">
        <v>1.7770597738287561</v>
      </c>
      <c r="K521" s="106">
        <v>0.22733</v>
      </c>
      <c r="L521" s="106"/>
      <c r="M521" s="5">
        <v>1097</v>
      </c>
      <c r="N521" s="5">
        <v>36</v>
      </c>
      <c r="O521" s="5">
        <v>1089</v>
      </c>
      <c r="P521" s="5">
        <v>34</v>
      </c>
      <c r="Q521" s="5">
        <v>1069</v>
      </c>
      <c r="R521" s="5">
        <v>93</v>
      </c>
      <c r="S521" s="103">
        <v>1069</v>
      </c>
      <c r="T521" s="103">
        <v>93</v>
      </c>
      <c r="U521" s="108">
        <v>1.0261927034611786</v>
      </c>
      <c r="V521" s="113" t="s">
        <v>536</v>
      </c>
      <c r="W521" s="4"/>
      <c r="Y521" s="113"/>
    </row>
    <row r="522" spans="1:25">
      <c r="A522" s="5" t="s">
        <v>1064</v>
      </c>
      <c r="B522" s="103">
        <v>207.85980799999999</v>
      </c>
      <c r="C522" s="104">
        <v>28730.2</v>
      </c>
      <c r="D522" s="105">
        <v>4.0656554190135346</v>
      </c>
      <c r="E522" s="106">
        <v>13.262599469496022</v>
      </c>
      <c r="F522" s="105">
        <v>0.86206896551724144</v>
      </c>
      <c r="G522" s="110">
        <v>1.7569999999999999</v>
      </c>
      <c r="H522" s="41">
        <v>1.5367103016505408</v>
      </c>
      <c r="I522" s="111">
        <v>0.16839999999999999</v>
      </c>
      <c r="J522" s="41">
        <v>1.3657957244655581</v>
      </c>
      <c r="K522" s="106">
        <v>0.47715999999999997</v>
      </c>
      <c r="L522" s="106"/>
      <c r="M522" s="5">
        <v>1004</v>
      </c>
      <c r="N522" s="5">
        <v>26</v>
      </c>
      <c r="O522" s="5">
        <v>1029</v>
      </c>
      <c r="P522" s="5">
        <v>20</v>
      </c>
      <c r="Q522" s="5">
        <v>1072</v>
      </c>
      <c r="R522" s="5">
        <v>34</v>
      </c>
      <c r="S522" s="103">
        <v>1072</v>
      </c>
      <c r="T522" s="103">
        <v>34</v>
      </c>
      <c r="U522" s="108">
        <v>0.93656716417910446</v>
      </c>
      <c r="V522" s="113"/>
      <c r="W522" s="4"/>
      <c r="Y522" s="113"/>
    </row>
    <row r="523" spans="1:25">
      <c r="A523" s="5" t="s">
        <v>1065</v>
      </c>
      <c r="B523" s="103">
        <v>93.395432</v>
      </c>
      <c r="C523" s="104">
        <v>13063.1</v>
      </c>
      <c r="D523" s="105">
        <v>1.9493014999489537</v>
      </c>
      <c r="E523" s="106">
        <v>13.227513227513228</v>
      </c>
      <c r="F523" s="105">
        <v>0.99206349206349198</v>
      </c>
      <c r="G523" s="110">
        <v>1.764</v>
      </c>
      <c r="H523" s="41">
        <v>1.6439909297052155</v>
      </c>
      <c r="I523" s="111">
        <v>0.16900000000000001</v>
      </c>
      <c r="J523" s="41">
        <v>1.3905325443786982</v>
      </c>
      <c r="K523" s="106">
        <v>0.39332</v>
      </c>
      <c r="L523" s="106"/>
      <c r="M523" s="5">
        <v>1006</v>
      </c>
      <c r="N523" s="5">
        <v>26</v>
      </c>
      <c r="O523" s="5">
        <v>1032</v>
      </c>
      <c r="P523" s="5">
        <v>21</v>
      </c>
      <c r="Q523" s="5">
        <v>1072</v>
      </c>
      <c r="R523" s="5">
        <v>40</v>
      </c>
      <c r="S523" s="103">
        <v>1072</v>
      </c>
      <c r="T523" s="103">
        <v>40</v>
      </c>
      <c r="U523" s="108">
        <v>0.93843283582089554</v>
      </c>
      <c r="V523" s="113"/>
      <c r="W523" s="4"/>
      <c r="Y523" s="113"/>
    </row>
    <row r="524" spans="1:25">
      <c r="A524" s="5" t="s">
        <v>1066</v>
      </c>
      <c r="B524" s="103">
        <v>105.88063199999999</v>
      </c>
      <c r="C524" s="104">
        <v>2270.9105087404528</v>
      </c>
      <c r="D524" s="105">
        <v>1.0980694605029178</v>
      </c>
      <c r="E524" s="106">
        <v>13.262599469496022</v>
      </c>
      <c r="F524" s="105">
        <v>0.92838196286472141</v>
      </c>
      <c r="G524" s="110">
        <v>1.7729999999999999</v>
      </c>
      <c r="H524" s="41">
        <v>1.5792442188381277</v>
      </c>
      <c r="I524" s="111">
        <v>0.16980000000000001</v>
      </c>
      <c r="J524" s="41">
        <v>1.3839811542991756</v>
      </c>
      <c r="K524" s="106">
        <v>0.37396000000000001</v>
      </c>
      <c r="L524" s="106"/>
      <c r="M524" s="5">
        <v>1011</v>
      </c>
      <c r="N524" s="5">
        <v>26</v>
      </c>
      <c r="O524" s="5">
        <v>1035</v>
      </c>
      <c r="P524" s="5">
        <v>21</v>
      </c>
      <c r="Q524" s="5">
        <v>1073</v>
      </c>
      <c r="R524" s="5">
        <v>37</v>
      </c>
      <c r="S524" s="103">
        <v>1073</v>
      </c>
      <c r="T524" s="103">
        <v>37</v>
      </c>
      <c r="U524" s="108">
        <v>0.94221808014911468</v>
      </c>
      <c r="V524" s="113"/>
      <c r="W524" s="4"/>
      <c r="Y524" s="113"/>
    </row>
    <row r="525" spans="1:25">
      <c r="A525" s="5" t="s">
        <v>1067</v>
      </c>
      <c r="B525" s="103">
        <v>137.05099199999998</v>
      </c>
      <c r="C525" s="104">
        <v>20063</v>
      </c>
      <c r="D525" s="105">
        <v>6.5875850922156873</v>
      </c>
      <c r="E525" s="106">
        <v>13.227513227513228</v>
      </c>
      <c r="F525" s="105">
        <v>0.92592592592592582</v>
      </c>
      <c r="G525" s="110">
        <v>1.8360000000000001</v>
      </c>
      <c r="H525" s="41">
        <v>1.5795206971677562</v>
      </c>
      <c r="I525" s="111">
        <v>0.1772</v>
      </c>
      <c r="J525" s="41">
        <v>1.3826185101580135</v>
      </c>
      <c r="K525" s="106">
        <v>0.40344000000000002</v>
      </c>
      <c r="L525" s="106"/>
      <c r="M525" s="5">
        <v>1051</v>
      </c>
      <c r="N525" s="5">
        <v>27</v>
      </c>
      <c r="O525" s="5">
        <v>1057</v>
      </c>
      <c r="P525" s="5">
        <v>20</v>
      </c>
      <c r="Q525" s="5">
        <v>1074</v>
      </c>
      <c r="R525" s="5">
        <v>37</v>
      </c>
      <c r="S525" s="103">
        <v>1074</v>
      </c>
      <c r="T525" s="103">
        <v>37</v>
      </c>
      <c r="U525" s="108">
        <v>0.97858472998137802</v>
      </c>
      <c r="V525" s="113"/>
      <c r="W525" s="4"/>
      <c r="Y525" s="113"/>
    </row>
    <row r="526" spans="1:25">
      <c r="A526" s="5" t="s">
        <v>1068</v>
      </c>
      <c r="B526" s="103">
        <v>55.469959999999993</v>
      </c>
      <c r="C526" s="104">
        <v>8224.2999999999993</v>
      </c>
      <c r="D526" s="105">
        <v>2.9196210235874251</v>
      </c>
      <c r="E526" s="106">
        <v>13.192612137203165</v>
      </c>
      <c r="F526" s="105">
        <v>1.0554089709762533</v>
      </c>
      <c r="G526" s="110">
        <v>1.8720000000000001</v>
      </c>
      <c r="H526" s="41">
        <v>1.629273504273504</v>
      </c>
      <c r="I526" s="111">
        <v>0.18029999999999999</v>
      </c>
      <c r="J526" s="41">
        <v>1.4143094841930117</v>
      </c>
      <c r="K526" s="106">
        <v>0.29781000000000002</v>
      </c>
      <c r="L526" s="106"/>
      <c r="M526" s="5">
        <v>1068</v>
      </c>
      <c r="N526" s="5">
        <v>28</v>
      </c>
      <c r="O526" s="5">
        <v>1068</v>
      </c>
      <c r="P526" s="5">
        <v>22</v>
      </c>
      <c r="Q526" s="5">
        <v>1074</v>
      </c>
      <c r="R526" s="5">
        <v>42</v>
      </c>
      <c r="S526" s="103">
        <v>1074</v>
      </c>
      <c r="T526" s="103">
        <v>42</v>
      </c>
      <c r="U526" s="108">
        <v>0.994413407821229</v>
      </c>
      <c r="V526" s="113"/>
      <c r="W526" s="4"/>
      <c r="Y526" s="113"/>
    </row>
    <row r="527" spans="1:25">
      <c r="A527" s="5" t="s">
        <v>1069</v>
      </c>
      <c r="B527" s="103">
        <v>180.32424799999998</v>
      </c>
      <c r="C527" s="104">
        <v>5540.1386010362821</v>
      </c>
      <c r="D527" s="105">
        <v>3.1868081589428634</v>
      </c>
      <c r="E527" s="106">
        <v>13.245033112582782</v>
      </c>
      <c r="F527" s="105">
        <v>0.86092715231788086</v>
      </c>
      <c r="G527" s="110">
        <v>1.778</v>
      </c>
      <c r="H527" s="41">
        <v>1.5748031496062993</v>
      </c>
      <c r="I527" s="111">
        <v>0.1691</v>
      </c>
      <c r="J527" s="41">
        <v>1.3897102306327618</v>
      </c>
      <c r="K527" s="106">
        <v>0.61341999999999997</v>
      </c>
      <c r="L527" s="106"/>
      <c r="M527" s="5">
        <v>1007</v>
      </c>
      <c r="N527" s="5">
        <v>26</v>
      </c>
      <c r="O527" s="5">
        <v>1036</v>
      </c>
      <c r="P527" s="5">
        <v>20</v>
      </c>
      <c r="Q527" s="5">
        <v>1077</v>
      </c>
      <c r="R527" s="5">
        <v>34</v>
      </c>
      <c r="S527" s="103">
        <v>1077</v>
      </c>
      <c r="T527" s="103">
        <v>34</v>
      </c>
      <c r="U527" s="108">
        <v>0.93500464252553384</v>
      </c>
      <c r="V527" s="113"/>
      <c r="W527" s="4"/>
      <c r="Y527" s="113"/>
    </row>
    <row r="528" spans="1:25">
      <c r="A528" s="5" t="s">
        <v>1070</v>
      </c>
      <c r="B528" s="103">
        <v>77.639119999999991</v>
      </c>
      <c r="C528" s="104">
        <v>11311.3</v>
      </c>
      <c r="D528" s="105">
        <v>2.2745253847483697</v>
      </c>
      <c r="E528" s="106">
        <v>13.192612137203165</v>
      </c>
      <c r="F528" s="105">
        <v>1.0554089709762533</v>
      </c>
      <c r="G528" s="110">
        <v>1.954</v>
      </c>
      <c r="H528" s="41">
        <v>1.6888433981576256</v>
      </c>
      <c r="I528" s="111">
        <v>0.1845</v>
      </c>
      <c r="J528" s="41">
        <v>1.4363143631436315</v>
      </c>
      <c r="K528" s="106">
        <v>0.43467</v>
      </c>
      <c r="L528" s="106"/>
      <c r="M528" s="5">
        <v>1091</v>
      </c>
      <c r="N528" s="5">
        <v>29</v>
      </c>
      <c r="O528" s="5">
        <v>1097</v>
      </c>
      <c r="P528" s="5">
        <v>23</v>
      </c>
      <c r="Q528" s="5">
        <v>1077</v>
      </c>
      <c r="R528" s="5">
        <v>43</v>
      </c>
      <c r="S528" s="103">
        <v>1077</v>
      </c>
      <c r="T528" s="103">
        <v>43</v>
      </c>
      <c r="U528" s="108">
        <v>1.0129990714948933</v>
      </c>
      <c r="V528" s="113"/>
      <c r="W528" s="4"/>
      <c r="Y528" s="113"/>
    </row>
    <row r="529" spans="1:25">
      <c r="A529" s="5" t="s">
        <v>1071</v>
      </c>
      <c r="B529" s="103">
        <v>171.7612</v>
      </c>
      <c r="C529" s="104">
        <v>24243.9</v>
      </c>
      <c r="D529" s="105">
        <v>4.0868222143857933</v>
      </c>
      <c r="E529" s="106">
        <v>13.21003963011889</v>
      </c>
      <c r="F529" s="105">
        <v>0.85865257595772781</v>
      </c>
      <c r="G529" s="110">
        <v>1.8029999999999999</v>
      </c>
      <c r="H529" s="41">
        <v>1.5529672767609541</v>
      </c>
      <c r="I529" s="111">
        <v>0.17219999999999999</v>
      </c>
      <c r="J529" s="41">
        <v>1.3937282229965158</v>
      </c>
      <c r="K529" s="106">
        <v>0.37772</v>
      </c>
      <c r="L529" s="106"/>
      <c r="M529" s="5">
        <v>1024</v>
      </c>
      <c r="N529" s="5">
        <v>26</v>
      </c>
      <c r="O529" s="5">
        <v>1045</v>
      </c>
      <c r="P529" s="5">
        <v>20</v>
      </c>
      <c r="Q529" s="5">
        <v>1079</v>
      </c>
      <c r="R529" s="5">
        <v>36</v>
      </c>
      <c r="S529" s="103">
        <v>1079</v>
      </c>
      <c r="T529" s="103">
        <v>36</v>
      </c>
      <c r="U529" s="108">
        <v>0.94902687673772013</v>
      </c>
      <c r="V529" s="113"/>
      <c r="W529" s="4"/>
      <c r="Y529" s="113"/>
    </row>
    <row r="530" spans="1:25">
      <c r="A530" s="5" t="s">
        <v>1072</v>
      </c>
      <c r="B530" s="103">
        <v>81.043351999999999</v>
      </c>
      <c r="C530" s="104">
        <v>11935.1</v>
      </c>
      <c r="D530" s="105">
        <v>2.5505342765671735</v>
      </c>
      <c r="E530" s="106">
        <v>13.192612137203165</v>
      </c>
      <c r="F530" s="105">
        <v>0.98944591029023732</v>
      </c>
      <c r="G530" s="110">
        <v>1.853</v>
      </c>
      <c r="H530" s="41">
        <v>1.6459794927145168</v>
      </c>
      <c r="I530" s="111">
        <v>0.17710000000000001</v>
      </c>
      <c r="J530" s="41">
        <v>1.383399209486166</v>
      </c>
      <c r="K530" s="106">
        <v>0.45760000000000001</v>
      </c>
      <c r="L530" s="106"/>
      <c r="M530" s="5">
        <v>1051</v>
      </c>
      <c r="N530" s="5">
        <v>27</v>
      </c>
      <c r="O530" s="5">
        <v>1062</v>
      </c>
      <c r="P530" s="5">
        <v>21</v>
      </c>
      <c r="Q530" s="5">
        <v>1080</v>
      </c>
      <c r="R530" s="5">
        <v>40</v>
      </c>
      <c r="S530" s="103">
        <v>1080</v>
      </c>
      <c r="T530" s="103">
        <v>40</v>
      </c>
      <c r="U530" s="108">
        <v>0.9731481481481481</v>
      </c>
      <c r="V530" s="113"/>
      <c r="W530" s="4"/>
      <c r="Y530" s="113"/>
    </row>
    <row r="531" spans="1:25">
      <c r="A531" s="5" t="s">
        <v>1073</v>
      </c>
      <c r="B531" s="103">
        <v>344.48023999999998</v>
      </c>
      <c r="C531" s="104">
        <v>47460.1</v>
      </c>
      <c r="D531" s="105">
        <v>5.310411653241327</v>
      </c>
      <c r="E531" s="106">
        <v>13.21003963011889</v>
      </c>
      <c r="F531" s="105">
        <v>0.79260237780713338</v>
      </c>
      <c r="G531" s="110">
        <v>1.7749999999999999</v>
      </c>
      <c r="H531" s="41">
        <v>1.5211267605633805</v>
      </c>
      <c r="I531" s="111">
        <v>0.16789999999999999</v>
      </c>
      <c r="J531" s="41">
        <v>1.3698630136986301</v>
      </c>
      <c r="K531" s="106">
        <v>0.63780000000000003</v>
      </c>
      <c r="L531" s="106"/>
      <c r="M531" s="5">
        <v>1000</v>
      </c>
      <c r="N531" s="5">
        <v>25</v>
      </c>
      <c r="O531" s="5">
        <v>1035</v>
      </c>
      <c r="P531" s="5">
        <v>20</v>
      </c>
      <c r="Q531" s="5">
        <v>1084</v>
      </c>
      <c r="R531" s="5">
        <v>32</v>
      </c>
      <c r="S531" s="103">
        <v>1084</v>
      </c>
      <c r="T531" s="103">
        <v>32</v>
      </c>
      <c r="U531" s="108">
        <v>0.92250922509225097</v>
      </c>
      <c r="V531" s="113"/>
      <c r="W531" s="4"/>
      <c r="Y531" s="113"/>
    </row>
    <row r="532" spans="1:25">
      <c r="A532" s="5" t="s">
        <v>1074</v>
      </c>
      <c r="B532" s="103">
        <v>108.80802399999999</v>
      </c>
      <c r="C532" s="104">
        <v>15497.2</v>
      </c>
      <c r="D532" s="105">
        <v>2.6868583838530911</v>
      </c>
      <c r="E532" s="106">
        <v>13.157894736842106</v>
      </c>
      <c r="F532" s="105">
        <v>0.92105263157894735</v>
      </c>
      <c r="G532" s="110">
        <v>1.84</v>
      </c>
      <c r="H532" s="41">
        <v>1.6032608695652171</v>
      </c>
      <c r="I532" s="111">
        <v>0.17430000000000001</v>
      </c>
      <c r="J532" s="41">
        <v>1.3769363166953528</v>
      </c>
      <c r="K532" s="106">
        <v>0.40390999999999999</v>
      </c>
      <c r="L532" s="106"/>
      <c r="M532" s="5">
        <v>1036</v>
      </c>
      <c r="N532" s="5">
        <v>27</v>
      </c>
      <c r="O532" s="5">
        <v>1059</v>
      </c>
      <c r="P532" s="5">
        <v>21</v>
      </c>
      <c r="Q532" s="5">
        <v>1087</v>
      </c>
      <c r="R532" s="5">
        <v>38</v>
      </c>
      <c r="S532" s="103">
        <v>1087</v>
      </c>
      <c r="T532" s="103">
        <v>38</v>
      </c>
      <c r="U532" s="108">
        <v>0.95308187672493105</v>
      </c>
      <c r="V532" s="113"/>
      <c r="W532" s="4"/>
      <c r="Y532" s="113"/>
    </row>
    <row r="533" spans="1:25">
      <c r="A533" s="5" t="s">
        <v>1075</v>
      </c>
      <c r="B533" s="103">
        <v>106.99072799999999</v>
      </c>
      <c r="C533" s="104">
        <v>15707.9</v>
      </c>
      <c r="D533" s="105">
        <v>3.0317239811336472</v>
      </c>
      <c r="E533" s="106">
        <v>13.10615989515072</v>
      </c>
      <c r="F533" s="105">
        <v>0.91743119266055029</v>
      </c>
      <c r="G533" s="110">
        <v>1.9219999999999999</v>
      </c>
      <c r="H533" s="41">
        <v>1.6129032258064517</v>
      </c>
      <c r="I533" s="111">
        <v>0.1812</v>
      </c>
      <c r="J533" s="41">
        <v>1.379690949227373</v>
      </c>
      <c r="K533" s="106">
        <v>0.43446000000000001</v>
      </c>
      <c r="L533" s="106"/>
      <c r="M533" s="5">
        <v>1073</v>
      </c>
      <c r="N533" s="5">
        <v>27</v>
      </c>
      <c r="O533" s="5">
        <v>1087</v>
      </c>
      <c r="P533" s="5">
        <v>21</v>
      </c>
      <c r="Q533" s="5">
        <v>1090</v>
      </c>
      <c r="R533" s="5">
        <v>39</v>
      </c>
      <c r="S533" s="103">
        <v>1090</v>
      </c>
      <c r="T533" s="103">
        <v>39</v>
      </c>
      <c r="U533" s="108">
        <v>0.98440366972477067</v>
      </c>
      <c r="V533" s="113"/>
      <c r="W533" s="4"/>
      <c r="Y533" s="113"/>
    </row>
    <row r="534" spans="1:25">
      <c r="A534" s="5" t="s">
        <v>1076</v>
      </c>
      <c r="B534" s="103">
        <v>65.326143999999999</v>
      </c>
      <c r="C534" s="104">
        <v>2631.9458873610265</v>
      </c>
      <c r="D534" s="105">
        <v>2.2047942866045758</v>
      </c>
      <c r="E534" s="106">
        <v>13.10615989515072</v>
      </c>
      <c r="F534" s="105">
        <v>1.0484927916120577</v>
      </c>
      <c r="G534" s="110">
        <v>1.8959999999999999</v>
      </c>
      <c r="H534" s="41">
        <v>1.7141350210970465</v>
      </c>
      <c r="I534" s="111">
        <v>0.18049999999999999</v>
      </c>
      <c r="J534" s="41">
        <v>1.4404432132963989</v>
      </c>
      <c r="K534" s="106">
        <v>0.50856000000000001</v>
      </c>
      <c r="L534" s="106"/>
      <c r="M534" s="5">
        <v>1069</v>
      </c>
      <c r="N534" s="5">
        <v>28</v>
      </c>
      <c r="O534" s="5">
        <v>1076</v>
      </c>
      <c r="P534" s="5">
        <v>22</v>
      </c>
      <c r="Q534" s="5">
        <v>1091</v>
      </c>
      <c r="R534" s="5">
        <v>42</v>
      </c>
      <c r="S534" s="103">
        <v>1091</v>
      </c>
      <c r="T534" s="103">
        <v>42</v>
      </c>
      <c r="U534" s="108">
        <v>0.97983501374885429</v>
      </c>
      <c r="V534" s="113"/>
      <c r="W534" s="4"/>
      <c r="Y534" s="113"/>
    </row>
    <row r="535" spans="1:25">
      <c r="A535" s="5" t="s">
        <v>1077</v>
      </c>
      <c r="B535" s="103">
        <v>25.033631999999997</v>
      </c>
      <c r="C535" s="104">
        <v>3742.2</v>
      </c>
      <c r="D535" s="105">
        <v>2.1697887854471198</v>
      </c>
      <c r="E535" s="106">
        <v>12.970168612191959</v>
      </c>
      <c r="F535" s="105">
        <v>1.4267185473411155</v>
      </c>
      <c r="G535" s="110">
        <v>1.927</v>
      </c>
      <c r="H535" s="41">
        <v>1.894135962636222</v>
      </c>
      <c r="I535" s="111">
        <v>0.18379999999999999</v>
      </c>
      <c r="J535" s="41">
        <v>1.4689880304679002</v>
      </c>
      <c r="K535" s="106">
        <v>0.18371000000000001</v>
      </c>
      <c r="L535" s="106"/>
      <c r="M535" s="5">
        <v>1087</v>
      </c>
      <c r="N535" s="5">
        <v>29</v>
      </c>
      <c r="O535" s="5">
        <v>1087</v>
      </c>
      <c r="P535" s="5">
        <v>26</v>
      </c>
      <c r="Q535" s="5">
        <v>1095</v>
      </c>
      <c r="R535" s="5">
        <v>58</v>
      </c>
      <c r="S535" s="103">
        <v>1095</v>
      </c>
      <c r="T535" s="103">
        <v>58</v>
      </c>
      <c r="U535" s="108">
        <v>0.9926940639269406</v>
      </c>
      <c r="V535" s="113"/>
      <c r="W535" s="4"/>
      <c r="Y535" s="113"/>
    </row>
    <row r="536" spans="1:25">
      <c r="A536" s="5" t="s">
        <v>1078</v>
      </c>
      <c r="B536" s="103">
        <v>87.230415999999991</v>
      </c>
      <c r="C536" s="104">
        <v>1268.2780219780195</v>
      </c>
      <c r="D536" s="105">
        <v>1.2746803551131103</v>
      </c>
      <c r="E536" s="106">
        <v>13.037809647979138</v>
      </c>
      <c r="F536" s="105">
        <v>0.9778357235984354</v>
      </c>
      <c r="G536" s="110">
        <v>1.9239999999999999</v>
      </c>
      <c r="H536" s="41">
        <v>1.6112266112266114</v>
      </c>
      <c r="I536" s="111">
        <v>0.18060000000000001</v>
      </c>
      <c r="J536" s="41">
        <v>1.3842746400885935</v>
      </c>
      <c r="K536" s="106">
        <v>0.38796000000000003</v>
      </c>
      <c r="L536" s="106"/>
      <c r="M536" s="5">
        <v>1070</v>
      </c>
      <c r="N536" s="5">
        <v>27</v>
      </c>
      <c r="O536" s="5">
        <v>1087</v>
      </c>
      <c r="P536" s="5">
        <v>22</v>
      </c>
      <c r="Q536" s="5">
        <v>1102</v>
      </c>
      <c r="R536" s="5">
        <v>38</v>
      </c>
      <c r="S536" s="103">
        <v>1102</v>
      </c>
      <c r="T536" s="103">
        <v>38</v>
      </c>
      <c r="U536" s="108">
        <v>0.97096188747731393</v>
      </c>
      <c r="V536" s="113"/>
      <c r="W536" s="4"/>
      <c r="Y536" s="113"/>
    </row>
    <row r="537" spans="1:25">
      <c r="A537" s="5" t="s">
        <v>1079</v>
      </c>
      <c r="B537" s="103">
        <v>230.84110399999997</v>
      </c>
      <c r="C537" s="104">
        <v>34474</v>
      </c>
      <c r="D537" s="105">
        <v>1.5968295706184836</v>
      </c>
      <c r="E537" s="106">
        <v>12.970168612191959</v>
      </c>
      <c r="F537" s="105">
        <v>0.8430609597924773</v>
      </c>
      <c r="G537" s="110">
        <v>1.94</v>
      </c>
      <c r="H537" s="41">
        <v>1.5206185567010309</v>
      </c>
      <c r="I537" s="111">
        <v>0.18360000000000001</v>
      </c>
      <c r="J537" s="41">
        <v>1.3888888888888888</v>
      </c>
      <c r="K537" s="106">
        <v>0.48191000000000001</v>
      </c>
      <c r="L537" s="106"/>
      <c r="M537" s="5">
        <v>1086</v>
      </c>
      <c r="N537" s="5">
        <v>28</v>
      </c>
      <c r="O537" s="5">
        <v>1094</v>
      </c>
      <c r="P537" s="5">
        <v>20</v>
      </c>
      <c r="Q537" s="5">
        <v>1119</v>
      </c>
      <c r="R537" s="5">
        <v>33</v>
      </c>
      <c r="S537" s="103">
        <v>1119</v>
      </c>
      <c r="T537" s="103">
        <v>33</v>
      </c>
      <c r="U537" s="108">
        <v>0.97050938337801607</v>
      </c>
      <c r="V537" s="113"/>
      <c r="W537" s="4"/>
      <c r="Y537" s="113"/>
    </row>
    <row r="538" spans="1:25">
      <c r="A538" s="5" t="s">
        <v>1080</v>
      </c>
      <c r="B538" s="103">
        <v>77.130039999999994</v>
      </c>
      <c r="C538" s="104">
        <v>11694.9</v>
      </c>
      <c r="D538" s="105">
        <v>2.7994759943415759</v>
      </c>
      <c r="E538" s="106">
        <v>12.88659793814433</v>
      </c>
      <c r="F538" s="105">
        <v>1.0309278350515463</v>
      </c>
      <c r="G538" s="110">
        <v>2.02</v>
      </c>
      <c r="H538" s="41">
        <v>1.6584158415841583</v>
      </c>
      <c r="I538" s="111">
        <v>0.1857</v>
      </c>
      <c r="J538" s="41">
        <v>1.4001077005923532</v>
      </c>
      <c r="K538" s="106">
        <v>0.43702000000000002</v>
      </c>
      <c r="L538" s="106"/>
      <c r="M538" s="5">
        <v>1098</v>
      </c>
      <c r="N538" s="5">
        <v>28</v>
      </c>
      <c r="O538" s="5">
        <v>1119</v>
      </c>
      <c r="P538" s="5">
        <v>22</v>
      </c>
      <c r="Q538" s="5">
        <v>1123</v>
      </c>
      <c r="R538" s="5">
        <v>40</v>
      </c>
      <c r="S538" s="103">
        <v>1123</v>
      </c>
      <c r="T538" s="103">
        <v>40</v>
      </c>
      <c r="U538" s="108">
        <v>0.97773820124666078</v>
      </c>
      <c r="V538" s="113"/>
      <c r="W538" s="4"/>
      <c r="Y538" s="113"/>
    </row>
    <row r="539" spans="1:25">
      <c r="A539" s="5" t="s">
        <v>1081</v>
      </c>
      <c r="B539" s="103">
        <v>27.338375999999997</v>
      </c>
      <c r="C539" s="104">
        <v>3946.6</v>
      </c>
      <c r="D539" s="105">
        <v>2.2196822123629767</v>
      </c>
      <c r="E539" s="106">
        <v>12.755102040816327</v>
      </c>
      <c r="F539" s="105">
        <v>1.3392857142857142</v>
      </c>
      <c r="G539" s="110">
        <v>1.9159999999999999</v>
      </c>
      <c r="H539" s="41">
        <v>1.8528183716075157</v>
      </c>
      <c r="I539" s="111">
        <v>0.1764</v>
      </c>
      <c r="J539" s="41">
        <v>1.473922902494331</v>
      </c>
      <c r="K539" s="106">
        <v>0.28391</v>
      </c>
      <c r="L539" s="106"/>
      <c r="M539" s="5">
        <v>1046</v>
      </c>
      <c r="N539" s="5">
        <v>28</v>
      </c>
      <c r="O539" s="5">
        <v>1082</v>
      </c>
      <c r="P539" s="5">
        <v>25</v>
      </c>
      <c r="Q539" s="5">
        <v>1127</v>
      </c>
      <c r="R539" s="5">
        <v>54</v>
      </c>
      <c r="S539" s="103">
        <v>1127</v>
      </c>
      <c r="T539" s="103">
        <v>54</v>
      </c>
      <c r="U539" s="108">
        <v>0.92812777284826975</v>
      </c>
      <c r="V539" s="113"/>
      <c r="W539" s="4"/>
      <c r="Y539" s="113"/>
    </row>
    <row r="540" spans="1:25">
      <c r="A540" s="5" t="s">
        <v>1082</v>
      </c>
      <c r="B540" s="103">
        <v>112.11449599999999</v>
      </c>
      <c r="C540" s="104">
        <v>4165.057383461427</v>
      </c>
      <c r="D540" s="105">
        <v>1.7626351818843842</v>
      </c>
      <c r="E540" s="106">
        <v>12.804097311139564</v>
      </c>
      <c r="F540" s="105">
        <v>0.89628681177976943</v>
      </c>
      <c r="G540" s="110">
        <v>2.0249999999999999</v>
      </c>
      <c r="H540" s="41">
        <v>1.6049382716049383</v>
      </c>
      <c r="I540" s="111">
        <v>0.1865</v>
      </c>
      <c r="J540" s="41">
        <v>1.3941018766756033</v>
      </c>
      <c r="K540" s="106">
        <v>0.48958000000000002</v>
      </c>
      <c r="L540" s="106"/>
      <c r="M540" s="5">
        <v>1102</v>
      </c>
      <c r="N540" s="5">
        <v>28</v>
      </c>
      <c r="O540" s="5">
        <v>1122</v>
      </c>
      <c r="P540" s="5">
        <v>22</v>
      </c>
      <c r="Q540" s="5">
        <v>1143</v>
      </c>
      <c r="R540" s="5">
        <v>37</v>
      </c>
      <c r="S540" s="103">
        <v>1143</v>
      </c>
      <c r="T540" s="103">
        <v>37</v>
      </c>
      <c r="U540" s="108">
        <v>0.96412948381452324</v>
      </c>
      <c r="V540" s="113"/>
      <c r="W540" s="4"/>
      <c r="Y540" s="113"/>
    </row>
    <row r="541" spans="1:25">
      <c r="A541" s="5" t="s">
        <v>1083</v>
      </c>
      <c r="B541" s="103">
        <v>102.999416</v>
      </c>
      <c r="C541" s="104">
        <v>15575.6</v>
      </c>
      <c r="D541" s="105">
        <v>1.7658802518849399</v>
      </c>
      <c r="E541" s="106">
        <v>12.820512820512821</v>
      </c>
      <c r="F541" s="105">
        <v>0.89743589743589736</v>
      </c>
      <c r="G541" s="110">
        <v>2.0299999999999998</v>
      </c>
      <c r="H541" s="41">
        <v>1.600985221674877</v>
      </c>
      <c r="I541" s="111">
        <v>0.18559999999999999</v>
      </c>
      <c r="J541" s="41">
        <v>1.3739224137931036</v>
      </c>
      <c r="K541" s="106">
        <v>0.44779999999999998</v>
      </c>
      <c r="L541" s="106"/>
      <c r="M541" s="5">
        <v>1097</v>
      </c>
      <c r="N541" s="5">
        <v>28</v>
      </c>
      <c r="O541" s="5">
        <v>1124</v>
      </c>
      <c r="P541" s="5">
        <v>21</v>
      </c>
      <c r="Q541" s="5">
        <v>1144</v>
      </c>
      <c r="R541" s="5">
        <v>36</v>
      </c>
      <c r="S541" s="103">
        <v>1144</v>
      </c>
      <c r="T541" s="103">
        <v>36</v>
      </c>
      <c r="U541" s="108">
        <v>0.95891608391608396</v>
      </c>
      <c r="V541" s="113"/>
      <c r="W541" s="4"/>
      <c r="Y541" s="113"/>
    </row>
    <row r="542" spans="1:25">
      <c r="A542" s="5" t="s">
        <v>1084</v>
      </c>
      <c r="B542" s="103">
        <v>22.306856</v>
      </c>
      <c r="C542" s="104">
        <v>1226.7203786191524</v>
      </c>
      <c r="D542" s="105">
        <v>2.9698698414540758</v>
      </c>
      <c r="E542" s="106">
        <v>12.547051442910917</v>
      </c>
      <c r="F542" s="105">
        <v>1.5683814303638646</v>
      </c>
      <c r="G542" s="110">
        <v>2.1349999999999998</v>
      </c>
      <c r="H542" s="41">
        <v>2.0374707259953162</v>
      </c>
      <c r="I542" s="111">
        <v>0.1961</v>
      </c>
      <c r="J542" s="41">
        <v>1.5043345232024476</v>
      </c>
      <c r="K542" s="106">
        <v>0.26495000000000002</v>
      </c>
      <c r="L542" s="106"/>
      <c r="M542" s="5">
        <v>1154</v>
      </c>
      <c r="N542" s="5">
        <v>32</v>
      </c>
      <c r="O542" s="5">
        <v>1149</v>
      </c>
      <c r="P542" s="5">
        <v>28</v>
      </c>
      <c r="Q542" s="5">
        <v>1145</v>
      </c>
      <c r="R542" s="5">
        <v>63</v>
      </c>
      <c r="S542" s="103">
        <v>1145</v>
      </c>
      <c r="T542" s="103">
        <v>63</v>
      </c>
      <c r="U542" s="108">
        <v>1.0078602620087336</v>
      </c>
      <c r="V542" s="113"/>
      <c r="W542" s="4"/>
      <c r="Y542" s="113"/>
    </row>
    <row r="543" spans="1:25">
      <c r="A543" s="5" t="s">
        <v>1085</v>
      </c>
      <c r="B543" s="103">
        <v>79.412111999999993</v>
      </c>
      <c r="C543" s="104">
        <v>12146.1</v>
      </c>
      <c r="D543" s="105">
        <v>2.5690413904558036</v>
      </c>
      <c r="E543" s="106">
        <v>12.755102040816327</v>
      </c>
      <c r="F543" s="105">
        <v>0.95663265306122447</v>
      </c>
      <c r="G543" s="110">
        <v>2.0550000000000002</v>
      </c>
      <c r="H543" s="41">
        <v>1.6058394160583942</v>
      </c>
      <c r="I543" s="111">
        <v>0.18909999999999999</v>
      </c>
      <c r="J543" s="41">
        <v>1.4013749338974089</v>
      </c>
      <c r="K543" s="106">
        <v>0.42534</v>
      </c>
      <c r="L543" s="106"/>
      <c r="M543" s="5">
        <v>1116</v>
      </c>
      <c r="N543" s="5">
        <v>29</v>
      </c>
      <c r="O543" s="5">
        <v>1132</v>
      </c>
      <c r="P543" s="5">
        <v>22</v>
      </c>
      <c r="Q543" s="5">
        <v>1154</v>
      </c>
      <c r="R543" s="5">
        <v>38</v>
      </c>
      <c r="S543" s="103">
        <v>1154</v>
      </c>
      <c r="T543" s="103">
        <v>38</v>
      </c>
      <c r="U543" s="108">
        <v>0.96707105719237429</v>
      </c>
      <c r="V543" s="113"/>
      <c r="W543" s="4"/>
      <c r="Y543" s="113"/>
    </row>
    <row r="544" spans="1:25">
      <c r="A544" s="5" t="s">
        <v>1086</v>
      </c>
      <c r="B544" s="103">
        <v>306.79303199999998</v>
      </c>
      <c r="C544" s="104">
        <v>47486.2</v>
      </c>
      <c r="D544" s="105">
        <v>5.9035612079478224</v>
      </c>
      <c r="E544" s="106">
        <v>12.755102040816327</v>
      </c>
      <c r="F544" s="105">
        <v>0.76530612244897955</v>
      </c>
      <c r="G544" s="110">
        <v>2.0350000000000001</v>
      </c>
      <c r="H544" s="41">
        <v>1.5233415233415233</v>
      </c>
      <c r="I544" s="111">
        <v>0.18779999999999999</v>
      </c>
      <c r="J544" s="41">
        <v>1.3578274760383386</v>
      </c>
      <c r="K544" s="106">
        <v>0.57977999999999996</v>
      </c>
      <c r="L544" s="106"/>
      <c r="M544" s="5">
        <v>1109</v>
      </c>
      <c r="N544" s="5">
        <v>28</v>
      </c>
      <c r="O544" s="5">
        <v>1128</v>
      </c>
      <c r="P544" s="5">
        <v>21</v>
      </c>
      <c r="Q544" s="5">
        <v>1155</v>
      </c>
      <c r="R544" s="5">
        <v>31</v>
      </c>
      <c r="S544" s="103">
        <v>1155</v>
      </c>
      <c r="T544" s="103">
        <v>31</v>
      </c>
      <c r="U544" s="108">
        <v>0.96017316017316012</v>
      </c>
      <c r="V544" s="113"/>
      <c r="W544" s="4"/>
      <c r="Y544" s="113"/>
    </row>
    <row r="545" spans="1:25">
      <c r="A545" s="5" t="s">
        <v>1087</v>
      </c>
      <c r="B545" s="103">
        <v>416.892112</v>
      </c>
      <c r="C545" s="104">
        <v>5130.5020706320756</v>
      </c>
      <c r="D545" s="105">
        <v>6.1596284195650171</v>
      </c>
      <c r="E545" s="106">
        <v>12.755102040816327</v>
      </c>
      <c r="F545" s="105">
        <v>0.76530612244897955</v>
      </c>
      <c r="G545" s="110">
        <v>1.9970000000000001</v>
      </c>
      <c r="H545" s="41">
        <v>1.502253380070105</v>
      </c>
      <c r="I545" s="111">
        <v>0.18340000000000001</v>
      </c>
      <c r="J545" s="41">
        <v>1.3631406761177753</v>
      </c>
      <c r="K545" s="106">
        <v>0.59299000000000002</v>
      </c>
      <c r="L545" s="106"/>
      <c r="M545" s="5">
        <v>1085</v>
      </c>
      <c r="N545" s="5">
        <v>27</v>
      </c>
      <c r="O545" s="5">
        <v>1114</v>
      </c>
      <c r="P545" s="5">
        <v>20</v>
      </c>
      <c r="Q545" s="5">
        <v>1156</v>
      </c>
      <c r="R545" s="5">
        <v>31</v>
      </c>
      <c r="S545" s="103">
        <v>1156</v>
      </c>
      <c r="T545" s="103">
        <v>31</v>
      </c>
      <c r="U545" s="108">
        <v>0.93858131487889274</v>
      </c>
      <c r="V545" s="113"/>
      <c r="W545" s="4"/>
      <c r="Y545" s="113"/>
    </row>
    <row r="546" spans="1:25">
      <c r="A546" s="5" t="s">
        <v>1088</v>
      </c>
      <c r="B546" s="103">
        <v>403.48994399999998</v>
      </c>
      <c r="C546" s="104">
        <v>7581.194252162868</v>
      </c>
      <c r="D546" s="105">
        <v>4.6473257747083121</v>
      </c>
      <c r="E546" s="106">
        <v>12.72264631043257</v>
      </c>
      <c r="F546" s="105">
        <v>0.76335877862595414</v>
      </c>
      <c r="G546" s="110">
        <v>2.0270000000000001</v>
      </c>
      <c r="H546" s="41">
        <v>1.5046867291563886</v>
      </c>
      <c r="I546" s="111">
        <v>0.18579999999999999</v>
      </c>
      <c r="J546" s="41">
        <v>1.372443487621098</v>
      </c>
      <c r="K546" s="106">
        <v>0.67079999999999995</v>
      </c>
      <c r="L546" s="106"/>
      <c r="M546" s="5">
        <v>1099</v>
      </c>
      <c r="N546" s="5">
        <v>28</v>
      </c>
      <c r="O546" s="5">
        <v>1124</v>
      </c>
      <c r="P546" s="5">
        <v>21</v>
      </c>
      <c r="Q546" s="5">
        <v>1159</v>
      </c>
      <c r="R546" s="5">
        <v>31</v>
      </c>
      <c r="S546" s="103">
        <v>1159</v>
      </c>
      <c r="T546" s="103">
        <v>31</v>
      </c>
      <c r="U546" s="108">
        <v>0.9482312338222606</v>
      </c>
      <c r="V546" s="113"/>
      <c r="W546" s="4"/>
      <c r="Y546" s="113"/>
    </row>
    <row r="547" spans="1:25">
      <c r="A547" s="5" t="s">
        <v>1089</v>
      </c>
      <c r="B547" s="103">
        <v>74.711311999999992</v>
      </c>
      <c r="C547" s="104">
        <v>7176.7250949459667</v>
      </c>
      <c r="D547" s="105">
        <v>3.8654769473075072</v>
      </c>
      <c r="E547" s="106">
        <v>12.594458438287154</v>
      </c>
      <c r="F547" s="105">
        <v>1.070528967254408</v>
      </c>
      <c r="G547" s="110">
        <v>2.0990000000000002</v>
      </c>
      <c r="H547" s="41">
        <v>1.6674606955693188</v>
      </c>
      <c r="I547" s="111">
        <v>0.19089999999999999</v>
      </c>
      <c r="J547" s="41">
        <v>1.388161341016239</v>
      </c>
      <c r="K547" s="106">
        <v>0.30771999999999999</v>
      </c>
      <c r="L547" s="106"/>
      <c r="M547" s="5">
        <v>1126</v>
      </c>
      <c r="N547" s="5">
        <v>29</v>
      </c>
      <c r="O547" s="5">
        <v>1145</v>
      </c>
      <c r="P547" s="5">
        <v>23</v>
      </c>
      <c r="Q547" s="5">
        <v>1165</v>
      </c>
      <c r="R547" s="5">
        <v>42</v>
      </c>
      <c r="S547" s="103">
        <v>1165</v>
      </c>
      <c r="T547" s="103">
        <v>42</v>
      </c>
      <c r="U547" s="108">
        <v>0.96652360515021463</v>
      </c>
      <c r="V547" s="113"/>
      <c r="W547" s="4"/>
      <c r="Y547" s="113"/>
    </row>
    <row r="548" spans="1:25">
      <c r="A548" s="5" t="s">
        <v>1090</v>
      </c>
      <c r="B548" s="103">
        <v>188.01275999999999</v>
      </c>
      <c r="C548" s="104">
        <v>15821.866694246452</v>
      </c>
      <c r="D548" s="105">
        <v>3.5713746639342481</v>
      </c>
      <c r="E548" s="106">
        <v>12.658227848101266</v>
      </c>
      <c r="F548" s="105">
        <v>0.88607594936708856</v>
      </c>
      <c r="G548" s="110">
        <v>1.9950000000000001</v>
      </c>
      <c r="H548" s="41">
        <v>1.5538847117794485</v>
      </c>
      <c r="I548" s="111">
        <v>0.18049999999999999</v>
      </c>
      <c r="J548" s="41">
        <v>1.3850415512465375</v>
      </c>
      <c r="K548" s="106">
        <v>0.50599000000000005</v>
      </c>
      <c r="L548" s="106"/>
      <c r="M548" s="5">
        <v>1071</v>
      </c>
      <c r="N548" s="5">
        <v>28</v>
      </c>
      <c r="O548" s="5">
        <v>1113</v>
      </c>
      <c r="P548" s="5">
        <v>21</v>
      </c>
      <c r="Q548" s="5">
        <v>1167</v>
      </c>
      <c r="R548" s="5">
        <v>33</v>
      </c>
      <c r="S548" s="103">
        <v>1167</v>
      </c>
      <c r="T548" s="103">
        <v>33</v>
      </c>
      <c r="U548" s="108">
        <v>0.9177377892030848</v>
      </c>
      <c r="V548" s="113"/>
      <c r="W548" s="4"/>
      <c r="Y548" s="113"/>
    </row>
    <row r="549" spans="1:25">
      <c r="A549" s="5" t="s">
        <v>1091</v>
      </c>
      <c r="B549" s="103">
        <v>157.076088</v>
      </c>
      <c r="C549" s="104">
        <v>24633.1</v>
      </c>
      <c r="D549" s="105">
        <v>2.2869451973015664</v>
      </c>
      <c r="E549" s="106">
        <v>12.594458438287154</v>
      </c>
      <c r="F549" s="105">
        <v>0.88161209068010071</v>
      </c>
      <c r="G549" s="110">
        <v>2.113</v>
      </c>
      <c r="H549" s="41">
        <v>1.5617605300520587</v>
      </c>
      <c r="I549" s="111">
        <v>0.19239999999999999</v>
      </c>
      <c r="J549" s="41">
        <v>1.4033264033264035</v>
      </c>
      <c r="K549" s="106">
        <v>0.56950000000000001</v>
      </c>
      <c r="L549" s="106"/>
      <c r="M549" s="5">
        <v>1134</v>
      </c>
      <c r="N549" s="5">
        <v>29</v>
      </c>
      <c r="O549" s="5">
        <v>1152</v>
      </c>
      <c r="P549" s="5">
        <v>22</v>
      </c>
      <c r="Q549" s="5">
        <v>1176</v>
      </c>
      <c r="R549" s="5">
        <v>34</v>
      </c>
      <c r="S549" s="103">
        <v>1176</v>
      </c>
      <c r="T549" s="103">
        <v>34</v>
      </c>
      <c r="U549" s="108">
        <v>0.9642857142857143</v>
      </c>
      <c r="V549" s="113"/>
      <c r="W549" s="4"/>
      <c r="Y549" s="113"/>
    </row>
    <row r="550" spans="1:25">
      <c r="A550" s="5" t="s">
        <v>1092</v>
      </c>
      <c r="B550" s="103">
        <v>86.895119999999991</v>
      </c>
      <c r="C550" s="104">
        <v>12614</v>
      </c>
      <c r="D550" s="105">
        <v>3.0898192169704046</v>
      </c>
      <c r="E550" s="106">
        <v>12.437810945273633</v>
      </c>
      <c r="F550" s="105">
        <v>1.1194029850746268</v>
      </c>
      <c r="G550" s="110">
        <v>2.004</v>
      </c>
      <c r="H550" s="41">
        <v>1.7465069860279443</v>
      </c>
      <c r="I550" s="111">
        <v>0.18190000000000001</v>
      </c>
      <c r="J550" s="41">
        <v>1.4018691588785046</v>
      </c>
      <c r="K550" s="106">
        <v>0.47491</v>
      </c>
      <c r="L550" s="106"/>
      <c r="M550" s="5">
        <v>1077</v>
      </c>
      <c r="N550" s="5">
        <v>28</v>
      </c>
      <c r="O550" s="5">
        <v>1116</v>
      </c>
      <c r="P550" s="5">
        <v>24</v>
      </c>
      <c r="Q550" s="5">
        <v>1187</v>
      </c>
      <c r="R550" s="5">
        <v>43</v>
      </c>
      <c r="S550" s="103">
        <v>1187</v>
      </c>
      <c r="T550" s="103">
        <v>43</v>
      </c>
      <c r="U550" s="108">
        <v>0.90732940185341193</v>
      </c>
      <c r="V550" s="114" t="s">
        <v>518</v>
      </c>
      <c r="W550" s="4"/>
      <c r="Y550" s="113"/>
    </row>
    <row r="551" spans="1:25">
      <c r="A551" s="5" t="s">
        <v>1093</v>
      </c>
      <c r="B551" s="103">
        <v>210.31503999999998</v>
      </c>
      <c r="C551" s="104">
        <v>9665.7355139144547</v>
      </c>
      <c r="D551" s="105">
        <v>4.011079566268057</v>
      </c>
      <c r="E551" s="106">
        <v>12.406947890818858</v>
      </c>
      <c r="F551" s="105">
        <v>0.86848635235731997</v>
      </c>
      <c r="G551" s="110">
        <v>2.1459999999999999</v>
      </c>
      <c r="H551" s="41">
        <v>1.5377446411929172</v>
      </c>
      <c r="I551" s="111">
        <v>0.19209999999999999</v>
      </c>
      <c r="J551" s="41">
        <v>1.37948984903696</v>
      </c>
      <c r="K551" s="106">
        <v>0.43662000000000001</v>
      </c>
      <c r="L551" s="106"/>
      <c r="M551" s="5">
        <v>1133</v>
      </c>
      <c r="N551" s="5">
        <v>29</v>
      </c>
      <c r="O551" s="5">
        <v>1162</v>
      </c>
      <c r="P551" s="5">
        <v>21</v>
      </c>
      <c r="Q551" s="5">
        <v>1205</v>
      </c>
      <c r="R551" s="5">
        <v>33</v>
      </c>
      <c r="S551" s="103">
        <v>1205</v>
      </c>
      <c r="T551" s="103">
        <v>33</v>
      </c>
      <c r="U551" s="108">
        <v>0.94024896265560165</v>
      </c>
      <c r="V551" s="113"/>
      <c r="W551" s="4"/>
      <c r="Y551" s="113"/>
    </row>
    <row r="552" spans="1:25">
      <c r="A552" s="5" t="s">
        <v>1094</v>
      </c>
      <c r="B552" s="103">
        <v>122.110456</v>
      </c>
      <c r="C552" s="104">
        <v>20582.5</v>
      </c>
      <c r="D552" s="105">
        <v>3.7891757357254683</v>
      </c>
      <c r="E552" s="106">
        <v>12.315270935960593</v>
      </c>
      <c r="F552" s="105">
        <v>0.86206896551724133</v>
      </c>
      <c r="G552" s="110">
        <v>2.2999999999999998</v>
      </c>
      <c r="H552" s="41">
        <v>1.5652173913043479</v>
      </c>
      <c r="I552" s="111">
        <v>0.20699999999999999</v>
      </c>
      <c r="J552" s="41">
        <v>1.3768115942028987</v>
      </c>
      <c r="K552" s="106">
        <v>0.46232000000000001</v>
      </c>
      <c r="L552" s="106"/>
      <c r="M552" s="5">
        <v>1212</v>
      </c>
      <c r="N552" s="5">
        <v>30</v>
      </c>
      <c r="O552" s="5">
        <v>1211</v>
      </c>
      <c r="P552" s="5">
        <v>22</v>
      </c>
      <c r="Q552" s="5">
        <v>1219</v>
      </c>
      <c r="R552" s="5">
        <v>34</v>
      </c>
      <c r="S552" s="103">
        <v>1219</v>
      </c>
      <c r="T552" s="103">
        <v>34</v>
      </c>
      <c r="U552" s="108">
        <v>0.99425758818703858</v>
      </c>
      <c r="V552" s="113"/>
      <c r="W552" s="4"/>
      <c r="Y552" s="113"/>
    </row>
    <row r="553" spans="1:25">
      <c r="A553" s="5" t="s">
        <v>1095</v>
      </c>
      <c r="B553" s="103">
        <v>115.534432</v>
      </c>
      <c r="C553" s="104">
        <v>18494.900000000001</v>
      </c>
      <c r="D553" s="105">
        <v>3.3625427448907579</v>
      </c>
      <c r="E553" s="106">
        <v>12.195121951219512</v>
      </c>
      <c r="F553" s="105">
        <v>0.91463414634146334</v>
      </c>
      <c r="G553" s="110">
        <v>2.2469999999999999</v>
      </c>
      <c r="H553" s="41">
        <v>1.5798842901646639</v>
      </c>
      <c r="I553" s="111">
        <v>0.1971</v>
      </c>
      <c r="J553" s="41">
        <v>1.3952308472856416</v>
      </c>
      <c r="K553" s="106">
        <v>0.51654</v>
      </c>
      <c r="L553" s="106"/>
      <c r="M553" s="5">
        <v>1159</v>
      </c>
      <c r="N553" s="5">
        <v>29</v>
      </c>
      <c r="O553" s="5">
        <v>1195</v>
      </c>
      <c r="P553" s="5">
        <v>23</v>
      </c>
      <c r="Q553" s="5">
        <v>1240</v>
      </c>
      <c r="R553" s="5">
        <v>36</v>
      </c>
      <c r="S553" s="103">
        <v>1240</v>
      </c>
      <c r="T553" s="103">
        <v>36</v>
      </c>
      <c r="U553" s="108">
        <v>0.93467741935483872</v>
      </c>
      <c r="V553" s="113"/>
      <c r="W553" s="4"/>
      <c r="Y553" s="113"/>
    </row>
    <row r="554" spans="1:25">
      <c r="A554" s="5" t="s">
        <v>1096</v>
      </c>
      <c r="B554" s="103">
        <v>157.72057599999999</v>
      </c>
      <c r="C554" s="104">
        <v>26701.7</v>
      </c>
      <c r="D554" s="105">
        <v>2.7729766629636949</v>
      </c>
      <c r="E554" s="106">
        <v>11.76470588235294</v>
      </c>
      <c r="F554" s="105">
        <v>0.88235294117647045</v>
      </c>
      <c r="G554" s="110">
        <v>2.4159999999999999</v>
      </c>
      <c r="H554" s="41">
        <v>1.5935430463576159</v>
      </c>
      <c r="I554" s="111">
        <v>0.20710000000000001</v>
      </c>
      <c r="J554" s="41">
        <v>1.4244326412361177</v>
      </c>
      <c r="K554" s="106">
        <v>0.58862000000000003</v>
      </c>
      <c r="L554" s="106"/>
      <c r="M554" s="5">
        <v>1213</v>
      </c>
      <c r="N554" s="5">
        <v>31</v>
      </c>
      <c r="O554" s="5">
        <v>1245</v>
      </c>
      <c r="P554" s="5">
        <v>23</v>
      </c>
      <c r="Q554" s="5">
        <v>1310</v>
      </c>
      <c r="R554" s="5">
        <v>33</v>
      </c>
      <c r="S554" s="103">
        <v>1310</v>
      </c>
      <c r="T554" s="103">
        <v>33</v>
      </c>
      <c r="U554" s="108">
        <v>0.92595419847328242</v>
      </c>
      <c r="V554" s="113"/>
      <c r="W554" s="4"/>
      <c r="Y554" s="113"/>
    </row>
    <row r="555" spans="1:25">
      <c r="A555" s="5" t="s">
        <v>1097</v>
      </c>
      <c r="B555" s="103">
        <v>46.945599999999999</v>
      </c>
      <c r="C555" s="104">
        <v>8029.5</v>
      </c>
      <c r="D555" s="105">
        <v>1.9353586502668683</v>
      </c>
      <c r="E555" s="106">
        <v>11.737089201877934</v>
      </c>
      <c r="F555" s="105">
        <v>1.056338028169014</v>
      </c>
      <c r="G555" s="110">
        <v>2.4790000000000001</v>
      </c>
      <c r="H555" s="41">
        <v>1.674062121823316</v>
      </c>
      <c r="I555" s="111">
        <v>0.2102</v>
      </c>
      <c r="J555" s="41">
        <v>1.4272121788772598</v>
      </c>
      <c r="K555" s="106">
        <v>0.35769000000000001</v>
      </c>
      <c r="L555" s="106"/>
      <c r="M555" s="5">
        <v>1230</v>
      </c>
      <c r="N555" s="5">
        <v>32</v>
      </c>
      <c r="O555" s="5">
        <v>1262</v>
      </c>
      <c r="P555" s="5">
        <v>24</v>
      </c>
      <c r="Q555" s="5">
        <v>1312</v>
      </c>
      <c r="R555" s="5">
        <v>40</v>
      </c>
      <c r="S555" s="103">
        <v>1312</v>
      </c>
      <c r="T555" s="103">
        <v>40</v>
      </c>
      <c r="U555" s="108">
        <v>0.9375</v>
      </c>
      <c r="V555" s="113"/>
      <c r="W555" s="4"/>
      <c r="Y555" s="113"/>
    </row>
    <row r="556" spans="1:25">
      <c r="A556" s="5" t="s">
        <v>1098</v>
      </c>
      <c r="B556" s="103">
        <v>201.18383999999998</v>
      </c>
      <c r="C556" s="104">
        <v>20745.000654364459</v>
      </c>
      <c r="D556" s="105">
        <v>2.0368218809072447</v>
      </c>
      <c r="E556" s="106">
        <v>11.655011655011656</v>
      </c>
      <c r="F556" s="105">
        <v>0.81585081585081576</v>
      </c>
      <c r="G556" s="110">
        <v>2.577</v>
      </c>
      <c r="H556" s="41">
        <v>1.5327900659681801</v>
      </c>
      <c r="I556" s="111">
        <v>0.21709999999999999</v>
      </c>
      <c r="J556" s="41">
        <v>1.3818516812528789</v>
      </c>
      <c r="K556" s="106">
        <v>0.57782999999999995</v>
      </c>
      <c r="L556" s="106"/>
      <c r="M556" s="5">
        <v>1266</v>
      </c>
      <c r="N556" s="5">
        <v>32</v>
      </c>
      <c r="O556" s="5">
        <v>1293</v>
      </c>
      <c r="P556" s="5">
        <v>22</v>
      </c>
      <c r="Q556" s="5">
        <v>1332</v>
      </c>
      <c r="R556" s="5">
        <v>31</v>
      </c>
      <c r="S556" s="103">
        <v>1332</v>
      </c>
      <c r="T556" s="103">
        <v>31</v>
      </c>
      <c r="U556" s="108">
        <v>0.9504504504504504</v>
      </c>
      <c r="V556" s="113"/>
      <c r="W556" s="4"/>
      <c r="Y556" s="113"/>
    </row>
    <row r="557" spans="1:25">
      <c r="A557" s="5" t="s">
        <v>1099</v>
      </c>
      <c r="B557" s="103">
        <v>51.336687999999995</v>
      </c>
      <c r="C557" s="104">
        <v>9475</v>
      </c>
      <c r="D557" s="105">
        <v>1.9151263020171825</v>
      </c>
      <c r="E557" s="106">
        <v>11.534025374855824</v>
      </c>
      <c r="F557" s="105">
        <v>1.0380622837370241</v>
      </c>
      <c r="G557" s="110">
        <v>2.7029999999999998</v>
      </c>
      <c r="H557" s="41">
        <v>1.6833148353681096</v>
      </c>
      <c r="I557" s="111">
        <v>0.22600000000000001</v>
      </c>
      <c r="J557" s="41">
        <v>1.415929203539823</v>
      </c>
      <c r="K557" s="106">
        <v>0.39723000000000003</v>
      </c>
      <c r="L557" s="106"/>
      <c r="M557" s="5">
        <v>1313</v>
      </c>
      <c r="N557" s="5">
        <v>34</v>
      </c>
      <c r="O557" s="5">
        <v>1327</v>
      </c>
      <c r="P557" s="5">
        <v>24</v>
      </c>
      <c r="Q557" s="5">
        <v>1337</v>
      </c>
      <c r="R557" s="5">
        <v>41</v>
      </c>
      <c r="S557" s="103">
        <v>1337</v>
      </c>
      <c r="T557" s="103">
        <v>41</v>
      </c>
      <c r="U557" s="108">
        <v>0.98204936424831712</v>
      </c>
      <c r="V557" s="113"/>
      <c r="W557" s="4"/>
      <c r="Y557" s="113"/>
    </row>
    <row r="558" spans="1:25">
      <c r="A558" s="5" t="s">
        <v>1100</v>
      </c>
      <c r="B558" s="103">
        <v>98.86354399999999</v>
      </c>
      <c r="C558" s="104">
        <v>17965.7</v>
      </c>
      <c r="D558" s="105">
        <v>2.6107969080523605</v>
      </c>
      <c r="E558" s="106">
        <v>11.547344110854503</v>
      </c>
      <c r="F558" s="105">
        <v>0.86605080831408776</v>
      </c>
      <c r="G558" s="110">
        <v>2.69</v>
      </c>
      <c r="H558" s="41">
        <v>1.5799256505576209</v>
      </c>
      <c r="I558" s="111">
        <v>0.2238</v>
      </c>
      <c r="J558" s="41">
        <v>1.4075067024128687</v>
      </c>
      <c r="K558" s="106">
        <v>0.56501999999999997</v>
      </c>
      <c r="L558" s="106"/>
      <c r="M558" s="5">
        <v>1301</v>
      </c>
      <c r="N558" s="5">
        <v>33</v>
      </c>
      <c r="O558" s="5">
        <v>1323</v>
      </c>
      <c r="P558" s="5">
        <v>23</v>
      </c>
      <c r="Q558" s="5">
        <v>1345</v>
      </c>
      <c r="R558" s="5">
        <v>34</v>
      </c>
      <c r="S558" s="103">
        <v>1345</v>
      </c>
      <c r="T558" s="103">
        <v>34</v>
      </c>
      <c r="U558" s="108">
        <v>0.96728624535315988</v>
      </c>
      <c r="V558" s="113"/>
      <c r="W558" s="4"/>
      <c r="Y558" s="113"/>
    </row>
    <row r="559" spans="1:25">
      <c r="A559" s="5" t="s">
        <v>1101</v>
      </c>
      <c r="B559" s="103">
        <v>151.17575199999999</v>
      </c>
      <c r="C559" s="104">
        <v>25866</v>
      </c>
      <c r="D559" s="105">
        <v>1.2188120171270009</v>
      </c>
      <c r="E559" s="106">
        <v>11.52073732718894</v>
      </c>
      <c r="F559" s="105">
        <v>0.86405529953917048</v>
      </c>
      <c r="G559" s="110">
        <v>2.5619999999999998</v>
      </c>
      <c r="H559" s="41">
        <v>1.6003122560499612</v>
      </c>
      <c r="I559" s="111">
        <v>0.21110000000000001</v>
      </c>
      <c r="J559" s="41">
        <v>1.4211274277593557</v>
      </c>
      <c r="K559" s="106">
        <v>0.66661999999999999</v>
      </c>
      <c r="L559" s="106"/>
      <c r="M559" s="5">
        <v>1234</v>
      </c>
      <c r="N559" s="5">
        <v>32</v>
      </c>
      <c r="O559" s="5">
        <v>1287</v>
      </c>
      <c r="P559" s="5">
        <v>23</v>
      </c>
      <c r="Q559" s="5">
        <v>1354</v>
      </c>
      <c r="R559" s="5">
        <v>33</v>
      </c>
      <c r="S559" s="103">
        <v>1354</v>
      </c>
      <c r="T559" s="103">
        <v>33</v>
      </c>
      <c r="U559" s="108">
        <v>0.91137370753323488</v>
      </c>
      <c r="V559" s="113"/>
      <c r="W559" s="4"/>
      <c r="Y559" s="113"/>
    </row>
    <row r="560" spans="1:25">
      <c r="A560" s="5" t="s">
        <v>1102</v>
      </c>
      <c r="B560" s="103">
        <v>81.440839999999994</v>
      </c>
      <c r="C560" s="104">
        <v>14975.4</v>
      </c>
      <c r="D560" s="105">
        <v>1.068064817092883</v>
      </c>
      <c r="E560" s="106">
        <v>11.428571428571429</v>
      </c>
      <c r="F560" s="105">
        <v>0.91428571428571437</v>
      </c>
      <c r="G560" s="110">
        <v>2.78</v>
      </c>
      <c r="H560" s="41">
        <v>1.5827338129496402</v>
      </c>
      <c r="I560" s="111">
        <v>0.22989999999999999</v>
      </c>
      <c r="J560" s="41">
        <v>1.4136581122227057</v>
      </c>
      <c r="K560" s="106">
        <v>0.44009999999999999</v>
      </c>
      <c r="L560" s="106"/>
      <c r="M560" s="5">
        <v>1333</v>
      </c>
      <c r="N560" s="5">
        <v>34</v>
      </c>
      <c r="O560" s="5">
        <v>1350</v>
      </c>
      <c r="P560" s="5">
        <v>24</v>
      </c>
      <c r="Q560" s="5">
        <v>1361</v>
      </c>
      <c r="R560" s="5">
        <v>36</v>
      </c>
      <c r="S560" s="103">
        <v>1361</v>
      </c>
      <c r="T560" s="103">
        <v>36</v>
      </c>
      <c r="U560" s="108">
        <v>0.97942689199118294</v>
      </c>
      <c r="V560" s="113"/>
      <c r="W560" s="4"/>
      <c r="Y560" s="113"/>
    </row>
    <row r="561" spans="1:25">
      <c r="A561" s="5" t="s">
        <v>1103</v>
      </c>
      <c r="B561" s="103">
        <v>63.240111999999996</v>
      </c>
      <c r="C561" s="104">
        <v>2613.4120510573357</v>
      </c>
      <c r="D561" s="105">
        <v>1.913265158494782</v>
      </c>
      <c r="E561" s="106">
        <v>11.441647597254004</v>
      </c>
      <c r="F561" s="105">
        <v>0.97254004576659026</v>
      </c>
      <c r="G561" s="110">
        <v>2.742</v>
      </c>
      <c r="H561" s="41">
        <v>1.6411378555798688</v>
      </c>
      <c r="I561" s="111">
        <v>0.22650000000000001</v>
      </c>
      <c r="J561" s="41">
        <v>1.3907284768211921</v>
      </c>
      <c r="K561" s="106">
        <v>0.39295000000000002</v>
      </c>
      <c r="L561" s="106"/>
      <c r="M561" s="5">
        <v>1316</v>
      </c>
      <c r="N561" s="5">
        <v>33</v>
      </c>
      <c r="O561" s="5">
        <v>1337</v>
      </c>
      <c r="P561" s="5">
        <v>24</v>
      </c>
      <c r="Q561" s="5">
        <v>1362</v>
      </c>
      <c r="R561" s="5">
        <v>39</v>
      </c>
      <c r="S561" s="103">
        <v>1362</v>
      </c>
      <c r="T561" s="103">
        <v>39</v>
      </c>
      <c r="U561" s="108">
        <v>0.96622613803230539</v>
      </c>
      <c r="V561" s="113"/>
      <c r="W561" s="4"/>
      <c r="Y561" s="113"/>
    </row>
    <row r="562" spans="1:25">
      <c r="A562" s="5" t="s">
        <v>1104</v>
      </c>
      <c r="B562" s="103">
        <v>36.673207999999995</v>
      </c>
      <c r="C562" s="104">
        <v>7022.2</v>
      </c>
      <c r="D562" s="105">
        <v>1.7371238794234436</v>
      </c>
      <c r="E562" s="106">
        <v>11.363636363636365</v>
      </c>
      <c r="F562" s="105">
        <v>1.1363636363636365</v>
      </c>
      <c r="G562" s="110">
        <v>2.819</v>
      </c>
      <c r="H562" s="41">
        <v>1.7204682511528913</v>
      </c>
      <c r="I562" s="111">
        <v>0.23380000000000001</v>
      </c>
      <c r="J562" s="41">
        <v>1.4328485885372113</v>
      </c>
      <c r="K562" s="106">
        <v>0.35004000000000002</v>
      </c>
      <c r="L562" s="106"/>
      <c r="M562" s="5">
        <v>1354</v>
      </c>
      <c r="N562" s="5">
        <v>35</v>
      </c>
      <c r="O562" s="5">
        <v>1357</v>
      </c>
      <c r="P562" s="5">
        <v>25</v>
      </c>
      <c r="Q562" s="5">
        <v>1365</v>
      </c>
      <c r="R562" s="5">
        <v>43</v>
      </c>
      <c r="S562" s="103">
        <v>1365</v>
      </c>
      <c r="T562" s="103">
        <v>43</v>
      </c>
      <c r="U562" s="108">
        <v>0.99194139194139197</v>
      </c>
      <c r="V562" s="113"/>
      <c r="W562" s="4"/>
      <c r="Y562" s="113"/>
    </row>
    <row r="563" spans="1:25">
      <c r="A563" s="5" t="s">
        <v>1105</v>
      </c>
      <c r="B563" s="103">
        <v>104.756288</v>
      </c>
      <c r="C563" s="104">
        <v>19384.599999999999</v>
      </c>
      <c r="D563" s="105">
        <v>2.5353944029656961</v>
      </c>
      <c r="E563" s="106">
        <v>11.441647597254004</v>
      </c>
      <c r="F563" s="105">
        <v>0.85812356979405024</v>
      </c>
      <c r="G563" s="110">
        <v>2.7610000000000001</v>
      </c>
      <c r="H563" s="41">
        <v>1.5755161173487864</v>
      </c>
      <c r="I563" s="111">
        <v>0.2278</v>
      </c>
      <c r="J563" s="41">
        <v>1.3827919227392449</v>
      </c>
      <c r="K563" s="106">
        <v>0.53752</v>
      </c>
      <c r="L563" s="106"/>
      <c r="M563" s="5">
        <v>1323</v>
      </c>
      <c r="N563" s="5">
        <v>33</v>
      </c>
      <c r="O563" s="5">
        <v>1343</v>
      </c>
      <c r="P563" s="5">
        <v>24</v>
      </c>
      <c r="Q563" s="5">
        <v>1366</v>
      </c>
      <c r="R563" s="5">
        <v>34</v>
      </c>
      <c r="S563" s="103">
        <v>1366</v>
      </c>
      <c r="T563" s="103">
        <v>34</v>
      </c>
      <c r="U563" s="108">
        <v>0.96852122986822842</v>
      </c>
      <c r="V563" s="113"/>
      <c r="W563" s="4"/>
      <c r="Y563" s="113"/>
    </row>
    <row r="564" spans="1:25">
      <c r="A564" s="5" t="s">
        <v>1106</v>
      </c>
      <c r="B564" s="103">
        <v>67.098303999999999</v>
      </c>
      <c r="C564" s="104">
        <v>1301.0472395554157</v>
      </c>
      <c r="D564" s="105">
        <v>1.5606617736139825</v>
      </c>
      <c r="E564" s="106">
        <v>11.389521640091116</v>
      </c>
      <c r="F564" s="105">
        <v>0.91116173120728927</v>
      </c>
      <c r="G564" s="110">
        <v>2.72</v>
      </c>
      <c r="H564" s="41">
        <v>1.5992647058823526</v>
      </c>
      <c r="I564" s="111">
        <v>0.22409999999999999</v>
      </c>
      <c r="J564" s="41">
        <v>1.4056224899598395</v>
      </c>
      <c r="K564" s="106">
        <v>0.45046000000000003</v>
      </c>
      <c r="L564" s="106"/>
      <c r="M564" s="5">
        <v>1303</v>
      </c>
      <c r="N564" s="5">
        <v>33</v>
      </c>
      <c r="O564" s="5">
        <v>1332</v>
      </c>
      <c r="P564" s="5">
        <v>25</v>
      </c>
      <c r="Q564" s="5">
        <v>1369</v>
      </c>
      <c r="R564" s="5">
        <v>36</v>
      </c>
      <c r="S564" s="103">
        <v>1369</v>
      </c>
      <c r="T564" s="103">
        <v>36</v>
      </c>
      <c r="U564" s="108">
        <v>0.95178962746530316</v>
      </c>
      <c r="V564" s="113"/>
      <c r="W564" s="4"/>
      <c r="Y564" s="113"/>
    </row>
    <row r="565" spans="1:25">
      <c r="A565" s="5" t="s">
        <v>1107</v>
      </c>
      <c r="B565" s="103">
        <v>13.569607999999999</v>
      </c>
      <c r="C565" s="104">
        <v>2483.8000000000002</v>
      </c>
      <c r="D565" s="105">
        <v>2.3155914435883989</v>
      </c>
      <c r="E565" s="106">
        <v>11.235955056179776</v>
      </c>
      <c r="F565" s="105">
        <v>1.6292134831460674</v>
      </c>
      <c r="G565" s="110">
        <v>2.76</v>
      </c>
      <c r="H565" s="41">
        <v>2.1739130434782612</v>
      </c>
      <c r="I565" s="111">
        <v>0.22450000000000001</v>
      </c>
      <c r="J565" s="41">
        <v>1.5367483296213806</v>
      </c>
      <c r="K565" s="106">
        <v>0.32511000000000001</v>
      </c>
      <c r="L565" s="106"/>
      <c r="M565" s="5">
        <v>1304</v>
      </c>
      <c r="N565" s="5">
        <v>36</v>
      </c>
      <c r="O565" s="5">
        <v>1339</v>
      </c>
      <c r="P565" s="5">
        <v>32</v>
      </c>
      <c r="Q565" s="5">
        <v>1369</v>
      </c>
      <c r="R565" s="5">
        <v>64</v>
      </c>
      <c r="S565" s="103">
        <v>1369</v>
      </c>
      <c r="T565" s="103">
        <v>64</v>
      </c>
      <c r="U565" s="108">
        <v>0.95252008765522278</v>
      </c>
      <c r="V565" s="113"/>
      <c r="W565" s="4"/>
      <c r="Y565" s="113"/>
    </row>
    <row r="566" spans="1:25">
      <c r="A566" s="5" t="s">
        <v>1108</v>
      </c>
      <c r="B566" s="103">
        <v>34.799543999999997</v>
      </c>
      <c r="C566" s="104">
        <v>6433</v>
      </c>
      <c r="D566" s="105">
        <v>1.0611211521807502</v>
      </c>
      <c r="E566" s="106">
        <v>11.325028312570781</v>
      </c>
      <c r="F566" s="105">
        <v>1.1325028312570782</v>
      </c>
      <c r="G566" s="110">
        <v>2.7389999999999999</v>
      </c>
      <c r="H566" s="41">
        <v>1.7159547280029208</v>
      </c>
      <c r="I566" s="111">
        <v>0.22559999999999999</v>
      </c>
      <c r="J566" s="41">
        <v>1.4406028368794328</v>
      </c>
      <c r="K566" s="106">
        <v>0.30998999999999999</v>
      </c>
      <c r="L566" s="106"/>
      <c r="M566" s="5">
        <v>1311</v>
      </c>
      <c r="N566" s="5">
        <v>34</v>
      </c>
      <c r="O566" s="5">
        <v>1334</v>
      </c>
      <c r="P566" s="5">
        <v>26</v>
      </c>
      <c r="Q566" s="5">
        <v>1369</v>
      </c>
      <c r="R566" s="5">
        <v>44</v>
      </c>
      <c r="S566" s="103">
        <v>1369</v>
      </c>
      <c r="T566" s="103">
        <v>44</v>
      </c>
      <c r="U566" s="108">
        <v>0.95763330898466037</v>
      </c>
      <c r="V566" s="113"/>
      <c r="W566" s="4"/>
      <c r="Y566" s="113"/>
    </row>
    <row r="567" spans="1:25">
      <c r="A567" s="5" t="s">
        <v>1109</v>
      </c>
      <c r="B567" s="103">
        <v>38.419784</v>
      </c>
      <c r="C567" s="104">
        <v>7020.2</v>
      </c>
      <c r="D567" s="105">
        <v>1.9779938080339046</v>
      </c>
      <c r="E567" s="106">
        <v>11.312217194570135</v>
      </c>
      <c r="F567" s="105">
        <v>1.1312217194570136</v>
      </c>
      <c r="G567" s="110">
        <v>2.726</v>
      </c>
      <c r="H567" s="41">
        <v>1.6874541452677916</v>
      </c>
      <c r="I567" s="111">
        <v>0.22270000000000001</v>
      </c>
      <c r="J567" s="41">
        <v>1.4369106421194431</v>
      </c>
      <c r="K567" s="106">
        <v>0.38272</v>
      </c>
      <c r="L567" s="106"/>
      <c r="M567" s="5">
        <v>1295</v>
      </c>
      <c r="N567" s="5">
        <v>34</v>
      </c>
      <c r="O567" s="5">
        <v>1332</v>
      </c>
      <c r="P567" s="5">
        <v>25</v>
      </c>
      <c r="Q567" s="5">
        <v>1376</v>
      </c>
      <c r="R567" s="5">
        <v>42</v>
      </c>
      <c r="S567" s="103">
        <v>1376</v>
      </c>
      <c r="T567" s="103">
        <v>42</v>
      </c>
      <c r="U567" s="108">
        <v>0.94113372093023251</v>
      </c>
      <c r="V567" s="113"/>
      <c r="W567" s="4"/>
      <c r="Y567" s="113"/>
    </row>
    <row r="568" spans="1:25">
      <c r="A568" s="5" t="s">
        <v>1110</v>
      </c>
      <c r="B568" s="103">
        <v>58.044376</v>
      </c>
      <c r="C568" s="104">
        <v>10606.2</v>
      </c>
      <c r="D568" s="105">
        <v>1.3634110708975085</v>
      </c>
      <c r="E568" s="106">
        <v>11.312217194570135</v>
      </c>
      <c r="F568" s="105">
        <v>1.0180995475113122</v>
      </c>
      <c r="G568" s="110">
        <v>2.746</v>
      </c>
      <c r="H568" s="41">
        <v>1.6569555717407136</v>
      </c>
      <c r="I568" s="111">
        <v>0.222</v>
      </c>
      <c r="J568" s="41">
        <v>1.4189189189189189</v>
      </c>
      <c r="K568" s="106">
        <v>0.38429000000000002</v>
      </c>
      <c r="L568" s="106"/>
      <c r="M568" s="5">
        <v>1292</v>
      </c>
      <c r="N568" s="5">
        <v>33</v>
      </c>
      <c r="O568" s="5">
        <v>1337</v>
      </c>
      <c r="P568" s="5">
        <v>24</v>
      </c>
      <c r="Q568" s="5">
        <v>1381</v>
      </c>
      <c r="R568" s="5">
        <v>40</v>
      </c>
      <c r="S568" s="103">
        <v>1381</v>
      </c>
      <c r="T568" s="103">
        <v>40</v>
      </c>
      <c r="U568" s="108">
        <v>0.93555394641564082</v>
      </c>
      <c r="V568" s="113"/>
      <c r="W568" s="4"/>
      <c r="Y568" s="113"/>
    </row>
    <row r="569" spans="1:25">
      <c r="A569" s="5" t="s">
        <v>1111</v>
      </c>
      <c r="B569" s="103">
        <v>90.690495999999996</v>
      </c>
      <c r="C569" s="104">
        <v>2776.3549846192532</v>
      </c>
      <c r="D569" s="105">
        <v>1.8691097717035445</v>
      </c>
      <c r="E569" s="106">
        <v>11.325028312570781</v>
      </c>
      <c r="F569" s="105">
        <v>0.9060022650056625</v>
      </c>
      <c r="G569" s="110">
        <v>2.7770000000000001</v>
      </c>
      <c r="H569" s="41">
        <v>1.5844436442203815</v>
      </c>
      <c r="I569" s="111">
        <v>0.22739999999999999</v>
      </c>
      <c r="J569" s="41">
        <v>1.3852242744063326</v>
      </c>
      <c r="K569" s="106">
        <v>0.44713999999999998</v>
      </c>
      <c r="L569" s="106"/>
      <c r="M569" s="5">
        <v>1320</v>
      </c>
      <c r="N569" s="5">
        <v>33</v>
      </c>
      <c r="O569" s="5">
        <v>1347</v>
      </c>
      <c r="P569" s="5">
        <v>24</v>
      </c>
      <c r="Q569" s="5">
        <v>1381</v>
      </c>
      <c r="R569" s="5">
        <v>35</v>
      </c>
      <c r="S569" s="103">
        <v>1381</v>
      </c>
      <c r="T569" s="103">
        <v>35</v>
      </c>
      <c r="U569" s="108">
        <v>0.95582910934105725</v>
      </c>
      <c r="V569" s="113"/>
      <c r="W569" s="4"/>
      <c r="Y569" s="113"/>
    </row>
    <row r="570" spans="1:25">
      <c r="A570" s="5" t="s">
        <v>1112</v>
      </c>
      <c r="B570" s="103">
        <v>34.71416</v>
      </c>
      <c r="C570" s="104">
        <v>6160.4</v>
      </c>
      <c r="D570" s="105">
        <v>2.3912850463881212</v>
      </c>
      <c r="E570" s="106">
        <v>11.210762331838565</v>
      </c>
      <c r="F570" s="105">
        <v>1.3452914798206277</v>
      </c>
      <c r="G570" s="110">
        <v>2.78</v>
      </c>
      <c r="H570" s="41">
        <v>1.7985611510791368</v>
      </c>
      <c r="I570" s="111">
        <v>0.22770000000000001</v>
      </c>
      <c r="J570" s="41">
        <v>1.5151515151515149</v>
      </c>
      <c r="K570" s="106">
        <v>0.32929999999999998</v>
      </c>
      <c r="L570" s="106"/>
      <c r="M570" s="5">
        <v>1322</v>
      </c>
      <c r="N570" s="5">
        <v>36</v>
      </c>
      <c r="O570" s="5">
        <v>1345</v>
      </c>
      <c r="P570" s="5">
        <v>28</v>
      </c>
      <c r="Q570" s="5">
        <v>1388</v>
      </c>
      <c r="R570" s="5">
        <v>52</v>
      </c>
      <c r="S570" s="103">
        <v>1388</v>
      </c>
      <c r="T570" s="103">
        <v>52</v>
      </c>
      <c r="U570" s="108">
        <v>0.95244956772334299</v>
      </c>
      <c r="V570" s="114" t="s">
        <v>513</v>
      </c>
      <c r="W570" s="4"/>
      <c r="Y570" s="113"/>
    </row>
    <row r="571" spans="1:25">
      <c r="A571" s="5" t="s">
        <v>1113</v>
      </c>
      <c r="B571" s="103">
        <v>111.07979999999999</v>
      </c>
      <c r="C571" s="104">
        <v>22542.9</v>
      </c>
      <c r="D571" s="105">
        <v>2.6787963092284359</v>
      </c>
      <c r="E571" s="106">
        <v>11.086474501108647</v>
      </c>
      <c r="F571" s="105">
        <v>0.8314855875831485</v>
      </c>
      <c r="G571" s="110">
        <v>3.036</v>
      </c>
      <c r="H571" s="41">
        <v>1.5480895915678525</v>
      </c>
      <c r="I571" s="111">
        <v>0.24540000000000001</v>
      </c>
      <c r="J571" s="41">
        <v>1.3854930725346373</v>
      </c>
      <c r="K571" s="106">
        <v>0.44571</v>
      </c>
      <c r="L571" s="106"/>
      <c r="M571" s="5">
        <v>1415</v>
      </c>
      <c r="N571" s="5">
        <v>35</v>
      </c>
      <c r="O571" s="5">
        <v>1415</v>
      </c>
      <c r="P571" s="5">
        <v>24</v>
      </c>
      <c r="Q571" s="5">
        <v>1425</v>
      </c>
      <c r="R571" s="5">
        <v>33</v>
      </c>
      <c r="S571" s="103">
        <v>1425</v>
      </c>
      <c r="T571" s="103">
        <v>33</v>
      </c>
      <c r="U571" s="108">
        <v>0.99298245614035086</v>
      </c>
      <c r="V571" s="113"/>
      <c r="W571" s="4"/>
      <c r="Y571" s="113"/>
    </row>
    <row r="572" spans="1:25">
      <c r="A572" s="5" t="s">
        <v>1114</v>
      </c>
      <c r="B572" s="103">
        <v>194.08303199999997</v>
      </c>
      <c r="C572" s="104">
        <v>2900.69781196647</v>
      </c>
      <c r="D572" s="105">
        <v>2.8146035370283125</v>
      </c>
      <c r="E572" s="106">
        <v>11.074197120708748</v>
      </c>
      <c r="F572" s="105">
        <v>0.83056478405315604</v>
      </c>
      <c r="G572" s="110">
        <v>2.9220000000000002</v>
      </c>
      <c r="H572" s="41">
        <v>1.5742642026009581</v>
      </c>
      <c r="I572" s="111">
        <v>0.23599999999999999</v>
      </c>
      <c r="J572" s="41">
        <v>1.3983050847457628</v>
      </c>
      <c r="K572" s="106">
        <v>0.69055999999999995</v>
      </c>
      <c r="L572" s="106"/>
      <c r="M572" s="5">
        <v>1366</v>
      </c>
      <c r="N572" s="5">
        <v>34</v>
      </c>
      <c r="O572" s="5">
        <v>1385</v>
      </c>
      <c r="P572" s="5">
        <v>24</v>
      </c>
      <c r="Q572" s="5">
        <v>1427</v>
      </c>
      <c r="R572" s="5">
        <v>32</v>
      </c>
      <c r="S572" s="103">
        <v>1427</v>
      </c>
      <c r="T572" s="103">
        <v>32</v>
      </c>
      <c r="U572" s="108">
        <v>0.95725297827610367</v>
      </c>
      <c r="V572" s="113"/>
      <c r="W572" s="4"/>
      <c r="Y572" s="113"/>
    </row>
    <row r="573" spans="1:25">
      <c r="A573" s="5" t="s">
        <v>1115</v>
      </c>
      <c r="B573" s="103">
        <v>222.48324799999997</v>
      </c>
      <c r="C573" s="104">
        <v>42894</v>
      </c>
      <c r="D573" s="105">
        <v>2.1890108672127866</v>
      </c>
      <c r="E573" s="106">
        <v>10.893246187363834</v>
      </c>
      <c r="F573" s="105">
        <v>0.81699346405228745</v>
      </c>
      <c r="G573" s="110">
        <v>2.984</v>
      </c>
      <c r="H573" s="41">
        <v>1.5247989276139409</v>
      </c>
      <c r="I573" s="111">
        <v>0.2374</v>
      </c>
      <c r="J573" s="41">
        <v>1.3689974726200507</v>
      </c>
      <c r="K573" s="106">
        <v>0.62441000000000002</v>
      </c>
      <c r="L573" s="106"/>
      <c r="M573" s="5">
        <v>1373</v>
      </c>
      <c r="N573" s="5">
        <v>34</v>
      </c>
      <c r="O573" s="5">
        <v>1402</v>
      </c>
      <c r="P573" s="5">
        <v>23</v>
      </c>
      <c r="Q573" s="5">
        <v>1459</v>
      </c>
      <c r="R573" s="5">
        <v>31</v>
      </c>
      <c r="S573" s="103">
        <v>1459</v>
      </c>
      <c r="T573" s="103">
        <v>31</v>
      </c>
      <c r="U573" s="108">
        <v>0.94105551747772442</v>
      </c>
      <c r="V573" s="113"/>
      <c r="W573" s="4"/>
      <c r="Y573" s="113"/>
    </row>
    <row r="574" spans="1:25">
      <c r="A574" s="5" t="s">
        <v>1116</v>
      </c>
      <c r="B574" s="103">
        <v>152.90371199999998</v>
      </c>
      <c r="C574" s="104">
        <v>4718.5637927535499</v>
      </c>
      <c r="D574" s="105">
        <v>4.5107438449466368</v>
      </c>
      <c r="E574" s="106">
        <v>9.9800399201596814</v>
      </c>
      <c r="F574" s="105">
        <v>0.79840319361277445</v>
      </c>
      <c r="G574" s="110">
        <v>3.79</v>
      </c>
      <c r="H574" s="41">
        <v>1.5831134564643798</v>
      </c>
      <c r="I574" s="111">
        <v>0.27279999999999999</v>
      </c>
      <c r="J574" s="41">
        <v>1.4112903225806452</v>
      </c>
      <c r="K574" s="106">
        <v>0.76485000000000003</v>
      </c>
      <c r="L574" s="106"/>
      <c r="M574" s="5">
        <v>1555</v>
      </c>
      <c r="N574" s="5">
        <v>39</v>
      </c>
      <c r="O574" s="5">
        <v>1589</v>
      </c>
      <c r="P574" s="5">
        <v>25</v>
      </c>
      <c r="Q574" s="5">
        <v>1624</v>
      </c>
      <c r="R574" s="5">
        <v>29</v>
      </c>
      <c r="S574" s="103">
        <v>1624</v>
      </c>
      <c r="T574" s="103">
        <v>29</v>
      </c>
      <c r="U574" s="108">
        <v>0.95751231527093594</v>
      </c>
      <c r="V574" s="113"/>
      <c r="W574" s="4"/>
      <c r="Y574" s="113"/>
    </row>
    <row r="575" spans="1:25">
      <c r="A575" s="5" t="s">
        <v>1117</v>
      </c>
      <c r="B575" s="103">
        <v>120.73058399999999</v>
      </c>
      <c r="C575" s="104">
        <v>29910.9</v>
      </c>
      <c r="D575" s="105">
        <v>2.130509434933789</v>
      </c>
      <c r="E575" s="106">
        <v>9.216589861751153</v>
      </c>
      <c r="F575" s="105">
        <v>0.82949308755760365</v>
      </c>
      <c r="G575" s="110">
        <v>4.4800000000000004</v>
      </c>
      <c r="H575" s="41">
        <v>1.5625</v>
      </c>
      <c r="I575" s="111">
        <v>0.2984</v>
      </c>
      <c r="J575" s="41">
        <v>1.3907506702412868</v>
      </c>
      <c r="K575" s="106">
        <v>0.60980000000000001</v>
      </c>
      <c r="L575" s="106"/>
      <c r="M575" s="5">
        <v>1683</v>
      </c>
      <c r="N575" s="5">
        <v>41</v>
      </c>
      <c r="O575" s="5">
        <v>1725</v>
      </c>
      <c r="P575" s="5">
        <v>26</v>
      </c>
      <c r="Q575" s="5">
        <v>1770</v>
      </c>
      <c r="R575" s="5">
        <v>30</v>
      </c>
      <c r="S575" s="103">
        <v>1770</v>
      </c>
      <c r="T575" s="103">
        <v>30</v>
      </c>
      <c r="U575" s="108">
        <v>0.95084745762711864</v>
      </c>
      <c r="V575" s="113"/>
      <c r="W575" s="4"/>
      <c r="Y575" s="113"/>
    </row>
    <row r="576" spans="1:25">
      <c r="A576" s="5" t="s">
        <v>1118</v>
      </c>
      <c r="B576" s="103">
        <v>82.206384</v>
      </c>
      <c r="C576" s="104">
        <v>18588.7</v>
      </c>
      <c r="D576" s="105">
        <v>1.5298147176403261</v>
      </c>
      <c r="E576" s="106">
        <v>9.1659028414298813</v>
      </c>
      <c r="F576" s="105">
        <v>1.0082493125572869</v>
      </c>
      <c r="G576" s="110">
        <v>4.5199999999999996</v>
      </c>
      <c r="H576" s="41">
        <v>1.6592920353982303</v>
      </c>
      <c r="I576" s="111">
        <v>0.29859999999999998</v>
      </c>
      <c r="J576" s="41">
        <v>1.490288010716678</v>
      </c>
      <c r="K576" s="106">
        <v>0.52246000000000004</v>
      </c>
      <c r="L576" s="106"/>
      <c r="M576" s="5">
        <v>1684</v>
      </c>
      <c r="N576" s="5">
        <v>44</v>
      </c>
      <c r="O576" s="5">
        <v>1732</v>
      </c>
      <c r="P576" s="5">
        <v>28</v>
      </c>
      <c r="Q576" s="5">
        <v>1777</v>
      </c>
      <c r="R576" s="5">
        <v>37</v>
      </c>
      <c r="S576" s="103">
        <v>1777</v>
      </c>
      <c r="T576" s="103">
        <v>37</v>
      </c>
      <c r="U576" s="108">
        <v>0.94766460326392798</v>
      </c>
      <c r="V576" s="116" t="s">
        <v>528</v>
      </c>
      <c r="W576" s="4"/>
      <c r="Y576" s="113"/>
    </row>
    <row r="577" spans="1:25">
      <c r="A577" s="5" t="s">
        <v>1119</v>
      </c>
      <c r="B577" s="103">
        <v>160.98211999999998</v>
      </c>
      <c r="C577" s="104">
        <v>38646.199999999997</v>
      </c>
      <c r="D577" s="105">
        <v>2.9895576881647266</v>
      </c>
      <c r="E577" s="106">
        <v>8.9445438282647594</v>
      </c>
      <c r="F577" s="105">
        <v>0.80500894454382821</v>
      </c>
      <c r="G577" s="110">
        <v>4.55</v>
      </c>
      <c r="H577" s="41">
        <v>1.5384615384615388</v>
      </c>
      <c r="I577" s="111">
        <v>0.29370000000000002</v>
      </c>
      <c r="J577" s="41">
        <v>1.3959822948586993</v>
      </c>
      <c r="K577" s="106">
        <v>0.71821999999999997</v>
      </c>
      <c r="L577" s="106"/>
      <c r="M577" s="5">
        <v>1659</v>
      </c>
      <c r="N577" s="5">
        <v>41</v>
      </c>
      <c r="O577" s="5">
        <v>1739</v>
      </c>
      <c r="P577" s="5">
        <v>26</v>
      </c>
      <c r="Q577" s="5">
        <v>1828</v>
      </c>
      <c r="R577" s="5">
        <v>29</v>
      </c>
      <c r="S577" s="103">
        <v>1828</v>
      </c>
      <c r="T577" s="103">
        <v>29</v>
      </c>
      <c r="U577" s="108">
        <v>0.90754923413566735</v>
      </c>
      <c r="V577" s="113"/>
      <c r="W577" s="4"/>
      <c r="Y577" s="113"/>
    </row>
    <row r="578" spans="1:25">
      <c r="A578" s="5" t="s">
        <v>1120</v>
      </c>
      <c r="B578" s="103">
        <v>105.981928</v>
      </c>
      <c r="C578" s="104">
        <v>3077.3795055225819</v>
      </c>
      <c r="D578" s="105">
        <v>5.0286882096517571</v>
      </c>
      <c r="E578" s="106">
        <v>8.8809946714031973</v>
      </c>
      <c r="F578" s="105">
        <v>0.79928952042628765</v>
      </c>
      <c r="G578" s="110">
        <v>4.7300000000000004</v>
      </c>
      <c r="H578" s="41">
        <v>1.5856236786469342</v>
      </c>
      <c r="I578" s="111">
        <v>0.30309999999999998</v>
      </c>
      <c r="J578" s="41">
        <v>1.3856812933025404</v>
      </c>
      <c r="K578" s="106">
        <v>0.57377</v>
      </c>
      <c r="L578" s="106"/>
      <c r="M578" s="5">
        <v>1706</v>
      </c>
      <c r="N578" s="5">
        <v>41</v>
      </c>
      <c r="O578" s="5">
        <v>1771</v>
      </c>
      <c r="P578" s="5">
        <v>26</v>
      </c>
      <c r="Q578" s="5">
        <v>1837</v>
      </c>
      <c r="R578" s="5">
        <v>30</v>
      </c>
      <c r="S578" s="103">
        <v>1837</v>
      </c>
      <c r="T578" s="103">
        <v>30</v>
      </c>
      <c r="U578" s="108">
        <v>0.92868807838867717</v>
      </c>
      <c r="V578" s="113"/>
      <c r="W578" s="4"/>
      <c r="Y578" s="113"/>
    </row>
    <row r="579" spans="1:25">
      <c r="A579" s="5" t="s">
        <v>1121</v>
      </c>
      <c r="B579" s="103">
        <v>117.01871999999999</v>
      </c>
      <c r="C579" s="104">
        <v>9358.963520995143</v>
      </c>
      <c r="D579" s="105">
        <v>4.9808121038343272</v>
      </c>
      <c r="E579" s="106">
        <v>8.8809946714031973</v>
      </c>
      <c r="F579" s="105">
        <v>0.79928952042628765</v>
      </c>
      <c r="G579" s="110">
        <v>4.6900000000000004</v>
      </c>
      <c r="H579" s="41">
        <v>1.5991471215351811</v>
      </c>
      <c r="I579" s="111">
        <v>0.3004</v>
      </c>
      <c r="J579" s="41">
        <v>1.4314247669773634</v>
      </c>
      <c r="K579" s="106">
        <v>0.76368999999999998</v>
      </c>
      <c r="L579" s="106"/>
      <c r="M579" s="5">
        <v>1692</v>
      </c>
      <c r="N579" s="5">
        <v>43</v>
      </c>
      <c r="O579" s="5">
        <v>1764</v>
      </c>
      <c r="P579" s="5">
        <v>27</v>
      </c>
      <c r="Q579" s="5">
        <v>1839</v>
      </c>
      <c r="R579" s="5">
        <v>29</v>
      </c>
      <c r="S579" s="103">
        <v>1839</v>
      </c>
      <c r="T579" s="103">
        <v>29</v>
      </c>
      <c r="U579" s="108">
        <v>0.92006525285481244</v>
      </c>
      <c r="V579" s="113"/>
      <c r="W579" s="4"/>
      <c r="Y579" s="113"/>
    </row>
    <row r="580" spans="1:25">
      <c r="A580" s="5" t="s">
        <v>1122</v>
      </c>
      <c r="B580" s="103">
        <v>110.549296</v>
      </c>
      <c r="C580" s="104">
        <v>7996.2830626273253</v>
      </c>
      <c r="D580" s="105">
        <v>3.1129920799397168</v>
      </c>
      <c r="E580" s="106">
        <v>6.0204695966285371</v>
      </c>
      <c r="F580" s="105">
        <v>0.78266104756170984</v>
      </c>
      <c r="G580" s="110">
        <v>9.9</v>
      </c>
      <c r="H580" s="41">
        <v>1.5151515151515151</v>
      </c>
      <c r="I580" s="111">
        <v>0.42899999999999999</v>
      </c>
      <c r="J580" s="41">
        <v>1.3986013986013985</v>
      </c>
      <c r="K580" s="106">
        <v>0.62099000000000004</v>
      </c>
      <c r="L580" s="106"/>
      <c r="M580" s="5">
        <v>2300</v>
      </c>
      <c r="N580" s="5">
        <v>53</v>
      </c>
      <c r="O580" s="5">
        <v>2425</v>
      </c>
      <c r="P580" s="5">
        <v>28</v>
      </c>
      <c r="Q580" s="5">
        <v>2518</v>
      </c>
      <c r="R580" s="5">
        <v>27</v>
      </c>
      <c r="S580" s="103">
        <v>2518</v>
      </c>
      <c r="T580" s="103">
        <v>27</v>
      </c>
      <c r="U580" s="108">
        <v>0.91342335186656076</v>
      </c>
      <c r="V580" s="113"/>
      <c r="W580" s="4"/>
      <c r="Y580" s="113"/>
    </row>
    <row r="581" spans="1:25">
      <c r="A581" s="5" t="s">
        <v>1123</v>
      </c>
      <c r="B581" s="103">
        <v>93.592928000000001</v>
      </c>
      <c r="C581" s="104">
        <v>36092.1</v>
      </c>
      <c r="D581" s="105">
        <v>1.0223955493515589</v>
      </c>
      <c r="E581" s="106">
        <v>5.5005500550055011</v>
      </c>
      <c r="F581" s="105">
        <v>0.77007700770077003</v>
      </c>
      <c r="G581" s="110">
        <v>11.93</v>
      </c>
      <c r="H581" s="41">
        <v>1.5088013411567478</v>
      </c>
      <c r="I581" s="111">
        <v>0.47099999999999997</v>
      </c>
      <c r="J581" s="41">
        <v>1.3800424628450108</v>
      </c>
      <c r="K581" s="106">
        <v>0.72663999999999995</v>
      </c>
      <c r="L581" s="106"/>
      <c r="M581" s="5">
        <v>2485</v>
      </c>
      <c r="N581" s="5">
        <v>57</v>
      </c>
      <c r="O581" s="5">
        <v>2598</v>
      </c>
      <c r="P581" s="5">
        <v>28</v>
      </c>
      <c r="Q581" s="5">
        <v>2668</v>
      </c>
      <c r="R581" s="5">
        <v>25</v>
      </c>
      <c r="S581" s="103">
        <v>2668</v>
      </c>
      <c r="T581" s="103">
        <v>25</v>
      </c>
      <c r="U581" s="108">
        <v>0.93140929535232386</v>
      </c>
      <c r="V581" s="113"/>
      <c r="W581" s="4"/>
      <c r="Y581" s="113"/>
    </row>
    <row r="582" spans="1:25">
      <c r="A582" s="5" t="s">
        <v>1124</v>
      </c>
      <c r="B582" s="103">
        <v>45.970287999999996</v>
      </c>
      <c r="C582" s="104">
        <v>2973.6093332276214</v>
      </c>
      <c r="D582" s="105">
        <v>2.4479641581647531</v>
      </c>
      <c r="E582" s="106">
        <v>5.4259359739555073</v>
      </c>
      <c r="F582" s="105">
        <v>0.81389039609332614</v>
      </c>
      <c r="G582" s="110">
        <v>12.62</v>
      </c>
      <c r="H582" s="41">
        <v>1.5451664025356577</v>
      </c>
      <c r="I582" s="111">
        <v>0.499</v>
      </c>
      <c r="J582" s="41">
        <v>1.402805611222445</v>
      </c>
      <c r="K582" s="106">
        <v>0.65193000000000001</v>
      </c>
      <c r="L582" s="106"/>
      <c r="M582" s="5">
        <v>2612</v>
      </c>
      <c r="N582" s="5">
        <v>61</v>
      </c>
      <c r="O582" s="5">
        <v>2649</v>
      </c>
      <c r="P582" s="5">
        <v>29</v>
      </c>
      <c r="Q582" s="5">
        <v>2689</v>
      </c>
      <c r="R582" s="5">
        <v>27</v>
      </c>
      <c r="S582" s="103">
        <v>2689</v>
      </c>
      <c r="T582" s="103">
        <v>27</v>
      </c>
      <c r="U582" s="108">
        <v>0.97136481963555221</v>
      </c>
      <c r="V582" s="113"/>
      <c r="W582" s="4"/>
      <c r="Y582" s="113"/>
    </row>
    <row r="583" spans="1:25">
      <c r="A583" s="79" t="s">
        <v>508</v>
      </c>
      <c r="B583" s="103"/>
      <c r="C583" s="104"/>
      <c r="D583" s="105"/>
      <c r="E583" s="106"/>
      <c r="F583" s="105"/>
      <c r="G583" s="110"/>
      <c r="H583" s="41"/>
      <c r="I583" s="111"/>
      <c r="J583" s="41"/>
      <c r="K583" s="106"/>
      <c r="L583" s="106"/>
      <c r="M583" s="5"/>
      <c r="N583" s="5"/>
      <c r="O583" s="5"/>
      <c r="P583" s="5"/>
      <c r="Q583" s="5"/>
      <c r="R583" s="5"/>
      <c r="S583" s="103"/>
      <c r="T583" s="103"/>
      <c r="U583" s="108"/>
      <c r="V583" s="113"/>
      <c r="W583" s="4"/>
      <c r="Y583" s="113"/>
    </row>
    <row r="584" spans="1:25">
      <c r="A584" s="5" t="s">
        <v>1125</v>
      </c>
      <c r="B584" s="103">
        <v>926.65050399999996</v>
      </c>
      <c r="C584" s="104">
        <v>1785.8991797864942</v>
      </c>
      <c r="D584" s="105">
        <v>7.7424556371747206</v>
      </c>
      <c r="E584" s="106">
        <v>14.204545454545453</v>
      </c>
      <c r="F584" s="105">
        <v>0.78125</v>
      </c>
      <c r="G584" s="110">
        <v>0.876</v>
      </c>
      <c r="H584" s="41">
        <v>1.5410958904109591</v>
      </c>
      <c r="I584" s="111">
        <v>8.9599999999999999E-2</v>
      </c>
      <c r="J584" s="41">
        <v>1.3950892857142858</v>
      </c>
      <c r="K584" s="106">
        <v>0.70962999999999998</v>
      </c>
      <c r="L584" s="106"/>
      <c r="M584" s="5">
        <v>553</v>
      </c>
      <c r="N584" s="5">
        <v>15</v>
      </c>
      <c r="O584" s="5">
        <v>639</v>
      </c>
      <c r="P584" s="5">
        <v>15</v>
      </c>
      <c r="Q584" s="5">
        <v>939</v>
      </c>
      <c r="R584" s="5">
        <v>33</v>
      </c>
      <c r="S584" s="103">
        <v>553</v>
      </c>
      <c r="T584" s="103">
        <v>15</v>
      </c>
      <c r="U584" s="108">
        <v>0.5889243876464324</v>
      </c>
      <c r="V584" s="114" t="s">
        <v>514</v>
      </c>
      <c r="W584" s="4"/>
      <c r="Y584" s="113"/>
    </row>
    <row r="585" spans="1:25">
      <c r="A585" s="5" t="s">
        <v>1126</v>
      </c>
      <c r="B585" s="103">
        <v>503.46857599999998</v>
      </c>
      <c r="C585" s="104">
        <v>534.57807510291548</v>
      </c>
      <c r="D585" s="105">
        <v>5.6747175549259721</v>
      </c>
      <c r="E585" s="106">
        <v>10.235414534288639</v>
      </c>
      <c r="F585" s="105">
        <v>1.6376663254861823</v>
      </c>
      <c r="G585" s="110">
        <v>1.498</v>
      </c>
      <c r="H585" s="41">
        <v>2.5367156208277701</v>
      </c>
      <c r="I585" s="111">
        <v>0.1128</v>
      </c>
      <c r="J585" s="41">
        <v>1.8617021276595744</v>
      </c>
      <c r="K585" s="106">
        <v>0.66420000000000001</v>
      </c>
      <c r="L585" s="106"/>
      <c r="M585" s="5">
        <v>688</v>
      </c>
      <c r="N585" s="5">
        <v>24</v>
      </c>
      <c r="O585" s="5">
        <v>919</v>
      </c>
      <c r="P585" s="5">
        <v>29</v>
      </c>
      <c r="Q585" s="5">
        <v>1551</v>
      </c>
      <c r="R585" s="5">
        <v>60</v>
      </c>
      <c r="S585" s="103">
        <v>688</v>
      </c>
      <c r="T585" s="103">
        <v>24</v>
      </c>
      <c r="U585" s="108">
        <v>0.44358478401031592</v>
      </c>
      <c r="V585" s="113" t="s">
        <v>519</v>
      </c>
      <c r="W585" s="4"/>
      <c r="Y585" s="113"/>
    </row>
    <row r="586" spans="1:25">
      <c r="A586" s="5" t="s">
        <v>1127</v>
      </c>
      <c r="B586" s="103">
        <v>457.47239199999996</v>
      </c>
      <c r="C586" s="104">
        <v>3069.0757409387584</v>
      </c>
      <c r="D586" s="105">
        <v>3.7605937124444737</v>
      </c>
      <c r="E586" s="106">
        <v>9.4517958412098295</v>
      </c>
      <c r="F586" s="105">
        <v>0.80340264650283544</v>
      </c>
      <c r="G586" s="110">
        <v>1.9690000000000001</v>
      </c>
      <c r="H586" s="41">
        <v>2.2600304723209752</v>
      </c>
      <c r="I586" s="111">
        <v>0.13400000000000001</v>
      </c>
      <c r="J586" s="41">
        <v>2.1268656716417911</v>
      </c>
      <c r="K586" s="106">
        <v>0.97794000000000003</v>
      </c>
      <c r="L586" s="106"/>
      <c r="M586" s="5">
        <v>808</v>
      </c>
      <c r="N586" s="5">
        <v>32</v>
      </c>
      <c r="O586" s="5">
        <v>1090</v>
      </c>
      <c r="P586" s="5">
        <v>31</v>
      </c>
      <c r="Q586" s="5">
        <v>1725</v>
      </c>
      <c r="R586" s="5">
        <v>29</v>
      </c>
      <c r="S586" s="103">
        <v>808</v>
      </c>
      <c r="T586" s="103">
        <v>32</v>
      </c>
      <c r="U586" s="108">
        <v>0.46840579710144925</v>
      </c>
      <c r="V586" s="113"/>
      <c r="W586" s="4"/>
      <c r="Y586" s="113"/>
    </row>
    <row r="587" spans="1:25">
      <c r="A587" s="5" t="s">
        <v>1128</v>
      </c>
      <c r="B587" s="103">
        <v>13.896375999999998</v>
      </c>
      <c r="C587" s="104">
        <v>747.78945295835729</v>
      </c>
      <c r="D587" s="105">
        <v>1.5362008010711041</v>
      </c>
      <c r="E587" s="106">
        <v>13.947001394700139</v>
      </c>
      <c r="F587" s="105">
        <v>2.0223152022315203</v>
      </c>
      <c r="G587" s="110">
        <v>1.56</v>
      </c>
      <c r="H587" s="41">
        <v>2.3076923076923075</v>
      </c>
      <c r="I587" s="111">
        <v>0.1608</v>
      </c>
      <c r="J587" s="41">
        <v>1.5547263681592041</v>
      </c>
      <c r="K587" s="106">
        <v>0.16417999999999999</v>
      </c>
      <c r="L587" s="106"/>
      <c r="M587" s="5">
        <v>960</v>
      </c>
      <c r="N587" s="5">
        <v>28</v>
      </c>
      <c r="O587" s="5">
        <v>948</v>
      </c>
      <c r="P587" s="5">
        <v>29</v>
      </c>
      <c r="Q587" s="5">
        <v>889</v>
      </c>
      <c r="R587" s="5">
        <v>84</v>
      </c>
      <c r="S587" s="103">
        <v>889</v>
      </c>
      <c r="T587" s="103">
        <v>84</v>
      </c>
      <c r="U587" s="108">
        <v>1.0798650168728909</v>
      </c>
      <c r="V587" s="113"/>
      <c r="W587" s="4"/>
      <c r="Y587" s="113"/>
    </row>
    <row r="588" spans="1:25">
      <c r="A588" s="5" t="s">
        <v>1129</v>
      </c>
      <c r="B588" s="103">
        <v>341.39466399999998</v>
      </c>
      <c r="C588" s="104">
        <v>6431.5966154377584</v>
      </c>
      <c r="D588" s="105">
        <v>3.2459781174267874</v>
      </c>
      <c r="E588" s="106">
        <v>13.531799729364007</v>
      </c>
      <c r="F588" s="105">
        <v>0.87956698240866049</v>
      </c>
      <c r="G588" s="110">
        <v>1.5880000000000001</v>
      </c>
      <c r="H588" s="41">
        <v>1.5743073047858942</v>
      </c>
      <c r="I588" s="111">
        <v>0.15490000000000001</v>
      </c>
      <c r="J588" s="41">
        <v>1.3879922530664943</v>
      </c>
      <c r="K588" s="106">
        <v>0.54010999999999998</v>
      </c>
      <c r="L588" s="106"/>
      <c r="M588" s="5">
        <v>928</v>
      </c>
      <c r="N588" s="5">
        <v>24</v>
      </c>
      <c r="O588" s="5">
        <v>965</v>
      </c>
      <c r="P588" s="5">
        <v>20</v>
      </c>
      <c r="Q588" s="5">
        <v>1034</v>
      </c>
      <c r="R588" s="5">
        <v>35</v>
      </c>
      <c r="S588" s="103">
        <v>1034</v>
      </c>
      <c r="T588" s="103">
        <v>35</v>
      </c>
      <c r="U588" s="108">
        <v>0.89748549323017413</v>
      </c>
      <c r="V588" s="114" t="s">
        <v>515</v>
      </c>
      <c r="W588" s="4"/>
      <c r="Y588" s="113"/>
    </row>
    <row r="589" spans="1:25">
      <c r="A589" s="5" t="s">
        <v>1130</v>
      </c>
      <c r="B589" s="103">
        <v>162.99295999999998</v>
      </c>
      <c r="C589" s="104">
        <v>19984</v>
      </c>
      <c r="D589" s="105">
        <v>2.211617357126475</v>
      </c>
      <c r="E589" s="106">
        <v>13.192612137203165</v>
      </c>
      <c r="F589" s="105">
        <v>1.0554089709762533</v>
      </c>
      <c r="G589" s="110">
        <v>1.6739999999999999</v>
      </c>
      <c r="H589" s="41">
        <v>1.7025089605734769</v>
      </c>
      <c r="I589" s="111">
        <v>0.15859999999999999</v>
      </c>
      <c r="J589" s="41">
        <v>1.4186633039092056</v>
      </c>
      <c r="K589" s="106">
        <v>0.56991000000000003</v>
      </c>
      <c r="L589" s="106"/>
      <c r="M589" s="5">
        <v>949</v>
      </c>
      <c r="N589" s="5">
        <v>25</v>
      </c>
      <c r="O589" s="5">
        <v>997</v>
      </c>
      <c r="P589" s="5">
        <v>22</v>
      </c>
      <c r="Q589" s="5">
        <v>1086</v>
      </c>
      <c r="R589" s="5">
        <v>40</v>
      </c>
      <c r="S589" s="103">
        <v>1086</v>
      </c>
      <c r="T589" s="103">
        <v>40</v>
      </c>
      <c r="U589" s="108">
        <v>0.87384898710865566</v>
      </c>
      <c r="V589" s="114" t="s">
        <v>522</v>
      </c>
      <c r="W589" s="4"/>
      <c r="Y589" s="113"/>
    </row>
    <row r="590" spans="1:25">
      <c r="A590" s="5" t="s">
        <v>1131</v>
      </c>
      <c r="B590" s="103">
        <v>63.578527999999999</v>
      </c>
      <c r="C590" s="104">
        <v>8537.9</v>
      </c>
      <c r="D590" s="105">
        <v>1.4365837212091801</v>
      </c>
      <c r="E590" s="106">
        <v>13.037809647979138</v>
      </c>
      <c r="F590" s="105">
        <v>1.1734028683181223</v>
      </c>
      <c r="G590" s="110">
        <v>1.762</v>
      </c>
      <c r="H590" s="41">
        <v>1.7026106696935301</v>
      </c>
      <c r="I590" s="111">
        <v>0.16520000000000001</v>
      </c>
      <c r="J590" s="41">
        <v>1.3922518159806294</v>
      </c>
      <c r="K590" s="106">
        <v>0.18668999999999999</v>
      </c>
      <c r="L590" s="106"/>
      <c r="M590" s="5">
        <v>986</v>
      </c>
      <c r="N590" s="5">
        <v>26</v>
      </c>
      <c r="O590" s="5">
        <v>1029</v>
      </c>
      <c r="P590" s="5">
        <v>22</v>
      </c>
      <c r="Q590" s="5">
        <v>1101</v>
      </c>
      <c r="R590" s="5">
        <v>48</v>
      </c>
      <c r="S590" s="103">
        <v>1101</v>
      </c>
      <c r="T590" s="103">
        <v>48</v>
      </c>
      <c r="U590" s="108">
        <v>0.89554950045413262</v>
      </c>
      <c r="V590" s="114" t="s">
        <v>518</v>
      </c>
      <c r="W590" s="4"/>
      <c r="Y590" s="113"/>
    </row>
    <row r="591" spans="1:25">
      <c r="A591" s="5" t="s">
        <v>1132</v>
      </c>
      <c r="B591" s="103">
        <v>117.00020799999999</v>
      </c>
      <c r="C591" s="104">
        <v>14681.7</v>
      </c>
      <c r="D591" s="105">
        <v>2.3956452477645231</v>
      </c>
      <c r="E591" s="106">
        <v>12.953367875647668</v>
      </c>
      <c r="F591" s="105">
        <v>1.1658031088082901</v>
      </c>
      <c r="G591" s="110">
        <v>1.7829999999999999</v>
      </c>
      <c r="H591" s="41">
        <v>2.1312394840157038</v>
      </c>
      <c r="I591" s="111">
        <v>0.1668</v>
      </c>
      <c r="J591" s="41">
        <v>1.8585131894484412</v>
      </c>
      <c r="K591" s="106">
        <v>0.81228</v>
      </c>
      <c r="L591" s="106"/>
      <c r="M591" s="5">
        <v>993</v>
      </c>
      <c r="N591" s="5">
        <v>34</v>
      </c>
      <c r="O591" s="5">
        <v>1035</v>
      </c>
      <c r="P591" s="5">
        <v>28</v>
      </c>
      <c r="Q591" s="5">
        <v>1116</v>
      </c>
      <c r="R591" s="5">
        <v>46</v>
      </c>
      <c r="S591" s="103">
        <v>1116</v>
      </c>
      <c r="T591" s="103">
        <v>46</v>
      </c>
      <c r="U591" s="108">
        <v>0.88978494623655913</v>
      </c>
      <c r="V591" s="114" t="s">
        <v>513</v>
      </c>
      <c r="W591" s="4"/>
      <c r="Y591" s="113"/>
    </row>
    <row r="592" spans="1:25">
      <c r="A592" s="5" t="s">
        <v>1133</v>
      </c>
      <c r="B592" s="103">
        <v>176.45388799999998</v>
      </c>
      <c r="C592" s="104">
        <v>1714.1539296465553</v>
      </c>
      <c r="D592" s="105">
        <v>4.6749038034364192</v>
      </c>
      <c r="E592" s="106">
        <v>12.345679012345679</v>
      </c>
      <c r="F592" s="105">
        <v>1.0493827160493825</v>
      </c>
      <c r="G592" s="110">
        <v>1.72</v>
      </c>
      <c r="H592" s="41">
        <v>1.5988372093023255</v>
      </c>
      <c r="I592" s="111">
        <v>0.153</v>
      </c>
      <c r="J592" s="41">
        <v>1.4379084967320261</v>
      </c>
      <c r="K592" s="106">
        <v>0.18909000000000001</v>
      </c>
      <c r="L592" s="106"/>
      <c r="M592" s="5">
        <v>917</v>
      </c>
      <c r="N592" s="5">
        <v>25</v>
      </c>
      <c r="O592" s="5">
        <v>1015</v>
      </c>
      <c r="P592" s="5">
        <v>21</v>
      </c>
      <c r="Q592" s="5">
        <v>1209</v>
      </c>
      <c r="R592" s="5">
        <v>41</v>
      </c>
      <c r="S592" s="103">
        <v>1209</v>
      </c>
      <c r="T592" s="103">
        <v>41</v>
      </c>
      <c r="U592" s="108">
        <v>0.75847808105872627</v>
      </c>
      <c r="V592" s="114" t="s">
        <v>524</v>
      </c>
      <c r="W592" s="4"/>
      <c r="Y592" s="113"/>
    </row>
    <row r="593" spans="1:25">
      <c r="A593" s="5" t="s">
        <v>1134</v>
      </c>
      <c r="B593" s="103">
        <v>57.869239999999998</v>
      </c>
      <c r="C593" s="104">
        <v>1181.1521721345011</v>
      </c>
      <c r="D593" s="105">
        <v>2.0518372094640891</v>
      </c>
      <c r="E593" s="106">
        <v>11.76470588235294</v>
      </c>
      <c r="F593" s="105">
        <v>1.0588235294117645</v>
      </c>
      <c r="G593" s="110">
        <v>2.2010000000000001</v>
      </c>
      <c r="H593" s="41">
        <v>1.6583371194911403</v>
      </c>
      <c r="I593" s="111">
        <v>0.186</v>
      </c>
      <c r="J593" s="41">
        <v>1.424731182795699</v>
      </c>
      <c r="K593" s="106">
        <v>0.21587000000000001</v>
      </c>
      <c r="L593" s="106"/>
      <c r="M593" s="5">
        <v>1099</v>
      </c>
      <c r="N593" s="5">
        <v>29</v>
      </c>
      <c r="O593" s="5">
        <v>1178</v>
      </c>
      <c r="P593" s="5">
        <v>23</v>
      </c>
      <c r="Q593" s="5">
        <v>1304</v>
      </c>
      <c r="R593" s="5">
        <v>44</v>
      </c>
      <c r="S593" s="103">
        <v>1304</v>
      </c>
      <c r="T593" s="103">
        <v>44</v>
      </c>
      <c r="U593" s="108">
        <v>0.84279141104294475</v>
      </c>
      <c r="V593" s="113"/>
      <c r="W593" s="4"/>
      <c r="Y593" s="113"/>
    </row>
    <row r="594" spans="1:25">
      <c r="A594" s="5" t="s">
        <v>1135</v>
      </c>
      <c r="B594" s="103">
        <v>165.70018399999998</v>
      </c>
      <c r="C594" s="104">
        <v>7731.0883803222659</v>
      </c>
      <c r="D594" s="105">
        <v>1.4026989824333882</v>
      </c>
      <c r="E594" s="106">
        <v>11.402508551881414</v>
      </c>
      <c r="F594" s="105">
        <v>0.85518814139110599</v>
      </c>
      <c r="G594" s="110">
        <v>2.4750000000000001</v>
      </c>
      <c r="H594" s="41">
        <v>1.5353535353535352</v>
      </c>
      <c r="I594" s="111">
        <v>0.20430000000000001</v>
      </c>
      <c r="J594" s="41">
        <v>1.3705335291238372</v>
      </c>
      <c r="K594" s="106">
        <v>0.54017999999999999</v>
      </c>
      <c r="L594" s="106"/>
      <c r="M594" s="5">
        <v>1198</v>
      </c>
      <c r="N594" s="5">
        <v>30</v>
      </c>
      <c r="O594" s="5">
        <v>1265</v>
      </c>
      <c r="P594" s="5">
        <v>22</v>
      </c>
      <c r="Q594" s="5">
        <v>1372</v>
      </c>
      <c r="R594" s="5">
        <v>32</v>
      </c>
      <c r="S594" s="103">
        <v>1372</v>
      </c>
      <c r="T594" s="103">
        <v>32</v>
      </c>
      <c r="U594" s="108">
        <v>0.87317784256559772</v>
      </c>
      <c r="V594" s="113"/>
      <c r="W594" s="4"/>
      <c r="Y594" s="113"/>
    </row>
    <row r="595" spans="1:25">
      <c r="A595" s="5" t="s">
        <v>1136</v>
      </c>
      <c r="B595" s="103">
        <v>170.16084799999999</v>
      </c>
      <c r="C595" s="104">
        <v>3708.4173201326835</v>
      </c>
      <c r="D595" s="105">
        <v>2.6421398067877431</v>
      </c>
      <c r="E595" s="106">
        <v>11.337868480725623</v>
      </c>
      <c r="F595" s="105">
        <v>0.85034013605442171</v>
      </c>
      <c r="G595" s="110">
        <v>2.0880000000000001</v>
      </c>
      <c r="H595" s="41">
        <v>1.7241379310344824</v>
      </c>
      <c r="I595" s="111">
        <v>0.17269999999999999</v>
      </c>
      <c r="J595" s="41">
        <v>1.5344528083381588</v>
      </c>
      <c r="K595" s="106">
        <v>0.77795999999999998</v>
      </c>
      <c r="L595" s="106"/>
      <c r="M595" s="5">
        <v>1026</v>
      </c>
      <c r="N595" s="5">
        <v>29</v>
      </c>
      <c r="O595" s="5">
        <v>1142</v>
      </c>
      <c r="P595" s="5">
        <v>24</v>
      </c>
      <c r="Q595" s="5">
        <v>1384</v>
      </c>
      <c r="R595" s="5">
        <v>32</v>
      </c>
      <c r="S595" s="103">
        <v>1384</v>
      </c>
      <c r="T595" s="103">
        <v>32</v>
      </c>
      <c r="U595" s="108">
        <v>0.74132947976878616</v>
      </c>
      <c r="V595" s="114" t="s">
        <v>515</v>
      </c>
      <c r="W595" s="4"/>
      <c r="Y595" s="113"/>
    </row>
    <row r="596" spans="1:25">
      <c r="A596" s="5" t="s">
        <v>1137</v>
      </c>
      <c r="B596" s="103">
        <v>322.30379999999997</v>
      </c>
      <c r="C596" s="104">
        <v>3459.0955631303095</v>
      </c>
      <c r="D596" s="105">
        <v>1.6872310218866742</v>
      </c>
      <c r="E596" s="106">
        <v>11.123470522803116</v>
      </c>
      <c r="F596" s="105">
        <v>0.77864293659621797</v>
      </c>
      <c r="G596" s="110">
        <v>2.2210000000000001</v>
      </c>
      <c r="H596" s="41">
        <v>1.5533543448896894</v>
      </c>
      <c r="I596" s="111">
        <v>0.17749999999999999</v>
      </c>
      <c r="J596" s="41">
        <v>1.4084507042253522</v>
      </c>
      <c r="K596" s="106">
        <v>0.69355</v>
      </c>
      <c r="L596" s="106"/>
      <c r="M596" s="5">
        <v>1053</v>
      </c>
      <c r="N596" s="5">
        <v>27</v>
      </c>
      <c r="O596" s="5">
        <v>1186</v>
      </c>
      <c r="P596" s="5">
        <v>22</v>
      </c>
      <c r="Q596" s="5">
        <v>1421</v>
      </c>
      <c r="R596" s="5">
        <v>31</v>
      </c>
      <c r="S596" s="103">
        <v>1421</v>
      </c>
      <c r="T596" s="103">
        <v>31</v>
      </c>
      <c r="U596" s="108">
        <v>0.74102744546094301</v>
      </c>
      <c r="V596" s="113"/>
      <c r="W596" s="4"/>
      <c r="Y596" s="113"/>
    </row>
    <row r="597" spans="1:25">
      <c r="A597" s="5" t="s">
        <v>1138</v>
      </c>
      <c r="B597" s="103">
        <v>94.36699999999999</v>
      </c>
      <c r="C597" s="104">
        <v>1089.3301245679258</v>
      </c>
      <c r="D597" s="105">
        <v>1.9901180393224516</v>
      </c>
      <c r="E597" s="106">
        <v>11.013215859030836</v>
      </c>
      <c r="F597" s="105">
        <v>1.1563876651982379</v>
      </c>
      <c r="G597" s="110">
        <v>2.1030000000000002</v>
      </c>
      <c r="H597" s="41">
        <v>1.7831669044222538</v>
      </c>
      <c r="I597" s="111">
        <v>0.16569999999999999</v>
      </c>
      <c r="J597" s="41">
        <v>1.4182257091128547</v>
      </c>
      <c r="K597" s="106">
        <v>0.34458</v>
      </c>
      <c r="L597" s="106"/>
      <c r="M597" s="5">
        <v>989</v>
      </c>
      <c r="N597" s="5">
        <v>27</v>
      </c>
      <c r="O597" s="5">
        <v>1146</v>
      </c>
      <c r="P597" s="5">
        <v>25</v>
      </c>
      <c r="Q597" s="5">
        <v>1432</v>
      </c>
      <c r="R597" s="5">
        <v>47</v>
      </c>
      <c r="S597" s="103">
        <v>1432</v>
      </c>
      <c r="T597" s="103">
        <v>47</v>
      </c>
      <c r="U597" s="108">
        <v>0.69064245810055869</v>
      </c>
      <c r="V597" s="114" t="s">
        <v>518</v>
      </c>
      <c r="W597" s="4"/>
      <c r="Y597" s="113"/>
    </row>
    <row r="598" spans="1:25">
      <c r="A598" s="5" t="s">
        <v>1139</v>
      </c>
      <c r="B598" s="103">
        <v>162.465576</v>
      </c>
      <c r="C598" s="104">
        <v>4103.8079656930913</v>
      </c>
      <c r="D598" s="105">
        <v>1.7396878355655301</v>
      </c>
      <c r="E598" s="106">
        <v>11.037527593818984</v>
      </c>
      <c r="F598" s="105">
        <v>0.88300220750551883</v>
      </c>
      <c r="G598" s="110">
        <v>2.278</v>
      </c>
      <c r="H598" s="41">
        <v>1.646180860403863</v>
      </c>
      <c r="I598" s="111">
        <v>0.18099999999999999</v>
      </c>
      <c r="J598" s="41">
        <v>1.4364640883977902</v>
      </c>
      <c r="K598" s="106">
        <v>0.63327999999999995</v>
      </c>
      <c r="L598" s="106"/>
      <c r="M598" s="5">
        <v>1072</v>
      </c>
      <c r="N598" s="5">
        <v>28</v>
      </c>
      <c r="O598" s="5">
        <v>1203</v>
      </c>
      <c r="P598" s="5">
        <v>23</v>
      </c>
      <c r="Q598" s="5">
        <v>1438</v>
      </c>
      <c r="R598" s="5">
        <v>36</v>
      </c>
      <c r="S598" s="103">
        <v>1438</v>
      </c>
      <c r="T598" s="103">
        <v>36</v>
      </c>
      <c r="U598" s="108">
        <v>0.74547983310152988</v>
      </c>
      <c r="V598" s="114" t="s">
        <v>513</v>
      </c>
      <c r="W598" s="4"/>
      <c r="Y598" s="113"/>
    </row>
    <row r="599" spans="1:25">
      <c r="A599" s="5" t="s">
        <v>1140</v>
      </c>
      <c r="B599" s="103">
        <v>341.88793599999997</v>
      </c>
      <c r="C599" s="104">
        <v>7523.1816526903185</v>
      </c>
      <c r="D599" s="105">
        <v>3.3683618016004448</v>
      </c>
      <c r="E599" s="106">
        <v>11.001100110011002</v>
      </c>
      <c r="F599" s="105">
        <v>0.82508250825082508</v>
      </c>
      <c r="G599" s="110">
        <v>2.5390000000000001</v>
      </c>
      <c r="H599" s="41">
        <v>1.5360378101614807</v>
      </c>
      <c r="I599" s="111">
        <v>0.20319999999999999</v>
      </c>
      <c r="J599" s="41">
        <v>1.3779527559055118</v>
      </c>
      <c r="K599" s="106">
        <v>0.49961</v>
      </c>
      <c r="L599" s="106"/>
      <c r="M599" s="5">
        <v>1192</v>
      </c>
      <c r="N599" s="5">
        <v>30</v>
      </c>
      <c r="O599" s="5">
        <v>1282</v>
      </c>
      <c r="P599" s="5">
        <v>23</v>
      </c>
      <c r="Q599" s="5">
        <v>1438</v>
      </c>
      <c r="R599" s="5">
        <v>32</v>
      </c>
      <c r="S599" s="103">
        <v>1438</v>
      </c>
      <c r="T599" s="103">
        <v>32</v>
      </c>
      <c r="U599" s="108">
        <v>0.82892906815020861</v>
      </c>
      <c r="V599" s="114" t="s">
        <v>518</v>
      </c>
      <c r="W599" s="4"/>
      <c r="Y599" s="113"/>
    </row>
    <row r="600" spans="1:25">
      <c r="A600" s="5" t="s">
        <v>1141</v>
      </c>
      <c r="B600" s="103">
        <v>65.411215999999996</v>
      </c>
      <c r="C600" s="104">
        <v>1096.4345905758112</v>
      </c>
      <c r="D600" s="105">
        <v>1.3435945621301988</v>
      </c>
      <c r="E600" s="106">
        <v>10.362694300518134</v>
      </c>
      <c r="F600" s="105">
        <v>1.3471502590673574</v>
      </c>
      <c r="G600" s="110">
        <v>2.75</v>
      </c>
      <c r="H600" s="41">
        <v>2</v>
      </c>
      <c r="I600" s="111">
        <v>0.2051</v>
      </c>
      <c r="J600" s="41">
        <v>1.4383227693807898</v>
      </c>
      <c r="K600" s="106">
        <v>0.57742000000000004</v>
      </c>
      <c r="L600" s="106"/>
      <c r="M600" s="5">
        <v>1202</v>
      </c>
      <c r="N600" s="5">
        <v>31</v>
      </c>
      <c r="O600" s="5">
        <v>1332</v>
      </c>
      <c r="P600" s="5">
        <v>28</v>
      </c>
      <c r="Q600" s="5">
        <v>1528</v>
      </c>
      <c r="R600" s="5">
        <v>50</v>
      </c>
      <c r="S600" s="103">
        <v>1528</v>
      </c>
      <c r="T600" s="103">
        <v>50</v>
      </c>
      <c r="U600" s="108">
        <v>0.78664921465968585</v>
      </c>
      <c r="V600" s="114" t="s">
        <v>518</v>
      </c>
      <c r="W600" s="4"/>
      <c r="Y600" s="113"/>
    </row>
    <row r="601" spans="1:25">
      <c r="A601" s="5" t="s">
        <v>1142</v>
      </c>
      <c r="B601" s="103">
        <v>313.553448</v>
      </c>
      <c r="C601" s="104">
        <v>6268.362942861103</v>
      </c>
      <c r="D601" s="105">
        <v>2.6060449589307759</v>
      </c>
      <c r="E601" s="106">
        <v>10.080645161290322</v>
      </c>
      <c r="F601" s="105">
        <v>0.75604838709677424</v>
      </c>
      <c r="G601" s="110">
        <v>2.6890000000000001</v>
      </c>
      <c r="H601" s="41">
        <v>1.6177017478616584</v>
      </c>
      <c r="I601" s="111">
        <v>0.1956</v>
      </c>
      <c r="J601" s="41">
        <v>1.4826175869120655</v>
      </c>
      <c r="K601" s="106">
        <v>0.89563000000000004</v>
      </c>
      <c r="L601" s="106"/>
      <c r="M601" s="5">
        <v>1151</v>
      </c>
      <c r="N601" s="5">
        <v>31</v>
      </c>
      <c r="O601" s="5">
        <v>1324</v>
      </c>
      <c r="P601" s="5">
        <v>24</v>
      </c>
      <c r="Q601" s="5">
        <v>1606</v>
      </c>
      <c r="R601" s="5">
        <v>29</v>
      </c>
      <c r="S601" s="103">
        <v>1606</v>
      </c>
      <c r="T601" s="103">
        <v>29</v>
      </c>
      <c r="U601" s="108">
        <v>0.7166874221668742</v>
      </c>
      <c r="V601" s="114" t="s">
        <v>522</v>
      </c>
      <c r="W601" s="4"/>
      <c r="Y601" s="113"/>
    </row>
    <row r="602" spans="1:25">
      <c r="A602" s="5" t="s">
        <v>1143</v>
      </c>
      <c r="B602" s="103">
        <v>432.61098399999997</v>
      </c>
      <c r="C602" s="104">
        <v>43310.83169473528</v>
      </c>
      <c r="D602" s="105">
        <v>0.93211693786889094</v>
      </c>
      <c r="E602" s="106">
        <v>10.070493454179255</v>
      </c>
      <c r="F602" s="105">
        <v>0.75528700906344404</v>
      </c>
      <c r="G602" s="110">
        <v>3.03</v>
      </c>
      <c r="H602" s="41">
        <v>1.8151815181518154</v>
      </c>
      <c r="I602" s="111">
        <v>0.21970000000000001</v>
      </c>
      <c r="J602" s="41">
        <v>1.7296313154301319</v>
      </c>
      <c r="K602" s="106">
        <v>0.97104000000000001</v>
      </c>
      <c r="L602" s="106"/>
      <c r="M602" s="5">
        <v>1277</v>
      </c>
      <c r="N602" s="5">
        <v>40</v>
      </c>
      <c r="O602" s="5">
        <v>1407</v>
      </c>
      <c r="P602" s="5">
        <v>30</v>
      </c>
      <c r="Q602" s="5">
        <v>1610</v>
      </c>
      <c r="R602" s="5">
        <v>28</v>
      </c>
      <c r="S602" s="103">
        <v>1610</v>
      </c>
      <c r="T602" s="103">
        <v>28</v>
      </c>
      <c r="U602" s="108">
        <v>0.79316770186335406</v>
      </c>
      <c r="V602" s="113"/>
      <c r="W602" s="4"/>
      <c r="Y602" s="113"/>
    </row>
    <row r="603" spans="1:25">
      <c r="A603" s="5" t="s">
        <v>1144</v>
      </c>
      <c r="B603" s="103">
        <v>81.462471999999991</v>
      </c>
      <c r="C603" s="104">
        <v>2362.1885942288827</v>
      </c>
      <c r="D603" s="105">
        <v>2.2949737758375663</v>
      </c>
      <c r="E603" s="106">
        <v>9.9601593625498008</v>
      </c>
      <c r="F603" s="105">
        <v>1.1952191235059759</v>
      </c>
      <c r="G603" s="110">
        <v>3.34</v>
      </c>
      <c r="H603" s="41">
        <v>1.7964071856287427</v>
      </c>
      <c r="I603" s="111">
        <v>0.24099999999999999</v>
      </c>
      <c r="J603" s="41">
        <v>1.3900414937759338</v>
      </c>
      <c r="K603" s="106">
        <v>0.36641000000000001</v>
      </c>
      <c r="L603" s="106"/>
      <c r="M603" s="5">
        <v>1391</v>
      </c>
      <c r="N603" s="5">
        <v>35</v>
      </c>
      <c r="O603" s="5">
        <v>1486</v>
      </c>
      <c r="P603" s="5">
        <v>28</v>
      </c>
      <c r="Q603" s="5">
        <v>1612</v>
      </c>
      <c r="R603" s="5">
        <v>43</v>
      </c>
      <c r="S603" s="103">
        <v>1612</v>
      </c>
      <c r="T603" s="103">
        <v>43</v>
      </c>
      <c r="U603" s="108">
        <v>0.86290322580645162</v>
      </c>
      <c r="V603" s="114" t="s">
        <v>518</v>
      </c>
      <c r="W603" s="4"/>
      <c r="Y603" s="113"/>
    </row>
    <row r="604" spans="1:25">
      <c r="A604" s="5" t="s">
        <v>1145</v>
      </c>
      <c r="B604" s="103">
        <v>167.69916799999999</v>
      </c>
      <c r="C604" s="104">
        <v>23991.9</v>
      </c>
      <c r="D604" s="105">
        <v>1.522944049093004</v>
      </c>
      <c r="E604" s="106">
        <v>9.9009900990099009</v>
      </c>
      <c r="F604" s="105">
        <v>0.89108910891089099</v>
      </c>
      <c r="G604" s="110">
        <v>2.661</v>
      </c>
      <c r="H604" s="41">
        <v>1.8602029312288613</v>
      </c>
      <c r="I604" s="111">
        <v>0.19320000000000001</v>
      </c>
      <c r="J604" s="41">
        <v>1.7857142857142856</v>
      </c>
      <c r="K604" s="106">
        <v>0.90069999999999995</v>
      </c>
      <c r="L604" s="106"/>
      <c r="M604" s="5">
        <v>1136</v>
      </c>
      <c r="N604" s="5">
        <v>38</v>
      </c>
      <c r="O604" s="5">
        <v>1310</v>
      </c>
      <c r="P604" s="5">
        <v>28</v>
      </c>
      <c r="Q604" s="5">
        <v>1635</v>
      </c>
      <c r="R604" s="5">
        <v>33</v>
      </c>
      <c r="S604" s="103">
        <v>1635</v>
      </c>
      <c r="T604" s="103">
        <v>33</v>
      </c>
      <c r="U604" s="108">
        <v>0.69480122324159022</v>
      </c>
      <c r="V604" s="113"/>
      <c r="W604" s="4"/>
      <c r="Y604" s="113"/>
    </row>
    <row r="605" spans="1:25">
      <c r="A605" s="5" t="s">
        <v>1146</v>
      </c>
      <c r="B605" s="103">
        <v>255.12239999999997</v>
      </c>
      <c r="C605" s="104">
        <v>2096.456543780308</v>
      </c>
      <c r="D605" s="105">
        <v>1.8317444391546223</v>
      </c>
      <c r="E605" s="106">
        <v>9.7181729834791053</v>
      </c>
      <c r="F605" s="105">
        <v>0.87463556851311941</v>
      </c>
      <c r="G605" s="110">
        <v>2.702</v>
      </c>
      <c r="H605" s="41">
        <v>1.6469282013323465</v>
      </c>
      <c r="I605" s="111">
        <v>0.18959999999999999</v>
      </c>
      <c r="J605" s="41">
        <v>1.5295358649789028</v>
      </c>
      <c r="K605" s="106">
        <v>0.72199999999999998</v>
      </c>
      <c r="L605" s="106"/>
      <c r="M605" s="5">
        <v>1118</v>
      </c>
      <c r="N605" s="5">
        <v>32</v>
      </c>
      <c r="O605" s="5">
        <v>1327</v>
      </c>
      <c r="P605" s="5">
        <v>25</v>
      </c>
      <c r="Q605" s="5">
        <v>1672</v>
      </c>
      <c r="R605" s="5">
        <v>33</v>
      </c>
      <c r="S605" s="103">
        <v>1672</v>
      </c>
      <c r="T605" s="103">
        <v>33</v>
      </c>
      <c r="U605" s="108">
        <v>0.66866028708133973</v>
      </c>
      <c r="V605" s="114" t="s">
        <v>518</v>
      </c>
      <c r="W605" s="4"/>
      <c r="Y605" s="113"/>
    </row>
    <row r="606" spans="1:25">
      <c r="A606" s="5" t="s">
        <v>1147</v>
      </c>
      <c r="B606" s="103">
        <v>165.66596799999999</v>
      </c>
      <c r="C606" s="104">
        <v>3448.5314144120039</v>
      </c>
      <c r="D606" s="105">
        <v>3.1175360700823953</v>
      </c>
      <c r="E606" s="106">
        <v>9.5785440613026811</v>
      </c>
      <c r="F606" s="105">
        <v>0.9099616858237547</v>
      </c>
      <c r="G606" s="110">
        <v>3.22</v>
      </c>
      <c r="H606" s="41">
        <v>2.329192546583851</v>
      </c>
      <c r="I606" s="111">
        <v>0.222</v>
      </c>
      <c r="J606" s="41">
        <v>2.2522522522522523</v>
      </c>
      <c r="K606" s="106">
        <v>0.95635000000000003</v>
      </c>
      <c r="L606" s="106"/>
      <c r="M606" s="5">
        <v>1286</v>
      </c>
      <c r="N606" s="5">
        <v>55</v>
      </c>
      <c r="O606" s="5">
        <v>1438</v>
      </c>
      <c r="P606" s="5">
        <v>41</v>
      </c>
      <c r="Q606" s="5">
        <v>1697</v>
      </c>
      <c r="R606" s="5">
        <v>33</v>
      </c>
      <c r="S606" s="103">
        <v>1697</v>
      </c>
      <c r="T606" s="103">
        <v>33</v>
      </c>
      <c r="U606" s="108">
        <v>0.75780789628756628</v>
      </c>
      <c r="V606" s="113" t="s">
        <v>531</v>
      </c>
      <c r="W606" s="4"/>
      <c r="Y606" s="113"/>
    </row>
    <row r="607" spans="1:25">
      <c r="A607" s="5" t="s">
        <v>1148</v>
      </c>
      <c r="B607" s="103">
        <v>203.60277599999998</v>
      </c>
      <c r="C607" s="104">
        <v>23907.422805247399</v>
      </c>
      <c r="D607" s="105">
        <v>2.9374556650656163</v>
      </c>
      <c r="E607" s="106">
        <v>9.2678405931417984</v>
      </c>
      <c r="F607" s="105">
        <v>0.78776645041705273</v>
      </c>
      <c r="G607" s="110">
        <v>3.84</v>
      </c>
      <c r="H607" s="41">
        <v>1.6927083333333335</v>
      </c>
      <c r="I607" s="111">
        <v>0.2596</v>
      </c>
      <c r="J607" s="41">
        <v>1.6371340523882898</v>
      </c>
      <c r="K607" s="106">
        <v>0.92574999999999996</v>
      </c>
      <c r="L607" s="106"/>
      <c r="M607" s="5">
        <v>1485</v>
      </c>
      <c r="N607" s="5">
        <v>44</v>
      </c>
      <c r="O607" s="5">
        <v>1594</v>
      </c>
      <c r="P607" s="5">
        <v>29</v>
      </c>
      <c r="Q607" s="5">
        <v>1761</v>
      </c>
      <c r="R607" s="5">
        <v>29</v>
      </c>
      <c r="S607" s="103">
        <v>1761</v>
      </c>
      <c r="T607" s="103">
        <v>29</v>
      </c>
      <c r="U607" s="108">
        <v>0.84327086882453151</v>
      </c>
      <c r="V607" s="113"/>
      <c r="W607" s="4"/>
      <c r="Y607" s="113"/>
    </row>
    <row r="608" spans="1:25">
      <c r="A608" s="5" t="s">
        <v>1149</v>
      </c>
      <c r="B608" s="103">
        <v>250.940664</v>
      </c>
      <c r="C608" s="104">
        <v>12168.313724824688</v>
      </c>
      <c r="D608" s="105">
        <v>2.3562701608206695</v>
      </c>
      <c r="E608" s="106">
        <v>9.2592592592592595</v>
      </c>
      <c r="F608" s="105">
        <v>0.78703703703703698</v>
      </c>
      <c r="G608" s="110">
        <v>3.98</v>
      </c>
      <c r="H608" s="41">
        <v>1.5075376884422111</v>
      </c>
      <c r="I608" s="111">
        <v>0.26650000000000001</v>
      </c>
      <c r="J608" s="41">
        <v>1.3883677298311443</v>
      </c>
      <c r="K608" s="106">
        <v>0.77295000000000003</v>
      </c>
      <c r="L608" s="106"/>
      <c r="M608" s="5">
        <v>1522</v>
      </c>
      <c r="N608" s="5">
        <v>38</v>
      </c>
      <c r="O608" s="5">
        <v>1630</v>
      </c>
      <c r="P608" s="5">
        <v>25</v>
      </c>
      <c r="Q608" s="5">
        <v>1764</v>
      </c>
      <c r="R608" s="5">
        <v>29</v>
      </c>
      <c r="S608" s="103">
        <v>1764</v>
      </c>
      <c r="T608" s="103">
        <v>29</v>
      </c>
      <c r="U608" s="108">
        <v>0.86281179138321995</v>
      </c>
      <c r="V608" s="113"/>
      <c r="W608" s="4"/>
      <c r="Y608" s="113"/>
    </row>
    <row r="609" spans="1:25">
      <c r="A609" s="5" t="s">
        <v>1150</v>
      </c>
      <c r="B609" s="103">
        <v>217.47585599999999</v>
      </c>
      <c r="C609" s="104">
        <v>1530.499860425346</v>
      </c>
      <c r="D609" s="105">
        <v>4.2612741884512708</v>
      </c>
      <c r="E609" s="106">
        <v>9.1407678244972583</v>
      </c>
      <c r="F609" s="105">
        <v>0.86837294332723947</v>
      </c>
      <c r="G609" s="110">
        <v>2.87</v>
      </c>
      <c r="H609" s="41">
        <v>1.9163763066202091</v>
      </c>
      <c r="I609" s="111">
        <v>0.18820000000000001</v>
      </c>
      <c r="J609" s="41">
        <v>1.6737513283740701</v>
      </c>
      <c r="K609" s="106">
        <v>0.90974999999999995</v>
      </c>
      <c r="L609" s="106"/>
      <c r="M609" s="5">
        <v>1110</v>
      </c>
      <c r="N609" s="5">
        <v>34</v>
      </c>
      <c r="O609" s="5">
        <v>1365</v>
      </c>
      <c r="P609" s="5">
        <v>30</v>
      </c>
      <c r="Q609" s="5">
        <v>1786</v>
      </c>
      <c r="R609" s="5">
        <v>32</v>
      </c>
      <c r="S609" s="103">
        <v>1786</v>
      </c>
      <c r="T609" s="103">
        <v>32</v>
      </c>
      <c r="U609" s="108">
        <v>0.62150055991041431</v>
      </c>
      <c r="V609" s="114" t="s">
        <v>518</v>
      </c>
      <c r="W609" s="4"/>
      <c r="Y609" s="113"/>
    </row>
    <row r="610" spans="1:25">
      <c r="A610" s="5" t="s">
        <v>1151</v>
      </c>
      <c r="B610" s="103">
        <v>198.16815199999999</v>
      </c>
      <c r="C610" s="104">
        <v>2304.1890011758205</v>
      </c>
      <c r="D610" s="105">
        <v>4.8232273538095258</v>
      </c>
      <c r="E610" s="106">
        <v>8.7642418930762496</v>
      </c>
      <c r="F610" s="105">
        <v>0.96406660823838741</v>
      </c>
      <c r="G610" s="110">
        <v>3.26</v>
      </c>
      <c r="H610" s="41">
        <v>1.6871165644171779</v>
      </c>
      <c r="I610" s="111">
        <v>0.2059</v>
      </c>
      <c r="J610" s="41">
        <v>1.6270033997085964</v>
      </c>
      <c r="K610" s="106">
        <v>0.70948</v>
      </c>
      <c r="L610" s="106"/>
      <c r="M610" s="5">
        <v>1205</v>
      </c>
      <c r="N610" s="5">
        <v>36</v>
      </c>
      <c r="O610" s="5">
        <v>1469</v>
      </c>
      <c r="P610" s="5">
        <v>26</v>
      </c>
      <c r="Q610" s="5">
        <v>1856</v>
      </c>
      <c r="R610" s="5">
        <v>34</v>
      </c>
      <c r="S610" s="103">
        <v>1856</v>
      </c>
      <c r="T610" s="103">
        <v>34</v>
      </c>
      <c r="U610" s="108">
        <v>0.64924568965517238</v>
      </c>
      <c r="V610" s="114" t="s">
        <v>518</v>
      </c>
      <c r="W610" s="4"/>
      <c r="Y610" s="113"/>
    </row>
    <row r="611" spans="1:25">
      <c r="A611" s="5" t="s">
        <v>1152</v>
      </c>
      <c r="B611" s="103">
        <v>64.558104</v>
      </c>
      <c r="C611" s="104">
        <v>483.13177611282492</v>
      </c>
      <c r="D611" s="105">
        <v>2.5824590642000294</v>
      </c>
      <c r="E611" s="106">
        <v>8.6580086580086579</v>
      </c>
      <c r="F611" s="105">
        <v>1.9913419913419912</v>
      </c>
      <c r="G611" s="110">
        <v>3.67</v>
      </c>
      <c r="H611" s="41">
        <v>2.8610354223433241</v>
      </c>
      <c r="I611" s="111">
        <v>0.22839999999999999</v>
      </c>
      <c r="J611" s="41">
        <v>1.5323992994746061</v>
      </c>
      <c r="K611" s="106">
        <v>0.83648</v>
      </c>
      <c r="L611" s="106"/>
      <c r="M611" s="5">
        <v>1325</v>
      </c>
      <c r="N611" s="5">
        <v>36</v>
      </c>
      <c r="O611" s="5">
        <v>1544</v>
      </c>
      <c r="P611" s="5">
        <v>41</v>
      </c>
      <c r="Q611" s="5">
        <v>1863</v>
      </c>
      <c r="R611" s="5">
        <v>74</v>
      </c>
      <c r="S611" s="103">
        <v>1863</v>
      </c>
      <c r="T611" s="103">
        <v>74</v>
      </c>
      <c r="U611" s="108">
        <v>0.7112184648416533</v>
      </c>
      <c r="V611" s="113" t="s">
        <v>525</v>
      </c>
      <c r="W611" s="4"/>
      <c r="Y611" s="113"/>
    </row>
    <row r="612" spans="1:25">
      <c r="A612" s="5" t="s">
        <v>1153</v>
      </c>
      <c r="B612" s="103">
        <v>148.14383999999998</v>
      </c>
      <c r="C612" s="104">
        <v>1149.0419582518023</v>
      </c>
      <c r="D612" s="105">
        <v>2.5015433332717572</v>
      </c>
      <c r="E612" s="106">
        <v>8.1766148814390842</v>
      </c>
      <c r="F612" s="105">
        <v>1.7988552739165984</v>
      </c>
      <c r="G612" s="110">
        <v>5.01</v>
      </c>
      <c r="H612" s="41">
        <v>2.6946107784431139</v>
      </c>
      <c r="I612" s="111">
        <v>0.29299999999999998</v>
      </c>
      <c r="J612" s="41">
        <v>1.5358361774744027</v>
      </c>
      <c r="K612" s="106">
        <v>0.82201999999999997</v>
      </c>
      <c r="L612" s="106"/>
      <c r="M612" s="5">
        <v>1654</v>
      </c>
      <c r="N612" s="5">
        <v>45</v>
      </c>
      <c r="O612" s="5">
        <v>1793</v>
      </c>
      <c r="P612" s="5">
        <v>28</v>
      </c>
      <c r="Q612" s="5">
        <v>1929</v>
      </c>
      <c r="R612" s="5">
        <v>36</v>
      </c>
      <c r="S612" s="103">
        <v>1929</v>
      </c>
      <c r="T612" s="103">
        <v>36</v>
      </c>
      <c r="U612" s="108">
        <v>0.85743908761016074</v>
      </c>
      <c r="V612" s="113" t="s">
        <v>519</v>
      </c>
      <c r="W612" s="4"/>
      <c r="Y612" s="113"/>
    </row>
    <row r="613" spans="1:25">
      <c r="A613" s="5" t="s">
        <v>1154</v>
      </c>
      <c r="B613" s="103">
        <v>67.470208</v>
      </c>
      <c r="C613" s="104">
        <v>293.80121738681612</v>
      </c>
      <c r="D613" s="105">
        <v>0.87114070282051814</v>
      </c>
      <c r="E613" s="106">
        <v>7.7942322681215899</v>
      </c>
      <c r="F613" s="105">
        <v>1.6757599376461418</v>
      </c>
      <c r="G613" s="110">
        <v>3.47</v>
      </c>
      <c r="H613" s="41">
        <v>2.3054755043227666</v>
      </c>
      <c r="I613" s="111">
        <v>0.1933</v>
      </c>
      <c r="J613" s="41">
        <v>1.4226590791515776</v>
      </c>
      <c r="K613" s="106">
        <v>0.55800000000000005</v>
      </c>
      <c r="L613" s="106"/>
      <c r="M613" s="5">
        <v>1139</v>
      </c>
      <c r="N613" s="5">
        <v>30</v>
      </c>
      <c r="O613" s="5">
        <v>1499</v>
      </c>
      <c r="P613" s="5">
        <v>39</v>
      </c>
      <c r="Q613" s="5">
        <v>2010</v>
      </c>
      <c r="R613" s="5">
        <v>69</v>
      </c>
      <c r="S613" s="103">
        <v>2010</v>
      </c>
      <c r="T613" s="103">
        <v>69</v>
      </c>
      <c r="U613" s="108">
        <v>0.56666666666666665</v>
      </c>
      <c r="V613" s="113" t="s">
        <v>526</v>
      </c>
      <c r="W613" s="4"/>
      <c r="Y613" s="113"/>
    </row>
    <row r="614" spans="1:25">
      <c r="A614" s="5" t="s">
        <v>1155</v>
      </c>
      <c r="B614" s="103">
        <v>269.100416</v>
      </c>
      <c r="C614" s="104">
        <v>1487.5250134320561</v>
      </c>
      <c r="D614" s="105">
        <v>4.4194791230405794</v>
      </c>
      <c r="E614" s="106">
        <v>5.589714924538848</v>
      </c>
      <c r="F614" s="105">
        <v>0.81050866405813293</v>
      </c>
      <c r="G614" s="110">
        <v>5.82</v>
      </c>
      <c r="H614" s="41">
        <v>3.3505154639175254</v>
      </c>
      <c r="I614" s="111">
        <v>0.23</v>
      </c>
      <c r="J614" s="41">
        <v>3.2608695652173911</v>
      </c>
      <c r="K614" s="106">
        <v>0.99431999999999998</v>
      </c>
      <c r="L614" s="106"/>
      <c r="M614" s="5">
        <v>1316</v>
      </c>
      <c r="N614" s="5">
        <v>77</v>
      </c>
      <c r="O614" s="5">
        <v>1860</v>
      </c>
      <c r="P614" s="5">
        <v>68</v>
      </c>
      <c r="Q614" s="5">
        <v>2640</v>
      </c>
      <c r="R614" s="5">
        <v>27</v>
      </c>
      <c r="S614" s="103">
        <v>2640</v>
      </c>
      <c r="T614" s="103">
        <v>27</v>
      </c>
      <c r="U614" s="108">
        <v>0.49848484848484848</v>
      </c>
      <c r="V614" s="113" t="s">
        <v>537</v>
      </c>
      <c r="W614" s="4"/>
      <c r="Y614" s="113"/>
    </row>
    <row r="615" spans="1:25">
      <c r="A615" s="5" t="s">
        <v>1156</v>
      </c>
      <c r="B615" s="103">
        <v>119.244424</v>
      </c>
      <c r="C615" s="104">
        <v>38027.599999999999</v>
      </c>
      <c r="D615" s="105">
        <v>2.6293929320670801</v>
      </c>
      <c r="E615" s="106">
        <v>5.4585152838427948</v>
      </c>
      <c r="F615" s="105">
        <v>0.76419213973799116</v>
      </c>
      <c r="G615" s="110">
        <v>10.01</v>
      </c>
      <c r="H615" s="41">
        <v>1.7982017982017982</v>
      </c>
      <c r="I615" s="111">
        <v>0.39100000000000001</v>
      </c>
      <c r="J615" s="41">
        <v>1.6624040920716112</v>
      </c>
      <c r="K615" s="106">
        <v>0.96397999999999995</v>
      </c>
      <c r="L615" s="106"/>
      <c r="M615" s="5">
        <v>2124</v>
      </c>
      <c r="N615" s="5">
        <v>60</v>
      </c>
      <c r="O615" s="5">
        <v>2425</v>
      </c>
      <c r="P615" s="5">
        <v>33</v>
      </c>
      <c r="Q615" s="5">
        <v>2682</v>
      </c>
      <c r="R615" s="5">
        <v>25</v>
      </c>
      <c r="S615" s="103">
        <v>2682</v>
      </c>
      <c r="T615" s="103">
        <v>25</v>
      </c>
      <c r="U615" s="108">
        <v>0.79194630872483218</v>
      </c>
      <c r="V615" s="113"/>
      <c r="W615" s="4"/>
      <c r="Y615" s="113"/>
    </row>
    <row r="616" spans="1:25">
      <c r="A616" s="5" t="s">
        <v>1118</v>
      </c>
      <c r="B616" s="103">
        <v>56.095935999999995</v>
      </c>
      <c r="C616" s="104">
        <v>148.80964450008432</v>
      </c>
      <c r="D616" s="105">
        <v>2.1326140504059157</v>
      </c>
      <c r="E616" s="106">
        <v>5.2328623757195185</v>
      </c>
      <c r="F616" s="105">
        <v>1.0465724751439038</v>
      </c>
      <c r="G616" s="110">
        <v>8.69</v>
      </c>
      <c r="H616" s="41">
        <v>1.7836593785960875</v>
      </c>
      <c r="I616" s="111">
        <v>0.32740000000000002</v>
      </c>
      <c r="J616" s="41">
        <v>1.4660965180207695</v>
      </c>
      <c r="K616" s="106">
        <v>0.69054000000000004</v>
      </c>
      <c r="L616" s="106"/>
      <c r="M616" s="5">
        <v>1825</v>
      </c>
      <c r="N616" s="5">
        <v>47</v>
      </c>
      <c r="O616" s="5">
        <v>2301</v>
      </c>
      <c r="P616" s="5">
        <v>33</v>
      </c>
      <c r="Q616" s="5">
        <v>2745</v>
      </c>
      <c r="R616" s="5">
        <v>35</v>
      </c>
      <c r="S616" s="103">
        <v>2745</v>
      </c>
      <c r="T616" s="103">
        <v>35</v>
      </c>
      <c r="U616" s="108">
        <v>0.66484517304189439</v>
      </c>
      <c r="V616" s="113" t="s">
        <v>527</v>
      </c>
      <c r="W616" s="4"/>
      <c r="Y616" s="113"/>
    </row>
    <row r="617" spans="1:25">
      <c r="A617" s="5" t="s">
        <v>1157</v>
      </c>
      <c r="B617" s="103">
        <v>81.443751999999989</v>
      </c>
      <c r="C617" s="104">
        <v>478.47048468156396</v>
      </c>
      <c r="D617" s="105">
        <v>1.8006782510019921</v>
      </c>
      <c r="E617" s="106">
        <v>5.1599587203302377</v>
      </c>
      <c r="F617" s="105">
        <v>1.1351909184726523</v>
      </c>
      <c r="G617" s="110">
        <v>12.2</v>
      </c>
      <c r="H617" s="41">
        <v>1.8442622950819674</v>
      </c>
      <c r="I617" s="111">
        <v>0.45300000000000001</v>
      </c>
      <c r="J617" s="41">
        <v>1.434878587196468</v>
      </c>
      <c r="K617" s="106">
        <v>0.52934000000000003</v>
      </c>
      <c r="L617" s="106"/>
      <c r="M617" s="5">
        <v>2407</v>
      </c>
      <c r="N617" s="5">
        <v>56</v>
      </c>
      <c r="O617" s="5">
        <v>2612</v>
      </c>
      <c r="P617" s="5">
        <v>34</v>
      </c>
      <c r="Q617" s="5">
        <v>2760</v>
      </c>
      <c r="R617" s="5">
        <v>35</v>
      </c>
      <c r="S617" s="103">
        <v>2760</v>
      </c>
      <c r="T617" s="103">
        <v>35</v>
      </c>
      <c r="U617" s="108">
        <v>0.87210144927536237</v>
      </c>
      <c r="V617" s="114" t="s">
        <v>522</v>
      </c>
      <c r="W617" s="4"/>
      <c r="Y617" s="113"/>
    </row>
    <row r="618" spans="1:25">
      <c r="A618" s="5" t="s">
        <v>1158</v>
      </c>
      <c r="B618" s="103">
        <v>379.63275999999996</v>
      </c>
      <c r="C618" s="104">
        <v>1146.8081882505915</v>
      </c>
      <c r="D618" s="105">
        <v>4.3335910505409787</v>
      </c>
      <c r="E618" s="106">
        <v>4.7824007651841223</v>
      </c>
      <c r="F618" s="105">
        <v>1.0760401721664274</v>
      </c>
      <c r="G618" s="110">
        <v>6.37</v>
      </c>
      <c r="H618" s="41">
        <v>4.0816326530612246</v>
      </c>
      <c r="I618" s="111">
        <v>0.218</v>
      </c>
      <c r="J618" s="41">
        <v>3.669724770642202</v>
      </c>
      <c r="K618" s="106">
        <v>0.96033999999999997</v>
      </c>
      <c r="L618" s="106"/>
      <c r="M618" s="5">
        <v>1258</v>
      </c>
      <c r="N618" s="5">
        <v>86</v>
      </c>
      <c r="O618" s="5">
        <v>1966</v>
      </c>
      <c r="P618" s="5">
        <v>77</v>
      </c>
      <c r="Q618" s="5">
        <v>2898</v>
      </c>
      <c r="R618" s="5">
        <v>35</v>
      </c>
      <c r="S618" s="103">
        <v>2898</v>
      </c>
      <c r="T618" s="103">
        <v>35</v>
      </c>
      <c r="U618" s="108">
        <v>0.43409247757073843</v>
      </c>
      <c r="V618" s="113" t="s">
        <v>538</v>
      </c>
      <c r="W618" s="4"/>
      <c r="Y618" s="113"/>
    </row>
    <row r="619" spans="1:25">
      <c r="B619" s="103"/>
      <c r="C619" s="104"/>
      <c r="D619" s="105"/>
      <c r="E619" s="106" t="s">
        <v>486</v>
      </c>
      <c r="F619" s="105" t="s">
        <v>486</v>
      </c>
      <c r="G619" s="110"/>
      <c r="H619" s="41" t="s">
        <v>486</v>
      </c>
      <c r="I619" s="111"/>
      <c r="J619" s="41" t="s">
        <v>486</v>
      </c>
      <c r="K619" s="106"/>
      <c r="L619" s="106"/>
      <c r="M619" s="5"/>
      <c r="N619" s="5"/>
      <c r="O619" s="5"/>
      <c r="P619" s="5"/>
      <c r="Q619" s="5"/>
      <c r="R619" s="5"/>
      <c r="S619" s="103" t="s">
        <v>486</v>
      </c>
      <c r="T619" s="103" t="s">
        <v>486</v>
      </c>
      <c r="U619" s="108"/>
      <c r="V619" s="113"/>
      <c r="W619" s="4"/>
      <c r="Y619" s="113"/>
    </row>
    <row r="620" spans="1:25">
      <c r="B620" s="103"/>
      <c r="C620" s="104"/>
      <c r="D620" s="105"/>
      <c r="E620" s="106" t="s">
        <v>486</v>
      </c>
      <c r="F620" s="105" t="s">
        <v>486</v>
      </c>
      <c r="G620" s="110"/>
      <c r="H620" s="41" t="s">
        <v>486</v>
      </c>
      <c r="I620" s="111"/>
      <c r="J620" s="41" t="s">
        <v>486</v>
      </c>
      <c r="K620" s="106"/>
      <c r="L620" s="106"/>
      <c r="M620" s="5"/>
      <c r="N620" s="5"/>
      <c r="O620" s="5"/>
      <c r="P620" s="5"/>
      <c r="Q620" s="5"/>
      <c r="R620" s="5"/>
      <c r="S620" s="103" t="s">
        <v>486</v>
      </c>
      <c r="T620" s="103" t="s">
        <v>486</v>
      </c>
      <c r="U620" s="108"/>
      <c r="V620" s="113"/>
      <c r="W620" s="4"/>
      <c r="Y620" s="113"/>
    </row>
    <row r="621" spans="1:25">
      <c r="A621" s="117" t="s">
        <v>509</v>
      </c>
      <c r="B621" s="103"/>
      <c r="C621" s="104"/>
      <c r="D621" s="105"/>
      <c r="E621" s="106"/>
      <c r="F621" s="105" t="s">
        <v>486</v>
      </c>
      <c r="G621" s="110"/>
      <c r="H621" s="41" t="s">
        <v>486</v>
      </c>
      <c r="I621" s="111"/>
      <c r="J621" s="41" t="s">
        <v>486</v>
      </c>
      <c r="K621" s="106"/>
      <c r="L621" s="106"/>
      <c r="M621" s="5"/>
      <c r="N621" s="5"/>
      <c r="O621" s="5"/>
      <c r="P621" s="5"/>
      <c r="Q621" s="5"/>
      <c r="R621" s="5"/>
      <c r="S621" s="103" t="s">
        <v>486</v>
      </c>
      <c r="T621" s="103" t="s">
        <v>486</v>
      </c>
      <c r="U621" s="108"/>
      <c r="V621" s="113"/>
      <c r="W621" s="4"/>
      <c r="Y621" s="113"/>
    </row>
    <row r="622" spans="1:25">
      <c r="A622" s="5" t="s">
        <v>1159</v>
      </c>
      <c r="B622" s="103">
        <v>91.570959999999999</v>
      </c>
      <c r="C622" s="104">
        <v>1638.2525557987858</v>
      </c>
      <c r="D622" s="105">
        <v>1.8148617385361163</v>
      </c>
      <c r="E622" s="106">
        <v>13.908205841446453</v>
      </c>
      <c r="F622" s="105">
        <v>0.97357440890125158</v>
      </c>
      <c r="G622" s="110">
        <v>1.5369999999999999</v>
      </c>
      <c r="H622" s="41">
        <v>1.6265452179570592</v>
      </c>
      <c r="I622" s="111">
        <v>0.15579999999999999</v>
      </c>
      <c r="J622" s="41">
        <v>1.4120667522464698</v>
      </c>
      <c r="K622" s="106">
        <v>0.49767</v>
      </c>
      <c r="L622" s="106"/>
      <c r="M622" s="5">
        <v>933</v>
      </c>
      <c r="N622" s="5">
        <v>25</v>
      </c>
      <c r="O622" s="5">
        <v>943</v>
      </c>
      <c r="P622" s="5">
        <v>20</v>
      </c>
      <c r="Q622" s="5">
        <v>972</v>
      </c>
      <c r="R622" s="5">
        <v>41</v>
      </c>
      <c r="S622" s="103">
        <v>972</v>
      </c>
      <c r="T622" s="103">
        <v>41</v>
      </c>
      <c r="U622" s="108">
        <v>0.95987654320987659</v>
      </c>
      <c r="V622" s="113"/>
      <c r="W622" s="4"/>
      <c r="Y622" s="113"/>
    </row>
    <row r="623" spans="1:25">
      <c r="A623" s="5" t="s">
        <v>1160</v>
      </c>
      <c r="B623" s="103">
        <v>241.1292</v>
      </c>
      <c r="C623" s="104">
        <v>6494.022601839677</v>
      </c>
      <c r="D623" s="105">
        <v>2.2391260177664547</v>
      </c>
      <c r="E623" s="106">
        <v>13.966480446927374</v>
      </c>
      <c r="F623" s="105">
        <v>0.83798882681564246</v>
      </c>
      <c r="G623" s="110">
        <v>1.532</v>
      </c>
      <c r="H623" s="41">
        <v>1.5339425587467364</v>
      </c>
      <c r="I623" s="111">
        <v>0.15540000000000001</v>
      </c>
      <c r="J623" s="41">
        <v>1.3835263835263834</v>
      </c>
      <c r="K623" s="106">
        <v>0.45688000000000001</v>
      </c>
      <c r="L623" s="106"/>
      <c r="M623" s="5">
        <v>931</v>
      </c>
      <c r="N623" s="5">
        <v>24</v>
      </c>
      <c r="O623" s="5">
        <v>942</v>
      </c>
      <c r="P623" s="5">
        <v>19</v>
      </c>
      <c r="Q623" s="5">
        <v>973</v>
      </c>
      <c r="R623" s="5">
        <v>35</v>
      </c>
      <c r="S623" s="103">
        <v>973</v>
      </c>
      <c r="T623" s="103">
        <v>35</v>
      </c>
      <c r="U623" s="108">
        <v>0.95683453237410077</v>
      </c>
      <c r="V623" s="113"/>
      <c r="W623" s="4"/>
      <c r="Y623" s="113"/>
    </row>
    <row r="624" spans="1:25">
      <c r="A624" s="5" t="s">
        <v>1161</v>
      </c>
      <c r="B624" s="103">
        <v>324.98533599999996</v>
      </c>
      <c r="C624" s="104">
        <v>42170.6</v>
      </c>
      <c r="D624" s="105">
        <v>5.1875274548468449</v>
      </c>
      <c r="E624" s="106">
        <v>13.75515818431912</v>
      </c>
      <c r="F624" s="105">
        <v>0.82530949105914719</v>
      </c>
      <c r="G624" s="110">
        <v>1.61</v>
      </c>
      <c r="H624" s="41">
        <v>1.5217391304347827</v>
      </c>
      <c r="I624" s="111">
        <v>0.16070000000000001</v>
      </c>
      <c r="J624" s="41">
        <v>1.3690105787181082</v>
      </c>
      <c r="K624" s="106">
        <v>0.51156000000000001</v>
      </c>
      <c r="L624" s="106"/>
      <c r="M624" s="5">
        <v>960</v>
      </c>
      <c r="N624" s="5">
        <v>24</v>
      </c>
      <c r="O624" s="5">
        <v>973</v>
      </c>
      <c r="P624" s="5">
        <v>19</v>
      </c>
      <c r="Q624" s="5">
        <v>1003</v>
      </c>
      <c r="R624" s="5">
        <v>33</v>
      </c>
      <c r="S624" s="103">
        <v>1003</v>
      </c>
      <c r="T624" s="103">
        <v>33</v>
      </c>
      <c r="U624" s="108">
        <v>0.95712861415752737</v>
      </c>
      <c r="V624" s="113"/>
      <c r="W624" s="4"/>
      <c r="Y624" s="113"/>
    </row>
    <row r="625" spans="1:25">
      <c r="A625" s="5" t="s">
        <v>1162</v>
      </c>
      <c r="B625" s="103">
        <v>216.51895199999998</v>
      </c>
      <c r="C625" s="104">
        <v>27807.9</v>
      </c>
      <c r="D625" s="105">
        <v>3.9859226973911053</v>
      </c>
      <c r="E625" s="106">
        <v>13.623978201634877</v>
      </c>
      <c r="F625" s="105">
        <v>0.8174386920980925</v>
      </c>
      <c r="G625" s="110">
        <v>1.5760000000000001</v>
      </c>
      <c r="H625" s="41">
        <v>1.5545685279187818</v>
      </c>
      <c r="I625" s="111">
        <v>0.15609999999999999</v>
      </c>
      <c r="J625" s="41">
        <v>1.3773222293401666</v>
      </c>
      <c r="K625" s="106">
        <v>0.51256000000000002</v>
      </c>
      <c r="L625" s="106"/>
      <c r="M625" s="5">
        <v>935</v>
      </c>
      <c r="N625" s="5">
        <v>24</v>
      </c>
      <c r="O625" s="5">
        <v>960</v>
      </c>
      <c r="P625" s="5">
        <v>19</v>
      </c>
      <c r="Q625" s="5">
        <v>1019</v>
      </c>
      <c r="R625" s="5">
        <v>34</v>
      </c>
      <c r="S625" s="103">
        <v>1019</v>
      </c>
      <c r="T625" s="103">
        <v>34</v>
      </c>
      <c r="U625" s="108">
        <v>0.91756624141315013</v>
      </c>
      <c r="V625" s="113"/>
      <c r="W625" s="4"/>
      <c r="Y625" s="113"/>
    </row>
    <row r="626" spans="1:25">
      <c r="A626" s="5" t="s">
        <v>1163</v>
      </c>
      <c r="B626" s="103">
        <v>119.419664</v>
      </c>
      <c r="C626" s="104">
        <v>16238.8</v>
      </c>
      <c r="D626" s="105">
        <v>2.7253892671964648</v>
      </c>
      <c r="E626" s="106">
        <v>13.586956521739131</v>
      </c>
      <c r="F626" s="105">
        <v>0.95108695652173902</v>
      </c>
      <c r="G626" s="110">
        <v>1.7290000000000001</v>
      </c>
      <c r="H626" s="41">
        <v>1.5905147484094853</v>
      </c>
      <c r="I626" s="111">
        <v>0.1714</v>
      </c>
      <c r="J626" s="41">
        <v>1.3710618436406068</v>
      </c>
      <c r="K626" s="106">
        <v>0.38797999999999999</v>
      </c>
      <c r="L626" s="106"/>
      <c r="M626" s="5">
        <v>1020</v>
      </c>
      <c r="N626" s="5">
        <v>26</v>
      </c>
      <c r="O626" s="5">
        <v>1018</v>
      </c>
      <c r="P626" s="5">
        <v>20</v>
      </c>
      <c r="Q626" s="5">
        <v>1020</v>
      </c>
      <c r="R626" s="5">
        <v>38</v>
      </c>
      <c r="S626" s="103">
        <v>1020</v>
      </c>
      <c r="T626" s="103">
        <v>38</v>
      </c>
      <c r="U626" s="108">
        <v>1</v>
      </c>
      <c r="V626" s="113"/>
      <c r="W626" s="4"/>
      <c r="Y626" s="113"/>
    </row>
    <row r="627" spans="1:25">
      <c r="A627" s="5" t="s">
        <v>1164</v>
      </c>
      <c r="B627" s="103">
        <v>486.33384799999999</v>
      </c>
      <c r="C627" s="104">
        <v>5954.8193797664626</v>
      </c>
      <c r="D627" s="105">
        <v>13.680037957823949</v>
      </c>
      <c r="E627" s="106">
        <v>13.623978201634877</v>
      </c>
      <c r="F627" s="105">
        <v>0.74931880108991822</v>
      </c>
      <c r="G627" s="110">
        <v>1.6180000000000001</v>
      </c>
      <c r="H627" s="41">
        <v>1.5142150803461063</v>
      </c>
      <c r="I627" s="111">
        <v>0.15939999999999999</v>
      </c>
      <c r="J627" s="41">
        <v>1.3488080301129235</v>
      </c>
      <c r="K627" s="106">
        <v>0.63009999999999999</v>
      </c>
      <c r="L627" s="106"/>
      <c r="M627" s="5">
        <v>953</v>
      </c>
      <c r="N627" s="5">
        <v>24</v>
      </c>
      <c r="O627" s="5">
        <v>977</v>
      </c>
      <c r="P627" s="5">
        <v>19</v>
      </c>
      <c r="Q627" s="5">
        <v>1023</v>
      </c>
      <c r="R627" s="5">
        <v>31</v>
      </c>
      <c r="S627" s="103">
        <v>1023</v>
      </c>
      <c r="T627" s="103">
        <v>31</v>
      </c>
      <c r="U627" s="108">
        <v>0.93157380254154443</v>
      </c>
      <c r="V627" s="113"/>
      <c r="W627" s="4"/>
      <c r="Y627" s="113"/>
    </row>
    <row r="628" spans="1:25">
      <c r="A628" s="5" t="s">
        <v>1165</v>
      </c>
      <c r="B628" s="103">
        <v>900.57343999999989</v>
      </c>
      <c r="C628" s="104">
        <v>4587.1087107161184</v>
      </c>
      <c r="D628" s="105">
        <v>3.1118542119335513</v>
      </c>
      <c r="E628" s="106">
        <v>13.550135501355014</v>
      </c>
      <c r="F628" s="105">
        <v>0.74525745257452569</v>
      </c>
      <c r="G628" s="110">
        <v>1.7130000000000001</v>
      </c>
      <c r="H628" s="41">
        <v>1.5178050204319906</v>
      </c>
      <c r="I628" s="111">
        <v>0.16839999999999999</v>
      </c>
      <c r="J628" s="41">
        <v>1.3657957244655581</v>
      </c>
      <c r="K628" s="106">
        <v>0.85197999999999996</v>
      </c>
      <c r="L628" s="106"/>
      <c r="M628" s="5">
        <v>1003</v>
      </c>
      <c r="N628" s="5">
        <v>25</v>
      </c>
      <c r="O628" s="5">
        <v>1013</v>
      </c>
      <c r="P628" s="5">
        <v>19</v>
      </c>
      <c r="Q628" s="5">
        <v>1034</v>
      </c>
      <c r="R628" s="5">
        <v>30</v>
      </c>
      <c r="S628" s="103">
        <v>1034</v>
      </c>
      <c r="T628" s="103">
        <v>30</v>
      </c>
      <c r="U628" s="108">
        <v>0.97001934235976794</v>
      </c>
      <c r="V628" s="113"/>
      <c r="W628" s="4"/>
      <c r="Y628" s="113"/>
    </row>
    <row r="629" spans="1:25">
      <c r="A629" s="5" t="s">
        <v>1166</v>
      </c>
      <c r="B629" s="103">
        <v>87.528375999999994</v>
      </c>
      <c r="C629" s="104">
        <v>12340.7</v>
      </c>
      <c r="D629" s="105">
        <v>1.0571588662978304</v>
      </c>
      <c r="E629" s="106">
        <v>13.458950201884251</v>
      </c>
      <c r="F629" s="105">
        <v>0.94212651413189752</v>
      </c>
      <c r="G629" s="110">
        <v>1.7649999999999999</v>
      </c>
      <c r="H629" s="41">
        <v>1.6147308781869689</v>
      </c>
      <c r="I629" s="111">
        <v>0.17180000000000001</v>
      </c>
      <c r="J629" s="41">
        <v>1.3969732246798603</v>
      </c>
      <c r="K629" s="106">
        <v>0.41138999999999998</v>
      </c>
      <c r="L629" s="106"/>
      <c r="M629" s="5">
        <v>1022</v>
      </c>
      <c r="N629" s="5">
        <v>26</v>
      </c>
      <c r="O629" s="5">
        <v>1031</v>
      </c>
      <c r="P629" s="5">
        <v>21</v>
      </c>
      <c r="Q629" s="5">
        <v>1046</v>
      </c>
      <c r="R629" s="5">
        <v>40</v>
      </c>
      <c r="S629" s="103">
        <v>1046</v>
      </c>
      <c r="T629" s="103">
        <v>40</v>
      </c>
      <c r="U629" s="108">
        <v>0.97705544933078392</v>
      </c>
      <c r="V629" s="113"/>
      <c r="W629" s="4"/>
      <c r="Y629" s="113"/>
    </row>
    <row r="630" spans="1:25">
      <c r="A630" s="5" t="s">
        <v>1167</v>
      </c>
      <c r="B630" s="103">
        <v>346.066552</v>
      </c>
      <c r="C630" s="104">
        <v>44025.3</v>
      </c>
      <c r="D630" s="105">
        <v>3.4146528054330574</v>
      </c>
      <c r="E630" s="106">
        <v>13.440860215053764</v>
      </c>
      <c r="F630" s="105">
        <v>0.80645161290322587</v>
      </c>
      <c r="G630" s="110">
        <v>1.619</v>
      </c>
      <c r="H630" s="41">
        <v>1.5132798023471279</v>
      </c>
      <c r="I630" s="111">
        <v>0.15970000000000001</v>
      </c>
      <c r="J630" s="41">
        <v>1.3775829680651219</v>
      </c>
      <c r="K630" s="106">
        <v>0.62953999999999999</v>
      </c>
      <c r="L630" s="106"/>
      <c r="M630" s="5">
        <v>956</v>
      </c>
      <c r="N630" s="5">
        <v>25</v>
      </c>
      <c r="O630" s="5">
        <v>977</v>
      </c>
      <c r="P630" s="5">
        <v>19</v>
      </c>
      <c r="Q630" s="5">
        <v>1047</v>
      </c>
      <c r="R630" s="5">
        <v>33</v>
      </c>
      <c r="S630" s="103">
        <v>1047</v>
      </c>
      <c r="T630" s="103">
        <v>33</v>
      </c>
      <c r="U630" s="108">
        <v>0.91308500477554921</v>
      </c>
      <c r="V630" s="113"/>
      <c r="W630" s="4"/>
      <c r="Y630" s="113"/>
    </row>
    <row r="631" spans="1:25">
      <c r="A631" s="5" t="s">
        <v>1168</v>
      </c>
      <c r="B631" s="103">
        <v>88.890360000000001</v>
      </c>
      <c r="C631" s="104">
        <v>3334.8838650073453</v>
      </c>
      <c r="D631" s="105">
        <v>2.0056835837584086</v>
      </c>
      <c r="E631" s="106">
        <v>13.386880856760374</v>
      </c>
      <c r="F631" s="105">
        <v>0.93708165997322612</v>
      </c>
      <c r="G631" s="110">
        <v>1.764</v>
      </c>
      <c r="H631" s="41">
        <v>1.5873015873015874</v>
      </c>
      <c r="I631" s="111">
        <v>0.1711</v>
      </c>
      <c r="J631" s="41">
        <v>1.3734658094681473</v>
      </c>
      <c r="K631" s="106">
        <v>0.40612999999999999</v>
      </c>
      <c r="L631" s="106"/>
      <c r="M631" s="5">
        <v>1018</v>
      </c>
      <c r="N631" s="5">
        <v>26</v>
      </c>
      <c r="O631" s="5">
        <v>1030</v>
      </c>
      <c r="P631" s="5">
        <v>21</v>
      </c>
      <c r="Q631" s="5">
        <v>1053</v>
      </c>
      <c r="R631" s="5">
        <v>39</v>
      </c>
      <c r="S631" s="103">
        <v>1053</v>
      </c>
      <c r="T631" s="103">
        <v>39</v>
      </c>
      <c r="U631" s="108">
        <v>0.96676163342830013</v>
      </c>
      <c r="V631" s="113"/>
      <c r="W631" s="4"/>
      <c r="Y631" s="113"/>
    </row>
    <row r="632" spans="1:25">
      <c r="A632" s="5" t="s">
        <v>1169</v>
      </c>
      <c r="B632" s="103">
        <v>173.68415999999999</v>
      </c>
      <c r="C632" s="104">
        <v>23847.4</v>
      </c>
      <c r="D632" s="105">
        <v>0.86214330631450597</v>
      </c>
      <c r="E632" s="106">
        <v>13.386880856760374</v>
      </c>
      <c r="F632" s="105">
        <v>0.87014725568942441</v>
      </c>
      <c r="G632" s="110">
        <v>1.772</v>
      </c>
      <c r="H632" s="41">
        <v>1.5519187358916477</v>
      </c>
      <c r="I632" s="111">
        <v>0.17119999999999999</v>
      </c>
      <c r="J632" s="41">
        <v>1.3726635514018692</v>
      </c>
      <c r="K632" s="106">
        <v>0.39639999999999997</v>
      </c>
      <c r="L632" s="106"/>
      <c r="M632" s="5">
        <v>1019</v>
      </c>
      <c r="N632" s="5">
        <v>26</v>
      </c>
      <c r="O632" s="5">
        <v>1034</v>
      </c>
      <c r="P632" s="5">
        <v>20</v>
      </c>
      <c r="Q632" s="5">
        <v>1053</v>
      </c>
      <c r="R632" s="5">
        <v>37</v>
      </c>
      <c r="S632" s="103">
        <v>1053</v>
      </c>
      <c r="T632" s="103">
        <v>37</v>
      </c>
      <c r="U632" s="108">
        <v>0.96771130104463443</v>
      </c>
      <c r="V632" s="113"/>
      <c r="W632" s="4"/>
      <c r="Y632" s="113"/>
    </row>
    <row r="633" spans="1:25">
      <c r="A633" s="5" t="s">
        <v>1170</v>
      </c>
      <c r="B633" s="103">
        <v>191.15938399999999</v>
      </c>
      <c r="C633" s="104">
        <v>25970.1</v>
      </c>
      <c r="D633" s="105">
        <v>4.0144155027201949</v>
      </c>
      <c r="E633" s="106">
        <v>13.386880856760374</v>
      </c>
      <c r="F633" s="105">
        <v>0.80321285140562249</v>
      </c>
      <c r="G633" s="110">
        <v>1.7310000000000001</v>
      </c>
      <c r="H633" s="41">
        <v>1.530906990179087</v>
      </c>
      <c r="I633" s="111">
        <v>0.16750000000000001</v>
      </c>
      <c r="J633" s="41">
        <v>1.3731343283582087</v>
      </c>
      <c r="K633" s="106">
        <v>0.54193999999999998</v>
      </c>
      <c r="L633" s="106"/>
      <c r="M633" s="5">
        <v>998</v>
      </c>
      <c r="N633" s="5">
        <v>25</v>
      </c>
      <c r="O633" s="5">
        <v>1020</v>
      </c>
      <c r="P633" s="5">
        <v>20</v>
      </c>
      <c r="Q633" s="5">
        <v>1055</v>
      </c>
      <c r="R633" s="5">
        <v>34</v>
      </c>
      <c r="S633" s="103">
        <v>1055</v>
      </c>
      <c r="T633" s="103">
        <v>34</v>
      </c>
      <c r="U633" s="108">
        <v>0.94597156398104265</v>
      </c>
      <c r="V633" s="113"/>
      <c r="W633" s="4"/>
      <c r="Y633" s="113"/>
    </row>
    <row r="634" spans="1:25">
      <c r="A634" s="5" t="s">
        <v>1171</v>
      </c>
      <c r="B634" s="103">
        <v>187.85176799999999</v>
      </c>
      <c r="C634" s="104">
        <v>25482.1</v>
      </c>
      <c r="D634" s="105">
        <v>1.502104522033417</v>
      </c>
      <c r="E634" s="106">
        <v>13.351134846461949</v>
      </c>
      <c r="F634" s="105">
        <v>0.86782376502002678</v>
      </c>
      <c r="G634" s="110">
        <v>1.7490000000000001</v>
      </c>
      <c r="H634" s="41">
        <v>1.5723270440251571</v>
      </c>
      <c r="I634" s="111">
        <v>0.17080000000000001</v>
      </c>
      <c r="J634" s="41">
        <v>1.3758782201405153</v>
      </c>
      <c r="K634" s="106">
        <v>0.47372999999999998</v>
      </c>
      <c r="L634" s="106"/>
      <c r="M634" s="5">
        <v>1017</v>
      </c>
      <c r="N634" s="5">
        <v>26</v>
      </c>
      <c r="O634" s="5">
        <v>1025</v>
      </c>
      <c r="P634" s="5">
        <v>20</v>
      </c>
      <c r="Q634" s="5">
        <v>1058</v>
      </c>
      <c r="R634" s="5">
        <v>35</v>
      </c>
      <c r="S634" s="103">
        <v>1058</v>
      </c>
      <c r="T634" s="103">
        <v>35</v>
      </c>
      <c r="U634" s="108">
        <v>0.96124763705103966</v>
      </c>
      <c r="V634" s="113"/>
      <c r="W634" s="4"/>
      <c r="Y634" s="113"/>
    </row>
    <row r="635" spans="1:25">
      <c r="A635" s="5" t="s">
        <v>1172</v>
      </c>
      <c r="B635" s="103">
        <v>38.470847999999997</v>
      </c>
      <c r="C635" s="104">
        <v>5325.4</v>
      </c>
      <c r="D635" s="105">
        <v>3.5595587519060823</v>
      </c>
      <c r="E635" s="106">
        <v>13.175230566534916</v>
      </c>
      <c r="F635" s="105">
        <v>1.2516469038208169</v>
      </c>
      <c r="G635" s="110">
        <v>1.7729999999999999</v>
      </c>
      <c r="H635" s="41">
        <v>1.8048505358150031</v>
      </c>
      <c r="I635" s="111">
        <v>0.1691</v>
      </c>
      <c r="J635" s="41">
        <v>1.4488468361916025</v>
      </c>
      <c r="K635" s="106">
        <v>0.36186000000000001</v>
      </c>
      <c r="L635" s="106"/>
      <c r="M635" s="5">
        <v>1007</v>
      </c>
      <c r="N635" s="5">
        <v>27</v>
      </c>
      <c r="O635" s="5">
        <v>1032</v>
      </c>
      <c r="P635" s="5">
        <v>24</v>
      </c>
      <c r="Q635" s="5">
        <v>1071</v>
      </c>
      <c r="R635" s="5">
        <v>50</v>
      </c>
      <c r="S635" s="103">
        <v>1071</v>
      </c>
      <c r="T635" s="103">
        <v>50</v>
      </c>
      <c r="U635" s="108">
        <v>0.94024276377217553</v>
      </c>
      <c r="V635" s="113"/>
      <c r="W635" s="4"/>
      <c r="Y635" s="113"/>
    </row>
    <row r="636" spans="1:25">
      <c r="A636" s="5" t="s">
        <v>1173</v>
      </c>
      <c r="B636" s="103">
        <v>251.35832799999997</v>
      </c>
      <c r="C636" s="104">
        <v>34996</v>
      </c>
      <c r="D636" s="105">
        <v>3.1722932207858725</v>
      </c>
      <c r="E636" s="106">
        <v>13.227513227513228</v>
      </c>
      <c r="F636" s="105">
        <v>0.79365079365079361</v>
      </c>
      <c r="G636" s="110">
        <v>1.7889999999999999</v>
      </c>
      <c r="H636" s="41">
        <v>1.5092230296254892</v>
      </c>
      <c r="I636" s="111">
        <v>0.17100000000000001</v>
      </c>
      <c r="J636" s="41">
        <v>1.3742690058479532</v>
      </c>
      <c r="K636" s="106">
        <v>0.49192000000000002</v>
      </c>
      <c r="L636" s="106"/>
      <c r="M636" s="5">
        <v>1017</v>
      </c>
      <c r="N636" s="5">
        <v>26</v>
      </c>
      <c r="O636" s="5">
        <v>1041</v>
      </c>
      <c r="P636" s="5">
        <v>20</v>
      </c>
      <c r="Q636" s="5">
        <v>1079</v>
      </c>
      <c r="R636" s="5">
        <v>33</v>
      </c>
      <c r="S636" s="103">
        <v>1079</v>
      </c>
      <c r="T636" s="103">
        <v>33</v>
      </c>
      <c r="U636" s="108">
        <v>0.94253938832252082</v>
      </c>
      <c r="V636" s="113"/>
      <c r="W636" s="4"/>
      <c r="Y636" s="113"/>
    </row>
    <row r="637" spans="1:25">
      <c r="A637" s="5" t="s">
        <v>1174</v>
      </c>
      <c r="B637" s="103">
        <v>97.396623999999989</v>
      </c>
      <c r="C637" s="104">
        <v>14519.3</v>
      </c>
      <c r="D637" s="105">
        <v>2.3098586795098766</v>
      </c>
      <c r="E637" s="106">
        <v>12.9366106080207</v>
      </c>
      <c r="F637" s="105">
        <v>0.97024579560155244</v>
      </c>
      <c r="G637" s="110">
        <v>1.9359999999999999</v>
      </c>
      <c r="H637" s="41">
        <v>1.6012396694214877</v>
      </c>
      <c r="I637" s="111">
        <v>0.18260000000000001</v>
      </c>
      <c r="J637" s="41">
        <v>1.3964950711938664</v>
      </c>
      <c r="K637" s="106">
        <v>0.48623</v>
      </c>
      <c r="L637" s="106"/>
      <c r="M637" s="5">
        <v>1081</v>
      </c>
      <c r="N637" s="5">
        <v>28</v>
      </c>
      <c r="O637" s="5">
        <v>1091</v>
      </c>
      <c r="P637" s="5">
        <v>22</v>
      </c>
      <c r="Q637" s="5">
        <v>1117</v>
      </c>
      <c r="R637" s="5">
        <v>38</v>
      </c>
      <c r="S637" s="103">
        <v>1117</v>
      </c>
      <c r="T637" s="103">
        <v>38</v>
      </c>
      <c r="U637" s="108">
        <v>0.9677708146821844</v>
      </c>
      <c r="V637" s="113"/>
      <c r="W637" s="4"/>
      <c r="Y637" s="113"/>
    </row>
    <row r="638" spans="1:25">
      <c r="A638" s="5" t="s">
        <v>1175</v>
      </c>
      <c r="B638" s="103">
        <v>65.091727999999989</v>
      </c>
      <c r="C638" s="104">
        <v>9139.6</v>
      </c>
      <c r="D638" s="105">
        <v>2.8830156754189113</v>
      </c>
      <c r="E638" s="106">
        <v>12.836970474967908</v>
      </c>
      <c r="F638" s="105">
        <v>1.0911424903722722</v>
      </c>
      <c r="G638" s="110">
        <v>1.841</v>
      </c>
      <c r="H638" s="41">
        <v>1.6567083107007061</v>
      </c>
      <c r="I638" s="111">
        <v>0.17100000000000001</v>
      </c>
      <c r="J638" s="41">
        <v>1.4327485380116958</v>
      </c>
      <c r="K638" s="106">
        <v>0.30508000000000002</v>
      </c>
      <c r="L638" s="106"/>
      <c r="M638" s="5">
        <v>1017</v>
      </c>
      <c r="N638" s="5">
        <v>27</v>
      </c>
      <c r="O638" s="5">
        <v>1057</v>
      </c>
      <c r="P638" s="5">
        <v>22</v>
      </c>
      <c r="Q638" s="5">
        <v>1124</v>
      </c>
      <c r="R638" s="5">
        <v>45</v>
      </c>
      <c r="S638" s="103">
        <v>1124</v>
      </c>
      <c r="T638" s="103">
        <v>45</v>
      </c>
      <c r="U638" s="108">
        <v>0.90480427046263345</v>
      </c>
      <c r="V638" s="113"/>
      <c r="W638" s="4"/>
      <c r="Y638" s="113"/>
    </row>
    <row r="639" spans="1:25">
      <c r="A639" s="5" t="s">
        <v>1176</v>
      </c>
      <c r="B639" s="103">
        <v>62.814335999999997</v>
      </c>
      <c r="C639" s="104">
        <v>9662.7000000000007</v>
      </c>
      <c r="D639" s="105">
        <v>2.1335460395999477</v>
      </c>
      <c r="E639" s="106">
        <v>12.87001287001287</v>
      </c>
      <c r="F639" s="105">
        <v>1.0296010296010296</v>
      </c>
      <c r="G639" s="110">
        <v>2.0350000000000001</v>
      </c>
      <c r="H639" s="41">
        <v>1.6461916461916462</v>
      </c>
      <c r="I639" s="111">
        <v>0.18870000000000001</v>
      </c>
      <c r="J639" s="41">
        <v>1.4043455219925809</v>
      </c>
      <c r="K639" s="106">
        <v>0.32761000000000001</v>
      </c>
      <c r="L639" s="106"/>
      <c r="M639" s="5">
        <v>1114</v>
      </c>
      <c r="N639" s="5">
        <v>29</v>
      </c>
      <c r="O639" s="5">
        <v>1124</v>
      </c>
      <c r="P639" s="5">
        <v>23</v>
      </c>
      <c r="Q639" s="5">
        <v>1128</v>
      </c>
      <c r="R639" s="5">
        <v>42</v>
      </c>
      <c r="S639" s="103">
        <v>1128</v>
      </c>
      <c r="T639" s="103">
        <v>42</v>
      </c>
      <c r="U639" s="108">
        <v>0.98758865248226946</v>
      </c>
      <c r="V639" s="113"/>
      <c r="W639" s="4"/>
      <c r="Y639" s="113"/>
    </row>
    <row r="640" spans="1:25">
      <c r="A640" s="5" t="s">
        <v>1177</v>
      </c>
      <c r="B640" s="103">
        <v>47.805159999999994</v>
      </c>
      <c r="C640" s="104">
        <v>7189.4</v>
      </c>
      <c r="D640" s="105">
        <v>2.3943806065080451</v>
      </c>
      <c r="E640" s="106">
        <v>12.804097311139564</v>
      </c>
      <c r="F640" s="105">
        <v>1.1523687580025608</v>
      </c>
      <c r="G640" s="110">
        <v>2.0070000000000001</v>
      </c>
      <c r="H640" s="41">
        <v>1.7189835575485799</v>
      </c>
      <c r="I640" s="111">
        <v>0.18579999999999999</v>
      </c>
      <c r="J640" s="41">
        <v>1.4262648008611412</v>
      </c>
      <c r="K640" s="106">
        <v>0.34777000000000002</v>
      </c>
      <c r="L640" s="106"/>
      <c r="M640" s="5">
        <v>1099</v>
      </c>
      <c r="N640" s="5">
        <v>29</v>
      </c>
      <c r="O640" s="5">
        <v>1115</v>
      </c>
      <c r="P640" s="5">
        <v>24</v>
      </c>
      <c r="Q640" s="5">
        <v>1130</v>
      </c>
      <c r="R640" s="5">
        <v>46</v>
      </c>
      <c r="S640" s="103">
        <v>1130</v>
      </c>
      <c r="T640" s="103">
        <v>46</v>
      </c>
      <c r="U640" s="108">
        <v>0.97256637168141591</v>
      </c>
      <c r="V640" s="113"/>
      <c r="W640" s="4"/>
      <c r="Y640" s="113"/>
    </row>
    <row r="641" spans="1:25">
      <c r="A641" s="5" t="s">
        <v>1178</v>
      </c>
      <c r="B641" s="103">
        <v>102.45944799999999</v>
      </c>
      <c r="C641" s="104">
        <v>5516.1333292371955</v>
      </c>
      <c r="D641" s="105">
        <v>3.317934367361083</v>
      </c>
      <c r="E641" s="106">
        <v>12.87001287001287</v>
      </c>
      <c r="F641" s="105">
        <v>0.9652509652509651</v>
      </c>
      <c r="G641" s="110">
        <v>1.954</v>
      </c>
      <c r="H641" s="41">
        <v>1.6120777891504605</v>
      </c>
      <c r="I641" s="111">
        <v>0.18099999999999999</v>
      </c>
      <c r="J641" s="41">
        <v>1.4088397790055249</v>
      </c>
      <c r="K641" s="106">
        <v>0.40767999999999999</v>
      </c>
      <c r="L641" s="106"/>
      <c r="M641" s="5">
        <v>1072</v>
      </c>
      <c r="N641" s="5">
        <v>28</v>
      </c>
      <c r="O641" s="5">
        <v>1098</v>
      </c>
      <c r="P641" s="5">
        <v>22</v>
      </c>
      <c r="Q641" s="5">
        <v>1131</v>
      </c>
      <c r="R641" s="5">
        <v>38</v>
      </c>
      <c r="S641" s="103">
        <v>1131</v>
      </c>
      <c r="T641" s="103">
        <v>38</v>
      </c>
      <c r="U641" s="108">
        <v>0.94783377541998237</v>
      </c>
      <c r="V641" s="113"/>
      <c r="W641" s="4"/>
      <c r="Y641" s="113"/>
    </row>
    <row r="642" spans="1:25">
      <c r="A642" s="5" t="s">
        <v>1179</v>
      </c>
      <c r="B642" s="103">
        <v>54.408847999999999</v>
      </c>
      <c r="C642" s="104">
        <v>8283.4</v>
      </c>
      <c r="D642" s="105">
        <v>2.2865643327378651</v>
      </c>
      <c r="E642" s="106">
        <v>12.787723785166239</v>
      </c>
      <c r="F642" s="105">
        <v>1.0869565217391302</v>
      </c>
      <c r="G642" s="110">
        <v>2.028</v>
      </c>
      <c r="H642" s="41">
        <v>1.7011834319526629</v>
      </c>
      <c r="I642" s="111">
        <v>0.18840000000000001</v>
      </c>
      <c r="J642" s="41">
        <v>1.4331210191082802</v>
      </c>
      <c r="K642" s="106">
        <v>0.37180999999999997</v>
      </c>
      <c r="L642" s="106"/>
      <c r="M642" s="5">
        <v>1112</v>
      </c>
      <c r="N642" s="5">
        <v>29</v>
      </c>
      <c r="O642" s="5">
        <v>1121</v>
      </c>
      <c r="P642" s="5">
        <v>23</v>
      </c>
      <c r="Q642" s="5">
        <v>1136</v>
      </c>
      <c r="R642" s="5">
        <v>44</v>
      </c>
      <c r="S642" s="103">
        <v>1136</v>
      </c>
      <c r="T642" s="103">
        <v>44</v>
      </c>
      <c r="U642" s="108">
        <v>0.97887323943661975</v>
      </c>
      <c r="V642" s="113"/>
      <c r="W642" s="4"/>
      <c r="Y642" s="113"/>
    </row>
    <row r="643" spans="1:25">
      <c r="A643" s="5" t="s">
        <v>1180</v>
      </c>
      <c r="B643" s="103">
        <v>199.28126399999999</v>
      </c>
      <c r="C643" s="104">
        <v>30431.5</v>
      </c>
      <c r="D643" s="105">
        <v>2.0357496759864304</v>
      </c>
      <c r="E643" s="106">
        <v>12.72264631043257</v>
      </c>
      <c r="F643" s="105">
        <v>0.82697201017811706</v>
      </c>
      <c r="G643" s="110">
        <v>2.0270000000000001</v>
      </c>
      <c r="H643" s="41">
        <v>1.5540207202762701</v>
      </c>
      <c r="I643" s="111">
        <v>0.1867</v>
      </c>
      <c r="J643" s="41">
        <v>1.3658275307980718</v>
      </c>
      <c r="K643" s="106">
        <v>0.54690000000000005</v>
      </c>
      <c r="L643" s="106"/>
      <c r="M643" s="5">
        <v>1103</v>
      </c>
      <c r="N643" s="5">
        <v>28</v>
      </c>
      <c r="O643" s="5">
        <v>1123</v>
      </c>
      <c r="P643" s="5">
        <v>21</v>
      </c>
      <c r="Q643" s="5">
        <v>1156</v>
      </c>
      <c r="R643" s="5">
        <v>34</v>
      </c>
      <c r="S643" s="103">
        <v>1156</v>
      </c>
      <c r="T643" s="103">
        <v>34</v>
      </c>
      <c r="U643" s="108">
        <v>0.95415224913494812</v>
      </c>
      <c r="V643" s="113"/>
      <c r="W643" s="4"/>
      <c r="Y643" s="113"/>
    </row>
    <row r="644" spans="1:25">
      <c r="A644" s="5" t="s">
        <v>1181</v>
      </c>
      <c r="B644" s="103">
        <v>5.6815199999999999</v>
      </c>
      <c r="C644" s="104">
        <v>959.3</v>
      </c>
      <c r="D644" s="105">
        <v>3.0953522931332671</v>
      </c>
      <c r="E644" s="106">
        <v>11.834319526627219</v>
      </c>
      <c r="F644" s="105">
        <v>2.3668639053254439</v>
      </c>
      <c r="G644" s="110">
        <v>2.4500000000000002</v>
      </c>
      <c r="H644" s="41">
        <v>2.8571428571428572</v>
      </c>
      <c r="I644" s="111">
        <v>0.20910000000000001</v>
      </c>
      <c r="J644" s="41">
        <v>1.7934002869440457</v>
      </c>
      <c r="K644" s="106">
        <v>0.39165</v>
      </c>
      <c r="L644" s="106"/>
      <c r="M644" s="5">
        <v>1221</v>
      </c>
      <c r="N644" s="5">
        <v>40</v>
      </c>
      <c r="O644" s="5">
        <v>1225</v>
      </c>
      <c r="P644" s="5">
        <v>42</v>
      </c>
      <c r="Q644" s="5">
        <v>1180</v>
      </c>
      <c r="R644" s="5">
        <v>100</v>
      </c>
      <c r="S644" s="103">
        <v>1180</v>
      </c>
      <c r="T644" s="103">
        <v>100</v>
      </c>
      <c r="U644" s="108">
        <v>1.0347457627118644</v>
      </c>
      <c r="V644" s="113"/>
      <c r="W644" s="4"/>
      <c r="Y644" s="113"/>
    </row>
    <row r="645" spans="1:25">
      <c r="A645" s="5" t="s">
        <v>1182</v>
      </c>
      <c r="B645" s="103">
        <v>234.15870399999997</v>
      </c>
      <c r="C645" s="104">
        <v>36352</v>
      </c>
      <c r="D645" s="105">
        <v>2.3599025740013349</v>
      </c>
      <c r="E645" s="106">
        <v>12.406947890818858</v>
      </c>
      <c r="F645" s="105">
        <v>0.80645161290322576</v>
      </c>
      <c r="G645" s="110">
        <v>2.1320000000000001</v>
      </c>
      <c r="H645" s="41">
        <v>1.524390243902439</v>
      </c>
      <c r="I645" s="111">
        <v>0.19139999999999999</v>
      </c>
      <c r="J645" s="41">
        <v>1.3584117032392895</v>
      </c>
      <c r="K645" s="106">
        <v>0.55220999999999998</v>
      </c>
      <c r="L645" s="106"/>
      <c r="M645" s="5">
        <v>1129</v>
      </c>
      <c r="N645" s="5">
        <v>28</v>
      </c>
      <c r="O645" s="5">
        <v>1158</v>
      </c>
      <c r="P645" s="5">
        <v>21</v>
      </c>
      <c r="Q645" s="5">
        <v>1212</v>
      </c>
      <c r="R645" s="5">
        <v>33</v>
      </c>
      <c r="S645" s="103">
        <v>1212</v>
      </c>
      <c r="T645" s="103">
        <v>33</v>
      </c>
      <c r="U645" s="108">
        <v>0.93151815181518149</v>
      </c>
      <c r="V645" s="113"/>
      <c r="W645" s="4"/>
      <c r="Y645" s="113"/>
    </row>
    <row r="646" spans="1:25">
      <c r="A646" s="5" t="s">
        <v>1183</v>
      </c>
      <c r="B646" s="103">
        <v>83.549023999999989</v>
      </c>
      <c r="C646" s="104">
        <v>12878</v>
      </c>
      <c r="D646" s="105">
        <v>3.3480938449000757</v>
      </c>
      <c r="E646" s="106">
        <v>12.345679012345679</v>
      </c>
      <c r="F646" s="105">
        <v>0.98765432098765427</v>
      </c>
      <c r="G646" s="110">
        <v>2.117</v>
      </c>
      <c r="H646" s="41">
        <v>1.629664619744922</v>
      </c>
      <c r="I646" s="111">
        <v>0.1885</v>
      </c>
      <c r="J646" s="41">
        <v>1.4058355437665784</v>
      </c>
      <c r="K646" s="106">
        <v>0.37907000000000002</v>
      </c>
      <c r="L646" s="106"/>
      <c r="M646" s="5">
        <v>1113</v>
      </c>
      <c r="N646" s="5">
        <v>29</v>
      </c>
      <c r="O646" s="5">
        <v>1153</v>
      </c>
      <c r="P646" s="5">
        <v>22</v>
      </c>
      <c r="Q646" s="5">
        <v>1214</v>
      </c>
      <c r="R646" s="5">
        <v>39</v>
      </c>
      <c r="S646" s="103">
        <v>1214</v>
      </c>
      <c r="T646" s="103">
        <v>39</v>
      </c>
      <c r="U646" s="108">
        <v>0.91680395387149916</v>
      </c>
      <c r="V646" s="113"/>
      <c r="W646" s="4"/>
      <c r="Y646" s="113"/>
    </row>
    <row r="647" spans="1:25">
      <c r="A647" s="5" t="s">
        <v>1184</v>
      </c>
      <c r="B647" s="103">
        <v>328.01121599999999</v>
      </c>
      <c r="C647" s="104">
        <v>39295.92069538065</v>
      </c>
      <c r="D647" s="105">
        <v>2.034210884274601</v>
      </c>
      <c r="E647" s="106">
        <v>12.360939431396787</v>
      </c>
      <c r="F647" s="105">
        <v>0.80346106304079112</v>
      </c>
      <c r="G647" s="110">
        <v>2.1629999999999998</v>
      </c>
      <c r="H647" s="41">
        <v>1.5256588072122055</v>
      </c>
      <c r="I647" s="111">
        <v>0.19339999999999999</v>
      </c>
      <c r="J647" s="41">
        <v>1.3702171664943124</v>
      </c>
      <c r="K647" s="106">
        <v>0.61294000000000004</v>
      </c>
      <c r="L647" s="106"/>
      <c r="M647" s="5">
        <v>1140</v>
      </c>
      <c r="N647" s="5">
        <v>29</v>
      </c>
      <c r="O647" s="5">
        <v>1168</v>
      </c>
      <c r="P647" s="5">
        <v>21</v>
      </c>
      <c r="Q647" s="5">
        <v>1215</v>
      </c>
      <c r="R647" s="5">
        <v>31</v>
      </c>
      <c r="S647" s="103">
        <v>1215</v>
      </c>
      <c r="T647" s="103">
        <v>31</v>
      </c>
      <c r="U647" s="108">
        <v>0.93827160493827155</v>
      </c>
      <c r="V647" s="113"/>
      <c r="W647" s="4"/>
      <c r="Y647" s="113"/>
    </row>
    <row r="648" spans="1:25">
      <c r="A648" s="5" t="s">
        <v>1185</v>
      </c>
      <c r="B648" s="103">
        <v>65.997984000000002</v>
      </c>
      <c r="C648" s="104">
        <v>11019.6</v>
      </c>
      <c r="D648" s="105">
        <v>2.2720873420707206</v>
      </c>
      <c r="E648" s="106">
        <v>11.976047904191615</v>
      </c>
      <c r="F648" s="105">
        <v>1.0179640718562872</v>
      </c>
      <c r="G648" s="110">
        <v>2.415</v>
      </c>
      <c r="H648" s="41">
        <v>1.7184265010351969</v>
      </c>
      <c r="I648" s="111">
        <v>0.2102</v>
      </c>
      <c r="J648" s="41">
        <v>1.4272121788772598</v>
      </c>
      <c r="K648" s="106">
        <v>0.58267000000000002</v>
      </c>
      <c r="L648" s="106"/>
      <c r="M648" s="5">
        <v>1229</v>
      </c>
      <c r="N648" s="5">
        <v>32</v>
      </c>
      <c r="O648" s="5">
        <v>1242</v>
      </c>
      <c r="P648" s="5">
        <v>25</v>
      </c>
      <c r="Q648" s="5">
        <v>1270</v>
      </c>
      <c r="R648" s="5">
        <v>41</v>
      </c>
      <c r="S648" s="103">
        <v>1270</v>
      </c>
      <c r="T648" s="103">
        <v>41</v>
      </c>
      <c r="U648" s="108">
        <v>0.9677165354330709</v>
      </c>
      <c r="V648" s="113"/>
      <c r="W648" s="4"/>
      <c r="Y648" s="113"/>
    </row>
    <row r="649" spans="1:25">
      <c r="A649" s="5" t="s">
        <v>1186</v>
      </c>
      <c r="B649" s="103">
        <v>108.04393599999999</v>
      </c>
      <c r="C649" s="104">
        <v>17682.8</v>
      </c>
      <c r="D649" s="105">
        <v>1.8536944315924575</v>
      </c>
      <c r="E649" s="106">
        <v>11.933174224343675</v>
      </c>
      <c r="F649" s="105">
        <v>0.89498806682577559</v>
      </c>
      <c r="G649" s="110">
        <v>2.331</v>
      </c>
      <c r="H649" s="41">
        <v>1.5658515658515659</v>
      </c>
      <c r="I649" s="111">
        <v>0.2016</v>
      </c>
      <c r="J649" s="41">
        <v>1.3888888888888888</v>
      </c>
      <c r="K649" s="106">
        <v>0.46728999999999998</v>
      </c>
      <c r="L649" s="106"/>
      <c r="M649" s="5">
        <v>1184</v>
      </c>
      <c r="N649" s="5">
        <v>30</v>
      </c>
      <c r="O649" s="5">
        <v>1220</v>
      </c>
      <c r="P649" s="5">
        <v>22</v>
      </c>
      <c r="Q649" s="5">
        <v>1279</v>
      </c>
      <c r="R649" s="5">
        <v>35</v>
      </c>
      <c r="S649" s="103">
        <v>1279</v>
      </c>
      <c r="T649" s="103">
        <v>35</v>
      </c>
      <c r="U649" s="108">
        <v>0.92572322126661455</v>
      </c>
      <c r="V649" s="113"/>
      <c r="W649" s="4"/>
      <c r="Y649" s="113"/>
    </row>
    <row r="650" spans="1:25">
      <c r="A650" s="5" t="s">
        <v>1187</v>
      </c>
      <c r="B650" s="103">
        <v>96.586984000000001</v>
      </c>
      <c r="C650" s="104">
        <v>14843.9</v>
      </c>
      <c r="D650" s="105">
        <v>2.8478826599203182</v>
      </c>
      <c r="E650" s="106">
        <v>11.834319526627219</v>
      </c>
      <c r="F650" s="105">
        <v>1.8934911242603549</v>
      </c>
      <c r="G650" s="110">
        <v>2.7</v>
      </c>
      <c r="H650" s="41">
        <v>4.0740740740740735</v>
      </c>
      <c r="I650" s="111">
        <v>0.23</v>
      </c>
      <c r="J650" s="41">
        <v>2.6086956521739126</v>
      </c>
      <c r="K650" s="106">
        <v>0.90554000000000001</v>
      </c>
      <c r="L650" s="106"/>
      <c r="M650" s="5">
        <v>1350</v>
      </c>
      <c r="N650" s="5">
        <v>72</v>
      </c>
      <c r="O650" s="5">
        <v>1315</v>
      </c>
      <c r="P650" s="5">
        <v>55</v>
      </c>
      <c r="Q650" s="5">
        <v>1290</v>
      </c>
      <c r="R650" s="5">
        <v>73</v>
      </c>
      <c r="S650" s="103">
        <v>1290</v>
      </c>
      <c r="T650" s="103">
        <v>73</v>
      </c>
      <c r="U650" s="108">
        <v>1.0465116279069768</v>
      </c>
      <c r="V650" s="113" t="s">
        <v>539</v>
      </c>
      <c r="W650" s="4"/>
      <c r="Y650" s="113"/>
    </row>
    <row r="651" spans="1:25">
      <c r="A651" s="5" t="s">
        <v>1188</v>
      </c>
      <c r="B651" s="103">
        <v>76.333711999999991</v>
      </c>
      <c r="C651" s="104">
        <v>2229.3074624898445</v>
      </c>
      <c r="D651" s="105">
        <v>2.6786727080213759</v>
      </c>
      <c r="E651" s="106">
        <v>11.655011655011656</v>
      </c>
      <c r="F651" s="105">
        <v>0.93240093240093236</v>
      </c>
      <c r="G651" s="110">
        <v>2.585</v>
      </c>
      <c r="H651" s="41">
        <v>1.6054158607350097</v>
      </c>
      <c r="I651" s="111">
        <v>0.2213</v>
      </c>
      <c r="J651" s="41">
        <v>1.4234071396294623</v>
      </c>
      <c r="K651" s="106">
        <v>0.40717999999999999</v>
      </c>
      <c r="L651" s="106"/>
      <c r="M651" s="5">
        <v>1288</v>
      </c>
      <c r="N651" s="5">
        <v>33</v>
      </c>
      <c r="O651" s="5">
        <v>1294</v>
      </c>
      <c r="P651" s="5">
        <v>23</v>
      </c>
      <c r="Q651" s="5">
        <v>1323</v>
      </c>
      <c r="R651" s="5">
        <v>36</v>
      </c>
      <c r="S651" s="103">
        <v>1323</v>
      </c>
      <c r="T651" s="103">
        <v>36</v>
      </c>
      <c r="U651" s="108">
        <v>0.97354497354497349</v>
      </c>
      <c r="V651" s="113"/>
      <c r="W651" s="4"/>
      <c r="Y651" s="113"/>
    </row>
    <row r="652" spans="1:25">
      <c r="A652" s="5" t="s">
        <v>1189</v>
      </c>
      <c r="B652" s="103">
        <v>311.69216</v>
      </c>
      <c r="C652" s="104">
        <v>53124.800000000003</v>
      </c>
      <c r="D652" s="105">
        <v>1.9717186083673091</v>
      </c>
      <c r="E652" s="106">
        <v>11.614401858304298</v>
      </c>
      <c r="F652" s="105">
        <v>0.75493612078977934</v>
      </c>
      <c r="G652" s="110">
        <v>2.5249999999999999</v>
      </c>
      <c r="H652" s="41">
        <v>1.5247524752475248</v>
      </c>
      <c r="I652" s="111">
        <v>0.2122</v>
      </c>
      <c r="J652" s="41">
        <v>1.3666352497643732</v>
      </c>
      <c r="K652" s="106">
        <v>0.65686</v>
      </c>
      <c r="L652" s="106"/>
      <c r="M652" s="5">
        <v>1240</v>
      </c>
      <c r="N652" s="5">
        <v>31</v>
      </c>
      <c r="O652" s="5">
        <v>1279</v>
      </c>
      <c r="P652" s="5">
        <v>22</v>
      </c>
      <c r="Q652" s="5">
        <v>1343</v>
      </c>
      <c r="R652" s="5">
        <v>31</v>
      </c>
      <c r="S652" s="103">
        <v>1343</v>
      </c>
      <c r="T652" s="103">
        <v>31</v>
      </c>
      <c r="U652" s="108">
        <v>0.92330603127326882</v>
      </c>
      <c r="V652" s="113"/>
      <c r="W652" s="4"/>
      <c r="Y652" s="113"/>
    </row>
    <row r="653" spans="1:25">
      <c r="A653" s="5" t="s">
        <v>1190</v>
      </c>
      <c r="B653" s="103">
        <v>338.08132799999998</v>
      </c>
      <c r="C653" s="104">
        <v>58894.1</v>
      </c>
      <c r="D653" s="105">
        <v>1.5522629691676257</v>
      </c>
      <c r="E653" s="106">
        <v>11.560693641618498</v>
      </c>
      <c r="F653" s="105">
        <v>0.75144508670520238</v>
      </c>
      <c r="G653" s="110">
        <v>2.573</v>
      </c>
      <c r="H653" s="41">
        <v>1.4963078118927322</v>
      </c>
      <c r="I653" s="111">
        <v>0.21510000000000001</v>
      </c>
      <c r="J653" s="41">
        <v>1.3714551371455135</v>
      </c>
      <c r="K653" s="106">
        <v>0.66456000000000004</v>
      </c>
      <c r="L653" s="106"/>
      <c r="M653" s="5">
        <v>1256</v>
      </c>
      <c r="N653" s="5">
        <v>31</v>
      </c>
      <c r="O653" s="5">
        <v>1292</v>
      </c>
      <c r="P653" s="5">
        <v>22</v>
      </c>
      <c r="Q653" s="5">
        <v>1347</v>
      </c>
      <c r="R653" s="5">
        <v>29</v>
      </c>
      <c r="S653" s="103">
        <v>1347</v>
      </c>
      <c r="T653" s="103">
        <v>29</v>
      </c>
      <c r="U653" s="108">
        <v>0.93244246473645143</v>
      </c>
      <c r="V653" s="113"/>
      <c r="W653" s="4"/>
      <c r="Y653" s="113"/>
    </row>
    <row r="654" spans="1:25">
      <c r="A654" s="5" t="s">
        <v>1191</v>
      </c>
      <c r="B654" s="103">
        <v>84.607223999999988</v>
      </c>
      <c r="C654" s="104">
        <v>1806.1702880301723</v>
      </c>
      <c r="D654" s="105">
        <v>2.6880402287050642</v>
      </c>
      <c r="E654" s="106">
        <v>11.467889908256881</v>
      </c>
      <c r="F654" s="105">
        <v>0.91743119266055051</v>
      </c>
      <c r="G654" s="110">
        <v>2.5880000000000001</v>
      </c>
      <c r="H654" s="41">
        <v>1.6035548686244205</v>
      </c>
      <c r="I654" s="111">
        <v>0.21809999999999999</v>
      </c>
      <c r="J654" s="41">
        <v>1.4213663457129757</v>
      </c>
      <c r="K654" s="106">
        <v>0.55901999999999996</v>
      </c>
      <c r="L654" s="106"/>
      <c r="M654" s="5">
        <v>1271</v>
      </c>
      <c r="N654" s="5">
        <v>33</v>
      </c>
      <c r="O654" s="5">
        <v>1295</v>
      </c>
      <c r="P654" s="5">
        <v>24</v>
      </c>
      <c r="Q654" s="5">
        <v>1355</v>
      </c>
      <c r="R654" s="5">
        <v>35</v>
      </c>
      <c r="S654" s="103">
        <v>1355</v>
      </c>
      <c r="T654" s="103">
        <v>35</v>
      </c>
      <c r="U654" s="108">
        <v>0.93800738007380069</v>
      </c>
      <c r="V654" s="113"/>
      <c r="W654" s="4"/>
      <c r="Y654" s="113"/>
    </row>
    <row r="655" spans="1:25">
      <c r="A655" s="5" t="s">
        <v>1192</v>
      </c>
      <c r="B655" s="103">
        <v>169.36004799999998</v>
      </c>
      <c r="C655" s="104">
        <v>11129.758901877463</v>
      </c>
      <c r="D655" s="105">
        <v>3.023544178213426</v>
      </c>
      <c r="E655" s="106">
        <v>11.494252873563219</v>
      </c>
      <c r="F655" s="105">
        <v>0.8045977011494253</v>
      </c>
      <c r="G655" s="110">
        <v>2.6739999999999999</v>
      </c>
      <c r="H655" s="41">
        <v>1.5519820493642484</v>
      </c>
      <c r="I655" s="111">
        <v>0.22170000000000001</v>
      </c>
      <c r="J655" s="41">
        <v>1.3757329724853404</v>
      </c>
      <c r="K655" s="106">
        <v>0.57189000000000001</v>
      </c>
      <c r="L655" s="106"/>
      <c r="M655" s="5">
        <v>1290</v>
      </c>
      <c r="N655" s="5">
        <v>32</v>
      </c>
      <c r="O655" s="5">
        <v>1320</v>
      </c>
      <c r="P655" s="5">
        <v>23</v>
      </c>
      <c r="Q655" s="5">
        <v>1358</v>
      </c>
      <c r="R655" s="5">
        <v>33</v>
      </c>
      <c r="S655" s="103">
        <v>1358</v>
      </c>
      <c r="T655" s="103">
        <v>33</v>
      </c>
      <c r="U655" s="108">
        <v>0.94992636229749627</v>
      </c>
      <c r="V655" s="113"/>
      <c r="W655" s="4"/>
      <c r="Y655" s="113"/>
    </row>
    <row r="656" spans="1:25">
      <c r="A656" s="5" t="s">
        <v>1193</v>
      </c>
      <c r="B656" s="103">
        <v>95.401591999999994</v>
      </c>
      <c r="C656" s="104">
        <v>17638.3</v>
      </c>
      <c r="D656" s="105">
        <v>3.1501627562347889</v>
      </c>
      <c r="E656" s="106">
        <v>11.441647597254004</v>
      </c>
      <c r="F656" s="105">
        <v>0.85812356979405024</v>
      </c>
      <c r="G656" s="110">
        <v>2.746</v>
      </c>
      <c r="H656" s="41">
        <v>1.584122359796067</v>
      </c>
      <c r="I656" s="111">
        <v>0.22720000000000001</v>
      </c>
      <c r="J656" s="41">
        <v>1.386443661971831</v>
      </c>
      <c r="K656" s="106">
        <v>0.52646000000000004</v>
      </c>
      <c r="L656" s="106"/>
      <c r="M656" s="5">
        <v>1319</v>
      </c>
      <c r="N656" s="5">
        <v>33</v>
      </c>
      <c r="O656" s="5">
        <v>1339</v>
      </c>
      <c r="P656" s="5">
        <v>23</v>
      </c>
      <c r="Q656" s="5">
        <v>1361</v>
      </c>
      <c r="R656" s="5">
        <v>34</v>
      </c>
      <c r="S656" s="103">
        <v>1361</v>
      </c>
      <c r="T656" s="103">
        <v>34</v>
      </c>
      <c r="U656" s="108">
        <v>0.96914033798677446</v>
      </c>
      <c r="V656" s="113"/>
      <c r="W656" s="4"/>
      <c r="Y656" s="113"/>
    </row>
    <row r="657" spans="1:25">
      <c r="A657" s="5" t="s">
        <v>1194</v>
      </c>
      <c r="B657" s="103">
        <v>153.14447199999998</v>
      </c>
      <c r="C657" s="104">
        <v>27994.9</v>
      </c>
      <c r="D657" s="105">
        <v>4.1644215912633022</v>
      </c>
      <c r="E657" s="106">
        <v>11.467889908256881</v>
      </c>
      <c r="F657" s="105">
        <v>0.86009174311926606</v>
      </c>
      <c r="G657" s="110">
        <v>2.71</v>
      </c>
      <c r="H657" s="41">
        <v>1.5313653136531367</v>
      </c>
      <c r="I657" s="111">
        <v>0.22470000000000001</v>
      </c>
      <c r="J657" s="41">
        <v>1.3796172674677347</v>
      </c>
      <c r="K657" s="106">
        <v>0.49883</v>
      </c>
      <c r="L657" s="106"/>
      <c r="M657" s="5">
        <v>1307</v>
      </c>
      <c r="N657" s="5">
        <v>32</v>
      </c>
      <c r="O657" s="5">
        <v>1330</v>
      </c>
      <c r="P657" s="5">
        <v>23</v>
      </c>
      <c r="Q657" s="5">
        <v>1363</v>
      </c>
      <c r="R657" s="5">
        <v>33</v>
      </c>
      <c r="S657" s="103">
        <v>1363</v>
      </c>
      <c r="T657" s="103">
        <v>33</v>
      </c>
      <c r="U657" s="108">
        <v>0.95891415994130591</v>
      </c>
      <c r="V657" s="113"/>
      <c r="W657" s="4"/>
      <c r="Y657" s="113"/>
    </row>
    <row r="658" spans="1:25">
      <c r="A658" s="5" t="s">
        <v>1195</v>
      </c>
      <c r="B658" s="103">
        <v>136.91579199999998</v>
      </c>
      <c r="C658" s="104">
        <v>24916.7</v>
      </c>
      <c r="D658" s="105">
        <v>2.4945686782256637</v>
      </c>
      <c r="E658" s="106">
        <v>11.441647597254004</v>
      </c>
      <c r="F658" s="105">
        <v>0.80091533180778018</v>
      </c>
      <c r="G658" s="110">
        <v>2.722</v>
      </c>
      <c r="H658" s="41">
        <v>1.5429831006612786</v>
      </c>
      <c r="I658" s="111">
        <v>0.22539999999999999</v>
      </c>
      <c r="J658" s="41">
        <v>1.3753327417923691</v>
      </c>
      <c r="K658" s="106">
        <v>0.52122000000000002</v>
      </c>
      <c r="L658" s="106"/>
      <c r="M658" s="5">
        <v>1310</v>
      </c>
      <c r="N658" s="5">
        <v>33</v>
      </c>
      <c r="O658" s="5">
        <v>1333</v>
      </c>
      <c r="P658" s="5">
        <v>23</v>
      </c>
      <c r="Q658" s="5">
        <v>1365</v>
      </c>
      <c r="R658" s="5">
        <v>32</v>
      </c>
      <c r="S658" s="103">
        <v>1365</v>
      </c>
      <c r="T658" s="103">
        <v>32</v>
      </c>
      <c r="U658" s="108">
        <v>0.95970695970695974</v>
      </c>
      <c r="V658" s="113"/>
      <c r="W658" s="4"/>
      <c r="Y658" s="113"/>
    </row>
    <row r="659" spans="1:25">
      <c r="A659" s="5" t="s">
        <v>1196</v>
      </c>
      <c r="B659" s="103">
        <v>163.55154399999998</v>
      </c>
      <c r="C659" s="104">
        <v>15747.237829450627</v>
      </c>
      <c r="D659" s="105">
        <v>1.9490294098345842</v>
      </c>
      <c r="E659" s="106">
        <v>11.402508551881414</v>
      </c>
      <c r="F659" s="105">
        <v>0.85518814139110599</v>
      </c>
      <c r="G659" s="110">
        <v>2.6549999999999998</v>
      </c>
      <c r="H659" s="41">
        <v>1.5442561205273073</v>
      </c>
      <c r="I659" s="111">
        <v>0.21870000000000001</v>
      </c>
      <c r="J659" s="41">
        <v>1.371742112482853</v>
      </c>
      <c r="K659" s="106">
        <v>0.51163000000000003</v>
      </c>
      <c r="L659" s="106"/>
      <c r="M659" s="5">
        <v>1275</v>
      </c>
      <c r="N659" s="5">
        <v>32</v>
      </c>
      <c r="O659" s="5">
        <v>1315</v>
      </c>
      <c r="P659" s="5">
        <v>23</v>
      </c>
      <c r="Q659" s="5">
        <v>1373</v>
      </c>
      <c r="R659" s="5">
        <v>33</v>
      </c>
      <c r="S659" s="103">
        <v>1373</v>
      </c>
      <c r="T659" s="103">
        <v>33</v>
      </c>
      <c r="U659" s="108">
        <v>0.92862345229424614</v>
      </c>
      <c r="V659" s="113"/>
      <c r="W659" s="4"/>
      <c r="Y659" s="113"/>
    </row>
    <row r="660" spans="1:25">
      <c r="A660" s="5" t="s">
        <v>1197</v>
      </c>
      <c r="B660" s="103">
        <v>116.23476799999999</v>
      </c>
      <c r="C660" s="104">
        <v>21418</v>
      </c>
      <c r="D660" s="105">
        <v>3.4849535180486622</v>
      </c>
      <c r="E660" s="106">
        <v>11.363636363636365</v>
      </c>
      <c r="F660" s="105">
        <v>0.85227272727272729</v>
      </c>
      <c r="G660" s="110">
        <v>2.778</v>
      </c>
      <c r="H660" s="41">
        <v>1.5478761699064074</v>
      </c>
      <c r="I660" s="111">
        <v>0.2286</v>
      </c>
      <c r="J660" s="41">
        <v>1.3779527559055118</v>
      </c>
      <c r="K660" s="106">
        <v>0.56444000000000005</v>
      </c>
      <c r="L660" s="106"/>
      <c r="M660" s="5">
        <v>1327</v>
      </c>
      <c r="N660" s="5">
        <v>33</v>
      </c>
      <c r="O660" s="5">
        <v>1349</v>
      </c>
      <c r="P660" s="5">
        <v>24</v>
      </c>
      <c r="Q660" s="5">
        <v>1376</v>
      </c>
      <c r="R660" s="5">
        <v>32</v>
      </c>
      <c r="S660" s="103">
        <v>1376</v>
      </c>
      <c r="T660" s="103">
        <v>32</v>
      </c>
      <c r="U660" s="108">
        <v>0.96438953488372092</v>
      </c>
      <c r="V660" s="113"/>
      <c r="W660" s="4"/>
      <c r="Y660" s="113"/>
    </row>
    <row r="661" spans="1:25">
      <c r="A661" s="5" t="s">
        <v>1198</v>
      </c>
      <c r="B661" s="103">
        <v>23.786463999999999</v>
      </c>
      <c r="C661" s="104">
        <v>4501.5</v>
      </c>
      <c r="D661" s="105">
        <v>1.36272694609162</v>
      </c>
      <c r="E661" s="106">
        <v>11.185682326621924</v>
      </c>
      <c r="F661" s="105">
        <v>1.2304250559284118</v>
      </c>
      <c r="G661" s="110">
        <v>2.91</v>
      </c>
      <c r="H661" s="41">
        <v>1.8900343642611683</v>
      </c>
      <c r="I661" s="111">
        <v>0.23519999999999999</v>
      </c>
      <c r="J661" s="41">
        <v>1.4880952380952384</v>
      </c>
      <c r="K661" s="106">
        <v>0.41127999999999998</v>
      </c>
      <c r="L661" s="106"/>
      <c r="M661" s="5">
        <v>1364</v>
      </c>
      <c r="N661" s="5">
        <v>36</v>
      </c>
      <c r="O661" s="5">
        <v>1379</v>
      </c>
      <c r="P661" s="5">
        <v>27</v>
      </c>
      <c r="Q661" s="5">
        <v>1391</v>
      </c>
      <c r="R661" s="5">
        <v>50</v>
      </c>
      <c r="S661" s="103">
        <v>1391</v>
      </c>
      <c r="T661" s="103">
        <v>50</v>
      </c>
      <c r="U661" s="108">
        <v>0.98058950395398992</v>
      </c>
      <c r="V661" s="113"/>
      <c r="W661" s="4"/>
      <c r="Y661" s="113"/>
    </row>
    <row r="662" spans="1:25">
      <c r="A662" s="5" t="s">
        <v>1199</v>
      </c>
      <c r="B662" s="103">
        <v>167.654448</v>
      </c>
      <c r="C662" s="104">
        <v>25962.7</v>
      </c>
      <c r="D662" s="105">
        <v>2.3424908668972138</v>
      </c>
      <c r="E662" s="106">
        <v>11.261261261261261</v>
      </c>
      <c r="F662" s="105">
        <v>1.0135135135135134</v>
      </c>
      <c r="G662" s="110">
        <v>2.78</v>
      </c>
      <c r="H662" s="41">
        <v>1.7985611510791368</v>
      </c>
      <c r="I662" s="111">
        <v>0.22789999999999999</v>
      </c>
      <c r="J662" s="41">
        <v>1.6235190873189995</v>
      </c>
      <c r="K662" s="106">
        <v>0.76115999999999995</v>
      </c>
      <c r="L662" s="106"/>
      <c r="M662" s="5">
        <v>1322</v>
      </c>
      <c r="N662" s="5">
        <v>39</v>
      </c>
      <c r="O662" s="5">
        <v>1346</v>
      </c>
      <c r="P662" s="5">
        <v>29</v>
      </c>
      <c r="Q662" s="5">
        <v>1396</v>
      </c>
      <c r="R662" s="5">
        <v>39</v>
      </c>
      <c r="S662" s="103">
        <v>1396</v>
      </c>
      <c r="T662" s="103">
        <v>39</v>
      </c>
      <c r="U662" s="108">
        <v>0.94699140401146131</v>
      </c>
      <c r="V662" s="114" t="s">
        <v>515</v>
      </c>
      <c r="W662" s="4"/>
      <c r="Y662" s="113"/>
    </row>
    <row r="663" spans="1:25">
      <c r="A663" s="5" t="s">
        <v>1200</v>
      </c>
      <c r="B663" s="103">
        <v>15.725007999999999</v>
      </c>
      <c r="C663" s="104">
        <v>3082.5</v>
      </c>
      <c r="D663" s="105">
        <v>1.6237858920121635</v>
      </c>
      <c r="E663" s="106">
        <v>10.905125408942203</v>
      </c>
      <c r="F663" s="105">
        <v>1.4721919302071975</v>
      </c>
      <c r="G663" s="110">
        <v>3.01</v>
      </c>
      <c r="H663" s="41">
        <v>1.9933554817275749</v>
      </c>
      <c r="I663" s="111">
        <v>0.24030000000000001</v>
      </c>
      <c r="J663" s="41">
        <v>1.5397419891801913</v>
      </c>
      <c r="K663" s="106">
        <v>0.29442000000000002</v>
      </c>
      <c r="L663" s="106"/>
      <c r="M663" s="5">
        <v>1387</v>
      </c>
      <c r="N663" s="5">
        <v>38</v>
      </c>
      <c r="O663" s="5">
        <v>1405</v>
      </c>
      <c r="P663" s="5">
        <v>29</v>
      </c>
      <c r="Q663" s="5">
        <v>1422</v>
      </c>
      <c r="R663" s="5">
        <v>57</v>
      </c>
      <c r="S663" s="103">
        <v>1422</v>
      </c>
      <c r="T663" s="103">
        <v>57</v>
      </c>
      <c r="U663" s="108">
        <v>0.97538677918424754</v>
      </c>
      <c r="V663" s="114" t="s">
        <v>518</v>
      </c>
      <c r="W663" s="4"/>
      <c r="Y663" s="113"/>
    </row>
    <row r="664" spans="1:25">
      <c r="A664" s="5" t="s">
        <v>1201</v>
      </c>
      <c r="B664" s="103">
        <v>115.21452799999999</v>
      </c>
      <c r="C664" s="104">
        <v>21972.799999999999</v>
      </c>
      <c r="D664" s="105">
        <v>2.4108254727638485</v>
      </c>
      <c r="E664" s="106">
        <v>11.074197120708748</v>
      </c>
      <c r="F664" s="105">
        <v>0.83056478405315604</v>
      </c>
      <c r="G664" s="110">
        <v>2.9510000000000001</v>
      </c>
      <c r="H664" s="41">
        <v>1.5587936292782105</v>
      </c>
      <c r="I664" s="111">
        <v>0.24</v>
      </c>
      <c r="J664" s="41">
        <v>1.3958333333333335</v>
      </c>
      <c r="K664" s="106">
        <v>0.62453000000000003</v>
      </c>
      <c r="L664" s="106"/>
      <c r="M664" s="5">
        <v>1386</v>
      </c>
      <c r="N664" s="5">
        <v>35</v>
      </c>
      <c r="O664" s="5">
        <v>1395</v>
      </c>
      <c r="P664" s="5">
        <v>24</v>
      </c>
      <c r="Q664" s="5">
        <v>1426</v>
      </c>
      <c r="R664" s="5">
        <v>32</v>
      </c>
      <c r="S664" s="103">
        <v>1426</v>
      </c>
      <c r="T664" s="103">
        <v>32</v>
      </c>
      <c r="U664" s="108">
        <v>0.97194950911640954</v>
      </c>
      <c r="V664" s="113"/>
      <c r="W664" s="4"/>
      <c r="Y664" s="113"/>
    </row>
    <row r="665" spans="1:25">
      <c r="A665" s="5" t="s">
        <v>1202</v>
      </c>
      <c r="B665" s="103">
        <v>153.16797599999998</v>
      </c>
      <c r="C665" s="104">
        <v>5579.7388004935456</v>
      </c>
      <c r="D665" s="105">
        <v>3.9588552195154243</v>
      </c>
      <c r="E665" s="106">
        <v>11.049723756906078</v>
      </c>
      <c r="F665" s="105">
        <v>0.82872928176795579</v>
      </c>
      <c r="G665" s="110">
        <v>2.89</v>
      </c>
      <c r="H665" s="41">
        <v>1.5397923875432526</v>
      </c>
      <c r="I665" s="111">
        <v>0.23089999999999999</v>
      </c>
      <c r="J665" s="41">
        <v>1.364226938068428</v>
      </c>
      <c r="K665" s="106">
        <v>0.50258999999999998</v>
      </c>
      <c r="L665" s="106"/>
      <c r="M665" s="5">
        <v>1339</v>
      </c>
      <c r="N665" s="5">
        <v>33</v>
      </c>
      <c r="O665" s="5">
        <v>1379</v>
      </c>
      <c r="P665" s="5">
        <v>23</v>
      </c>
      <c r="Q665" s="5">
        <v>1433</v>
      </c>
      <c r="R665" s="5">
        <v>32</v>
      </c>
      <c r="S665" s="103">
        <v>1433</v>
      </c>
      <c r="T665" s="103">
        <v>32</v>
      </c>
      <c r="U665" s="108">
        <v>0.93440334961618976</v>
      </c>
      <c r="V665" s="113"/>
      <c r="W665" s="4"/>
      <c r="Y665" s="113"/>
    </row>
    <row r="666" spans="1:25">
      <c r="A666" s="5" t="s">
        <v>1203</v>
      </c>
      <c r="B666" s="103">
        <v>94.434183999999988</v>
      </c>
      <c r="C666" s="104">
        <v>18475.900000000001</v>
      </c>
      <c r="D666" s="105">
        <v>2.5050093342260347</v>
      </c>
      <c r="E666" s="106">
        <v>11.025358324145534</v>
      </c>
      <c r="F666" s="105">
        <v>0.88202866593164275</v>
      </c>
      <c r="G666" s="110">
        <v>3.0019999999999998</v>
      </c>
      <c r="H666" s="41">
        <v>1.5656229180546304</v>
      </c>
      <c r="I666" s="111">
        <v>0.23930000000000001</v>
      </c>
      <c r="J666" s="41">
        <v>1.3790221479314668</v>
      </c>
      <c r="K666" s="106">
        <v>0.47874</v>
      </c>
      <c r="L666" s="106"/>
      <c r="M666" s="5">
        <v>1383</v>
      </c>
      <c r="N666" s="5">
        <v>35</v>
      </c>
      <c r="O666" s="5">
        <v>1406</v>
      </c>
      <c r="P666" s="5">
        <v>24</v>
      </c>
      <c r="Q666" s="5">
        <v>1433</v>
      </c>
      <c r="R666" s="5">
        <v>34</v>
      </c>
      <c r="S666" s="103">
        <v>1433</v>
      </c>
      <c r="T666" s="103">
        <v>34</v>
      </c>
      <c r="U666" s="108">
        <v>0.9651081646894627</v>
      </c>
      <c r="V666" s="113"/>
      <c r="W666" s="4"/>
      <c r="Y666" s="113"/>
    </row>
    <row r="667" spans="1:25">
      <c r="A667" s="5" t="s">
        <v>1204</v>
      </c>
      <c r="B667" s="103">
        <v>143.16681599999998</v>
      </c>
      <c r="C667" s="104">
        <v>26919.5</v>
      </c>
      <c r="D667" s="105">
        <v>2.9426916232895972</v>
      </c>
      <c r="E667" s="106">
        <v>11.001100110011002</v>
      </c>
      <c r="F667" s="105">
        <v>0.82508250825082508</v>
      </c>
      <c r="G667" s="110">
        <v>2.8820000000000001</v>
      </c>
      <c r="H667" s="41">
        <v>1.5614156835530881</v>
      </c>
      <c r="I667" s="111">
        <v>0.23250000000000001</v>
      </c>
      <c r="J667" s="41">
        <v>1.3978494623655913</v>
      </c>
      <c r="K667" s="106">
        <v>0.65808999999999995</v>
      </c>
      <c r="L667" s="106"/>
      <c r="M667" s="5">
        <v>1347</v>
      </c>
      <c r="N667" s="5">
        <v>34</v>
      </c>
      <c r="O667" s="5">
        <v>1375</v>
      </c>
      <c r="P667" s="5">
        <v>23</v>
      </c>
      <c r="Q667" s="5">
        <v>1441</v>
      </c>
      <c r="R667" s="5">
        <v>32</v>
      </c>
      <c r="S667" s="103">
        <v>1441</v>
      </c>
      <c r="T667" s="103">
        <v>32</v>
      </c>
      <c r="U667" s="108">
        <v>0.93476752255378215</v>
      </c>
      <c r="V667" s="113"/>
      <c r="W667" s="4"/>
      <c r="Y667" s="113"/>
    </row>
    <row r="668" spans="1:25">
      <c r="A668" s="5" t="s">
        <v>1205</v>
      </c>
      <c r="B668" s="103">
        <v>110.12851199999999</v>
      </c>
      <c r="C668" s="104">
        <v>21129.1</v>
      </c>
      <c r="D668" s="105">
        <v>1.3702924450619667</v>
      </c>
      <c r="E668" s="106">
        <v>10.952902519167578</v>
      </c>
      <c r="F668" s="105">
        <v>0.87623220153340631</v>
      </c>
      <c r="G668" s="110">
        <v>3.0190000000000001</v>
      </c>
      <c r="H668" s="41">
        <v>1.5568068896985756</v>
      </c>
      <c r="I668" s="111">
        <v>0.24229999999999999</v>
      </c>
      <c r="J668" s="41">
        <v>1.3825835740817169</v>
      </c>
      <c r="K668" s="106">
        <v>0.49135000000000001</v>
      </c>
      <c r="L668" s="106"/>
      <c r="M668" s="5">
        <v>1398</v>
      </c>
      <c r="N668" s="5">
        <v>35</v>
      </c>
      <c r="O668" s="5">
        <v>1410</v>
      </c>
      <c r="P668" s="5">
        <v>24</v>
      </c>
      <c r="Q668" s="5">
        <v>1449</v>
      </c>
      <c r="R668" s="5">
        <v>33</v>
      </c>
      <c r="S668" s="103">
        <v>1449</v>
      </c>
      <c r="T668" s="103">
        <v>33</v>
      </c>
      <c r="U668" s="108">
        <v>0.96480331262939956</v>
      </c>
      <c r="V668" s="113"/>
      <c r="W668" s="4"/>
      <c r="Y668" s="113"/>
    </row>
    <row r="669" spans="1:25">
      <c r="A669" s="5" t="s">
        <v>1206</v>
      </c>
      <c r="B669" s="103">
        <v>100.34460799999999</v>
      </c>
      <c r="C669" s="104">
        <v>2093.1648856985075</v>
      </c>
      <c r="D669" s="105">
        <v>1.545089153930155</v>
      </c>
      <c r="E669" s="106">
        <v>10.810810810810811</v>
      </c>
      <c r="F669" s="105">
        <v>0.86486486486486491</v>
      </c>
      <c r="G669" s="110">
        <v>3.0739999999999998</v>
      </c>
      <c r="H669" s="41">
        <v>1.5452179570592064</v>
      </c>
      <c r="I669" s="111">
        <v>0.24210000000000001</v>
      </c>
      <c r="J669" s="41">
        <v>1.3837257331681123</v>
      </c>
      <c r="K669" s="106">
        <v>0.37442999999999999</v>
      </c>
      <c r="L669" s="106"/>
      <c r="M669" s="5">
        <v>1397</v>
      </c>
      <c r="N669" s="5">
        <v>35</v>
      </c>
      <c r="O669" s="5">
        <v>1426</v>
      </c>
      <c r="P669" s="5">
        <v>25</v>
      </c>
      <c r="Q669" s="5">
        <v>1470</v>
      </c>
      <c r="R669" s="5">
        <v>34</v>
      </c>
      <c r="S669" s="103">
        <v>1470</v>
      </c>
      <c r="T669" s="103">
        <v>34</v>
      </c>
      <c r="U669" s="108">
        <v>0.9503401360544218</v>
      </c>
      <c r="V669" s="113"/>
      <c r="W669" s="4"/>
      <c r="Y669" s="113"/>
    </row>
    <row r="670" spans="1:25">
      <c r="A670" s="5" t="s">
        <v>1207</v>
      </c>
      <c r="B670" s="103">
        <v>141.24042399999999</v>
      </c>
      <c r="C670" s="104">
        <v>29792.6</v>
      </c>
      <c r="D670" s="105">
        <v>2.9992777116410299</v>
      </c>
      <c r="E670" s="106">
        <v>9.8911968348170127</v>
      </c>
      <c r="F670" s="105">
        <v>0.89020771513353114</v>
      </c>
      <c r="G670" s="110">
        <v>3.74</v>
      </c>
      <c r="H670" s="41">
        <v>1.8716577540106953</v>
      </c>
      <c r="I670" s="111">
        <v>0.26800000000000002</v>
      </c>
      <c r="J670" s="41">
        <v>1.6977611940298507</v>
      </c>
      <c r="K670" s="106">
        <v>0.91071000000000002</v>
      </c>
      <c r="L670" s="106"/>
      <c r="M670" s="5">
        <v>1528</v>
      </c>
      <c r="N670" s="5">
        <v>47</v>
      </c>
      <c r="O670" s="5">
        <v>1576</v>
      </c>
      <c r="P670" s="5">
        <v>32</v>
      </c>
      <c r="Q670" s="5">
        <v>1641</v>
      </c>
      <c r="R670" s="5">
        <v>33</v>
      </c>
      <c r="S670" s="103">
        <v>1641</v>
      </c>
      <c r="T670" s="103">
        <v>33</v>
      </c>
      <c r="U670" s="108">
        <v>0.93113954905545404</v>
      </c>
      <c r="V670" s="114" t="s">
        <v>515</v>
      </c>
      <c r="W670" s="4"/>
      <c r="Y670" s="113"/>
    </row>
    <row r="671" spans="1:25">
      <c r="A671" s="5" t="s">
        <v>1208</v>
      </c>
      <c r="B671" s="103">
        <v>176.241624</v>
      </c>
      <c r="C671" s="104">
        <v>38952.800000000003</v>
      </c>
      <c r="D671" s="105">
        <v>1.5383574146568553</v>
      </c>
      <c r="E671" s="106">
        <v>9.765625</v>
      </c>
      <c r="F671" s="105">
        <v>0.78125</v>
      </c>
      <c r="G671" s="110">
        <v>3.89</v>
      </c>
      <c r="H671" s="41">
        <v>1.5424164524421593</v>
      </c>
      <c r="I671" s="111">
        <v>0.2792</v>
      </c>
      <c r="J671" s="41">
        <v>1.3789398280802292</v>
      </c>
      <c r="K671" s="106">
        <v>0.67359999999999998</v>
      </c>
      <c r="L671" s="106"/>
      <c r="M671" s="5">
        <v>1587</v>
      </c>
      <c r="N671" s="5">
        <v>39</v>
      </c>
      <c r="O671" s="5">
        <v>1611</v>
      </c>
      <c r="P671" s="5">
        <v>25</v>
      </c>
      <c r="Q671" s="5">
        <v>1666</v>
      </c>
      <c r="R671" s="5">
        <v>29</v>
      </c>
      <c r="S671" s="103">
        <v>1666</v>
      </c>
      <c r="T671" s="103">
        <v>29</v>
      </c>
      <c r="U671" s="108">
        <v>0.95258103241296521</v>
      </c>
      <c r="V671" s="113"/>
      <c r="W671" s="4"/>
      <c r="Y671" s="113"/>
    </row>
    <row r="672" spans="1:25">
      <c r="A672" s="5" t="s">
        <v>1209</v>
      </c>
      <c r="B672" s="103">
        <v>108.69809599999999</v>
      </c>
      <c r="C672" s="104">
        <v>24544.400000000001</v>
      </c>
      <c r="D672" s="105">
        <v>2.160171366439763</v>
      </c>
      <c r="E672" s="106">
        <v>9.6993210475266736</v>
      </c>
      <c r="F672" s="105">
        <v>0.82444228903976713</v>
      </c>
      <c r="G672" s="110">
        <v>3.96</v>
      </c>
      <c r="H672" s="41">
        <v>1.5151515151515151</v>
      </c>
      <c r="I672" s="111">
        <v>0.27829999999999999</v>
      </c>
      <c r="J672" s="41">
        <v>1.383399209486166</v>
      </c>
      <c r="K672" s="106">
        <v>0.55020000000000002</v>
      </c>
      <c r="L672" s="106"/>
      <c r="M672" s="5">
        <v>1582</v>
      </c>
      <c r="N672" s="5">
        <v>39</v>
      </c>
      <c r="O672" s="5">
        <v>1625</v>
      </c>
      <c r="P672" s="5">
        <v>25</v>
      </c>
      <c r="Q672" s="5">
        <v>1676</v>
      </c>
      <c r="R672" s="5">
        <v>30</v>
      </c>
      <c r="S672" s="103">
        <v>1676</v>
      </c>
      <c r="T672" s="103">
        <v>30</v>
      </c>
      <c r="U672" s="108">
        <v>0.94391408114558473</v>
      </c>
      <c r="V672" s="113"/>
      <c r="W672" s="4"/>
      <c r="Y672" s="113"/>
    </row>
    <row r="673" spans="1:25">
      <c r="A673" s="5" t="s">
        <v>1210</v>
      </c>
      <c r="B673" s="103">
        <v>142.20450399999999</v>
      </c>
      <c r="C673" s="104">
        <v>34743.9</v>
      </c>
      <c r="D673" s="105">
        <v>3.0602838957068093</v>
      </c>
      <c r="E673" s="106">
        <v>9.3023255813953494</v>
      </c>
      <c r="F673" s="105">
        <v>0.79069767441860461</v>
      </c>
      <c r="G673" s="110">
        <v>4.51</v>
      </c>
      <c r="H673" s="41">
        <v>1.552106430155211</v>
      </c>
      <c r="I673" s="111">
        <v>0.30309999999999998</v>
      </c>
      <c r="J673" s="41">
        <v>1.3691850874298912</v>
      </c>
      <c r="K673" s="106">
        <v>0.53852</v>
      </c>
      <c r="L673" s="106"/>
      <c r="M673" s="5">
        <v>1707</v>
      </c>
      <c r="N673" s="5">
        <v>42</v>
      </c>
      <c r="O673" s="5">
        <v>1733</v>
      </c>
      <c r="P673" s="5">
        <v>26</v>
      </c>
      <c r="Q673" s="5">
        <v>1754</v>
      </c>
      <c r="R673" s="5">
        <v>30</v>
      </c>
      <c r="S673" s="103">
        <v>1754</v>
      </c>
      <c r="T673" s="103">
        <v>30</v>
      </c>
      <c r="U673" s="108">
        <v>0.97320410490307863</v>
      </c>
      <c r="V673" s="113"/>
      <c r="W673" s="4"/>
      <c r="Y673" s="113"/>
    </row>
    <row r="674" spans="1:25">
      <c r="A674" s="5" t="s">
        <v>1211</v>
      </c>
      <c r="B674" s="103">
        <v>158.11868799999999</v>
      </c>
      <c r="C674" s="104">
        <v>37107.4</v>
      </c>
      <c r="D674" s="105">
        <v>1.9203078124984412</v>
      </c>
      <c r="E674" s="106">
        <v>9.2764378478664185</v>
      </c>
      <c r="F674" s="105">
        <v>0.78849721706864551</v>
      </c>
      <c r="G674" s="110">
        <v>4.28</v>
      </c>
      <c r="H674" s="41">
        <v>1.5186915887850467</v>
      </c>
      <c r="I674" s="111">
        <v>0.28699999999999998</v>
      </c>
      <c r="J674" s="41">
        <v>1.3763066202090595</v>
      </c>
      <c r="K674" s="106">
        <v>0.66978000000000004</v>
      </c>
      <c r="L674" s="106"/>
      <c r="M674" s="5">
        <v>1626</v>
      </c>
      <c r="N674" s="5">
        <v>40</v>
      </c>
      <c r="O674" s="5">
        <v>1688</v>
      </c>
      <c r="P674" s="5">
        <v>25</v>
      </c>
      <c r="Q674" s="5">
        <v>1760</v>
      </c>
      <c r="R674" s="5">
        <v>29</v>
      </c>
      <c r="S674" s="103">
        <v>1760</v>
      </c>
      <c r="T674" s="103">
        <v>29</v>
      </c>
      <c r="U674" s="108">
        <v>0.92386363636363633</v>
      </c>
      <c r="V674" s="113"/>
      <c r="W674" s="4"/>
      <c r="Y674" s="113"/>
    </row>
    <row r="675" spans="1:25">
      <c r="A675" s="5" t="s">
        <v>1212</v>
      </c>
      <c r="B675" s="103">
        <v>307.386664</v>
      </c>
      <c r="C675" s="104">
        <v>72373.8</v>
      </c>
      <c r="D675" s="105">
        <v>4.5779449954154083</v>
      </c>
      <c r="E675" s="106">
        <v>9.2678405931417984</v>
      </c>
      <c r="F675" s="105">
        <v>0.74142724745134392</v>
      </c>
      <c r="G675" s="110">
        <v>4.3099999999999996</v>
      </c>
      <c r="H675" s="41">
        <v>1.5081206496519723</v>
      </c>
      <c r="I675" s="111">
        <v>0.28860000000000002</v>
      </c>
      <c r="J675" s="41">
        <v>1.386001386001386</v>
      </c>
      <c r="K675" s="106">
        <v>0.79474999999999996</v>
      </c>
      <c r="L675" s="106"/>
      <c r="M675" s="5">
        <v>1635</v>
      </c>
      <c r="N675" s="5">
        <v>41</v>
      </c>
      <c r="O675" s="5">
        <v>1696</v>
      </c>
      <c r="P675" s="5">
        <v>25</v>
      </c>
      <c r="Q675" s="5">
        <v>1764</v>
      </c>
      <c r="R675" s="5">
        <v>27</v>
      </c>
      <c r="S675" s="103">
        <v>1764</v>
      </c>
      <c r="T675" s="103">
        <v>27</v>
      </c>
      <c r="U675" s="108">
        <v>0.9268707482993197</v>
      </c>
      <c r="V675" s="113"/>
      <c r="W675" s="4"/>
      <c r="Y675" s="113"/>
    </row>
    <row r="676" spans="1:25">
      <c r="A676" s="5" t="s">
        <v>1213</v>
      </c>
      <c r="B676" s="103">
        <v>186.69601599999999</v>
      </c>
      <c r="C676" s="104">
        <v>27170.224642250585</v>
      </c>
      <c r="D676" s="105">
        <v>2.9891930167488212</v>
      </c>
      <c r="E676" s="106">
        <v>9.2081031307550649</v>
      </c>
      <c r="F676" s="105">
        <v>0.78268876611418037</v>
      </c>
      <c r="G676" s="110">
        <v>4.45</v>
      </c>
      <c r="H676" s="41">
        <v>1.4606741573033708</v>
      </c>
      <c r="I676" s="111">
        <v>0.2959</v>
      </c>
      <c r="J676" s="41">
        <v>1.3687056437985805</v>
      </c>
      <c r="K676" s="106">
        <v>0.68825000000000003</v>
      </c>
      <c r="L676" s="106"/>
      <c r="M676" s="5">
        <v>1671</v>
      </c>
      <c r="N676" s="5">
        <v>40</v>
      </c>
      <c r="O676" s="5">
        <v>1721</v>
      </c>
      <c r="P676" s="5">
        <v>25</v>
      </c>
      <c r="Q676" s="5">
        <v>1774</v>
      </c>
      <c r="R676" s="5">
        <v>28</v>
      </c>
      <c r="S676" s="103">
        <v>1774</v>
      </c>
      <c r="T676" s="103">
        <v>28</v>
      </c>
      <c r="U676" s="108">
        <v>0.94193912063134155</v>
      </c>
      <c r="V676" s="113"/>
      <c r="W676" s="4"/>
      <c r="Y676" s="113"/>
    </row>
    <row r="677" spans="1:25">
      <c r="A677" s="5" t="s">
        <v>1214</v>
      </c>
      <c r="B677" s="103">
        <v>126.73876799999999</v>
      </c>
      <c r="C677" s="104">
        <v>30078.799999999999</v>
      </c>
      <c r="D677" s="105">
        <v>1.810263171724475</v>
      </c>
      <c r="E677" s="106">
        <v>9.1996320147194108</v>
      </c>
      <c r="F677" s="105">
        <v>0.82796688132474694</v>
      </c>
      <c r="G677" s="110">
        <v>4.43</v>
      </c>
      <c r="H677" s="41">
        <v>1.5801354401805872</v>
      </c>
      <c r="I677" s="111">
        <v>0.2984</v>
      </c>
      <c r="J677" s="41">
        <v>1.4075067024128687</v>
      </c>
      <c r="K677" s="106">
        <v>0.70357000000000003</v>
      </c>
      <c r="L677" s="106"/>
      <c r="M677" s="5">
        <v>1682</v>
      </c>
      <c r="N677" s="5">
        <v>41</v>
      </c>
      <c r="O677" s="5">
        <v>1716</v>
      </c>
      <c r="P677" s="5">
        <v>26</v>
      </c>
      <c r="Q677" s="5">
        <v>1774</v>
      </c>
      <c r="R677" s="5">
        <v>30</v>
      </c>
      <c r="S677" s="103">
        <v>1774</v>
      </c>
      <c r="T677" s="103">
        <v>30</v>
      </c>
      <c r="U677" s="108">
        <v>0.94813979706877116</v>
      </c>
      <c r="V677" s="113"/>
      <c r="W677" s="4"/>
      <c r="Y677" s="113"/>
    </row>
    <row r="678" spans="1:25">
      <c r="A678" s="5" t="s">
        <v>1215</v>
      </c>
      <c r="B678" s="103">
        <v>217.29052799999999</v>
      </c>
      <c r="C678" s="104">
        <v>5468.0714340570576</v>
      </c>
      <c r="D678" s="105">
        <v>4.8076321901118435</v>
      </c>
      <c r="E678" s="106">
        <v>9.0497737556561084</v>
      </c>
      <c r="F678" s="105">
        <v>0.76923076923076916</v>
      </c>
      <c r="G678" s="110">
        <v>4.55</v>
      </c>
      <c r="H678" s="41">
        <v>1.5384615384615388</v>
      </c>
      <c r="I678" s="111">
        <v>0.2969</v>
      </c>
      <c r="J678" s="41">
        <v>1.3640956551027281</v>
      </c>
      <c r="K678" s="106">
        <v>0.67544000000000004</v>
      </c>
      <c r="L678" s="106"/>
      <c r="M678" s="5">
        <v>1675</v>
      </c>
      <c r="N678" s="5">
        <v>40</v>
      </c>
      <c r="O678" s="5">
        <v>1738</v>
      </c>
      <c r="P678" s="5">
        <v>25</v>
      </c>
      <c r="Q678" s="5">
        <v>1806</v>
      </c>
      <c r="R678" s="5">
        <v>29</v>
      </c>
      <c r="S678" s="103">
        <v>1806</v>
      </c>
      <c r="T678" s="103">
        <v>29</v>
      </c>
      <c r="U678" s="108">
        <v>0.92746400885935765</v>
      </c>
      <c r="V678" s="113"/>
      <c r="W678" s="4"/>
      <c r="Y678" s="113"/>
    </row>
    <row r="679" spans="1:25">
      <c r="A679" s="5" t="s">
        <v>1216</v>
      </c>
      <c r="B679" s="103">
        <v>80.058575999999988</v>
      </c>
      <c r="C679" s="104">
        <v>20025.900000000001</v>
      </c>
      <c r="D679" s="105">
        <v>3.7130802091159318</v>
      </c>
      <c r="E679" s="106">
        <v>8.8652482269503547</v>
      </c>
      <c r="F679" s="105">
        <v>0.88652482269503552</v>
      </c>
      <c r="G679" s="110">
        <v>4.83</v>
      </c>
      <c r="H679" s="41">
        <v>1.6563146997929605</v>
      </c>
      <c r="I679" s="111">
        <v>0.31080000000000002</v>
      </c>
      <c r="J679" s="41">
        <v>1.4478764478764476</v>
      </c>
      <c r="K679" s="106">
        <v>0.71492</v>
      </c>
      <c r="L679" s="106"/>
      <c r="M679" s="5">
        <v>1745</v>
      </c>
      <c r="N679" s="5">
        <v>44</v>
      </c>
      <c r="O679" s="5">
        <v>1787</v>
      </c>
      <c r="P679" s="5">
        <v>27</v>
      </c>
      <c r="Q679" s="5">
        <v>1840</v>
      </c>
      <c r="R679" s="5">
        <v>31</v>
      </c>
      <c r="S679" s="103">
        <v>1840</v>
      </c>
      <c r="T679" s="103">
        <v>31</v>
      </c>
      <c r="U679" s="108">
        <v>0.94836956521739135</v>
      </c>
      <c r="V679" s="113"/>
      <c r="W679" s="4"/>
      <c r="Y679" s="113"/>
    </row>
    <row r="680" spans="1:25">
      <c r="A680" s="5" t="s">
        <v>1217</v>
      </c>
      <c r="B680" s="103">
        <v>81.619823999999994</v>
      </c>
      <c r="C680" s="104">
        <v>20989.1</v>
      </c>
      <c r="D680" s="105">
        <v>2.5311674029611599</v>
      </c>
      <c r="E680" s="106">
        <v>8.7183958151700089</v>
      </c>
      <c r="F680" s="105">
        <v>0.82824760244115081</v>
      </c>
      <c r="G680" s="110">
        <v>4.9800000000000004</v>
      </c>
      <c r="H680" s="41">
        <v>1.506024096385542</v>
      </c>
      <c r="I680" s="111">
        <v>0.31480000000000002</v>
      </c>
      <c r="J680" s="41">
        <v>1.3977128335451079</v>
      </c>
      <c r="K680" s="106">
        <v>0.64683000000000002</v>
      </c>
      <c r="L680" s="106"/>
      <c r="M680" s="5">
        <v>1764</v>
      </c>
      <c r="N680" s="5">
        <v>43</v>
      </c>
      <c r="O680" s="5">
        <v>1813</v>
      </c>
      <c r="P680" s="5">
        <v>26</v>
      </c>
      <c r="Q680" s="5">
        <v>1872</v>
      </c>
      <c r="R680" s="5">
        <v>31</v>
      </c>
      <c r="S680" s="103">
        <v>1872</v>
      </c>
      <c r="T680" s="103">
        <v>31</v>
      </c>
      <c r="U680" s="108">
        <v>0.94230769230769229</v>
      </c>
      <c r="V680" s="113"/>
      <c r="W680" s="4"/>
      <c r="Y680" s="113"/>
    </row>
    <row r="681" spans="1:25">
      <c r="A681" s="5" t="s">
        <v>1218</v>
      </c>
      <c r="B681" s="103">
        <v>129.16175999999999</v>
      </c>
      <c r="C681" s="104">
        <v>30990.400000000001</v>
      </c>
      <c r="D681" s="105">
        <v>2.3981579900539218</v>
      </c>
      <c r="E681" s="106">
        <v>8.6805555555555554</v>
      </c>
      <c r="F681" s="105">
        <v>0.82465277777777779</v>
      </c>
      <c r="G681" s="110">
        <v>4.74</v>
      </c>
      <c r="H681" s="41">
        <v>1.5822784810126582</v>
      </c>
      <c r="I681" s="111">
        <v>0.30059999999999998</v>
      </c>
      <c r="J681" s="41">
        <v>1.3972055888223553</v>
      </c>
      <c r="K681" s="106">
        <v>0.70269999999999999</v>
      </c>
      <c r="L681" s="106"/>
      <c r="M681" s="5">
        <v>1694</v>
      </c>
      <c r="N681" s="5">
        <v>41</v>
      </c>
      <c r="O681" s="5">
        <v>1774</v>
      </c>
      <c r="P681" s="5">
        <v>25</v>
      </c>
      <c r="Q681" s="5">
        <v>1880</v>
      </c>
      <c r="R681" s="5">
        <v>29</v>
      </c>
      <c r="S681" s="103">
        <v>1880</v>
      </c>
      <c r="T681" s="103">
        <v>29</v>
      </c>
      <c r="U681" s="108">
        <v>0.90106382978723409</v>
      </c>
      <c r="V681" s="113"/>
      <c r="W681" s="4"/>
      <c r="Y681" s="113"/>
    </row>
    <row r="682" spans="1:25">
      <c r="A682" s="5" t="s">
        <v>1219</v>
      </c>
      <c r="B682" s="103">
        <v>106.94382399999999</v>
      </c>
      <c r="C682" s="104">
        <v>6341.4598341622905</v>
      </c>
      <c r="D682" s="105">
        <v>2.1929222394839911</v>
      </c>
      <c r="E682" s="106">
        <v>6.1538461538461533</v>
      </c>
      <c r="F682" s="105">
        <v>0.76923076923076916</v>
      </c>
      <c r="G682" s="110">
        <v>9.74</v>
      </c>
      <c r="H682" s="41">
        <v>1.540041067761807</v>
      </c>
      <c r="I682" s="111">
        <v>0.433</v>
      </c>
      <c r="J682" s="41">
        <v>1.3856812933025404</v>
      </c>
      <c r="K682" s="106">
        <v>0.77588999999999997</v>
      </c>
      <c r="L682" s="106"/>
      <c r="M682" s="5">
        <v>2320</v>
      </c>
      <c r="N682" s="5">
        <v>54</v>
      </c>
      <c r="O682" s="5">
        <v>2410</v>
      </c>
      <c r="P682" s="5">
        <v>28</v>
      </c>
      <c r="Q682" s="5">
        <v>2481</v>
      </c>
      <c r="R682" s="5">
        <v>25</v>
      </c>
      <c r="S682" s="103">
        <v>2481</v>
      </c>
      <c r="T682" s="103">
        <v>25</v>
      </c>
      <c r="U682" s="108">
        <v>0.93510681176944777</v>
      </c>
      <c r="V682" s="113"/>
      <c r="W682" s="4"/>
      <c r="Y682" s="113"/>
    </row>
    <row r="683" spans="1:25">
      <c r="A683" s="5" t="s">
        <v>1220</v>
      </c>
      <c r="B683" s="103">
        <v>50.598599999999998</v>
      </c>
      <c r="C683" s="104">
        <v>18491.8</v>
      </c>
      <c r="D683" s="105">
        <v>1.6134159910570436</v>
      </c>
      <c r="E683" s="106">
        <v>5.7142857142857144</v>
      </c>
      <c r="F683" s="105">
        <v>0.82857142857142851</v>
      </c>
      <c r="G683" s="110">
        <v>10.87</v>
      </c>
      <c r="H683" s="41">
        <v>1.5639374425023</v>
      </c>
      <c r="I683" s="111">
        <v>0.44900000000000001</v>
      </c>
      <c r="J683" s="41">
        <v>1.4476614699331849</v>
      </c>
      <c r="K683" s="106">
        <v>0.65364999999999995</v>
      </c>
      <c r="L683" s="106"/>
      <c r="M683" s="5">
        <v>2393</v>
      </c>
      <c r="N683" s="5">
        <v>57</v>
      </c>
      <c r="O683" s="5">
        <v>2510</v>
      </c>
      <c r="P683" s="5">
        <v>29</v>
      </c>
      <c r="Q683" s="5">
        <v>2604</v>
      </c>
      <c r="R683" s="5">
        <v>28</v>
      </c>
      <c r="S683" s="103">
        <v>2604</v>
      </c>
      <c r="T683" s="103">
        <v>28</v>
      </c>
      <c r="U683" s="108">
        <v>0.91897081413210446</v>
      </c>
      <c r="V683" s="113"/>
      <c r="W683" s="4"/>
      <c r="Y683" s="113"/>
    </row>
    <row r="684" spans="1:25">
      <c r="A684" s="5" t="s">
        <v>1221</v>
      </c>
      <c r="B684" s="103">
        <v>129.92574399999998</v>
      </c>
      <c r="C684" s="104">
        <v>50322.1</v>
      </c>
      <c r="D684" s="105">
        <v>2.2880840833431613</v>
      </c>
      <c r="E684" s="106">
        <v>5.6497175141242941</v>
      </c>
      <c r="F684" s="105">
        <v>0.76271186440677974</v>
      </c>
      <c r="G684" s="110">
        <v>11.64</v>
      </c>
      <c r="H684" s="41">
        <v>1.5034364261168385</v>
      </c>
      <c r="I684" s="111">
        <v>0.47799999999999998</v>
      </c>
      <c r="J684" s="41">
        <v>1.3598326359832638</v>
      </c>
      <c r="K684" s="106">
        <v>0.75919999999999999</v>
      </c>
      <c r="L684" s="106"/>
      <c r="M684" s="5">
        <v>2518</v>
      </c>
      <c r="N684" s="5">
        <v>57</v>
      </c>
      <c r="O684" s="5">
        <v>2575</v>
      </c>
      <c r="P684" s="5">
        <v>28</v>
      </c>
      <c r="Q684" s="5">
        <v>2624</v>
      </c>
      <c r="R684" s="5">
        <v>25</v>
      </c>
      <c r="S684" s="103">
        <v>2624</v>
      </c>
      <c r="T684" s="103">
        <v>25</v>
      </c>
      <c r="U684" s="108">
        <v>0.95960365853658536</v>
      </c>
      <c r="V684" s="113"/>
      <c r="W684" s="4"/>
      <c r="Y684" s="113"/>
    </row>
    <row r="685" spans="1:25">
      <c r="A685" s="5" t="s">
        <v>1222</v>
      </c>
      <c r="B685" s="103">
        <v>91.68795999999999</v>
      </c>
      <c r="C685" s="104">
        <v>5236.9782441786156</v>
      </c>
      <c r="D685" s="105">
        <v>2.7346053960245302</v>
      </c>
      <c r="E685" s="106">
        <v>5.4083288263926441</v>
      </c>
      <c r="F685" s="105">
        <v>0.7571660356949701</v>
      </c>
      <c r="G685" s="110">
        <v>12.18</v>
      </c>
      <c r="H685" s="41">
        <v>1.5188834154351396</v>
      </c>
      <c r="I685" s="111">
        <v>0.47599999999999998</v>
      </c>
      <c r="J685" s="41">
        <v>1.365546218487395</v>
      </c>
      <c r="K685" s="106">
        <v>0.7329</v>
      </c>
      <c r="L685" s="106"/>
      <c r="M685" s="5">
        <v>2509</v>
      </c>
      <c r="N685" s="5">
        <v>57</v>
      </c>
      <c r="O685" s="5">
        <v>2617</v>
      </c>
      <c r="P685" s="5">
        <v>28</v>
      </c>
      <c r="Q685" s="5">
        <v>2695</v>
      </c>
      <c r="R685" s="5">
        <v>25</v>
      </c>
      <c r="S685" s="103">
        <v>2695</v>
      </c>
      <c r="T685" s="103">
        <v>25</v>
      </c>
      <c r="U685" s="108">
        <v>0.93098330241187388</v>
      </c>
      <c r="V685" s="113"/>
      <c r="W685" s="4"/>
      <c r="Y685" s="113"/>
    </row>
    <row r="686" spans="1:25">
      <c r="A686" s="5" t="s">
        <v>1223</v>
      </c>
      <c r="B686" s="103">
        <v>7.7385359999999999</v>
      </c>
      <c r="C686" s="104">
        <v>3050.3</v>
      </c>
      <c r="D686" s="105">
        <v>2.7070863953019755</v>
      </c>
      <c r="E686" s="106">
        <v>5.3219797764768488</v>
      </c>
      <c r="F686" s="105">
        <v>1.2240553485896752</v>
      </c>
      <c r="G686" s="110">
        <v>12.63</v>
      </c>
      <c r="H686" s="41">
        <v>1.8210609659540775</v>
      </c>
      <c r="I686" s="111">
        <v>0.48899999999999999</v>
      </c>
      <c r="J686" s="41">
        <v>1.5337423312883436</v>
      </c>
      <c r="K686" s="106">
        <v>0.51810999999999996</v>
      </c>
      <c r="L686" s="106"/>
      <c r="M686" s="5">
        <v>2560</v>
      </c>
      <c r="N686" s="5">
        <v>66</v>
      </c>
      <c r="O686" s="5">
        <v>2642</v>
      </c>
      <c r="P686" s="5">
        <v>33</v>
      </c>
      <c r="Q686" s="5">
        <v>2703</v>
      </c>
      <c r="R686" s="5">
        <v>40</v>
      </c>
      <c r="S686" s="103">
        <v>2703</v>
      </c>
      <c r="T686" s="103">
        <v>40</v>
      </c>
      <c r="U686" s="108">
        <v>0.94709581945985943</v>
      </c>
      <c r="V686" s="113"/>
      <c r="W686" s="4"/>
      <c r="Y686" s="113"/>
    </row>
    <row r="687" spans="1:25">
      <c r="A687" s="5" t="s">
        <v>1224</v>
      </c>
      <c r="B687" s="103">
        <v>44.723119999999994</v>
      </c>
      <c r="C687" s="104">
        <v>10655.757128309619</v>
      </c>
      <c r="D687" s="105">
        <v>1.477216834193555</v>
      </c>
      <c r="E687" s="106">
        <v>5.3533190578158463</v>
      </c>
      <c r="F687" s="105">
        <v>0.82976445396145615</v>
      </c>
      <c r="G687" s="110">
        <v>12.68</v>
      </c>
      <c r="H687" s="41">
        <v>1.5772870662460567</v>
      </c>
      <c r="I687" s="111">
        <v>0.49399999999999999</v>
      </c>
      <c r="J687" s="41">
        <v>1.417004048582996</v>
      </c>
      <c r="K687" s="106">
        <v>0.71248</v>
      </c>
      <c r="L687" s="106"/>
      <c r="M687" s="5">
        <v>2586</v>
      </c>
      <c r="N687" s="5">
        <v>60</v>
      </c>
      <c r="O687" s="5">
        <v>2653</v>
      </c>
      <c r="P687" s="5">
        <v>29</v>
      </c>
      <c r="Q687" s="5">
        <v>2711</v>
      </c>
      <c r="R687" s="5">
        <v>27</v>
      </c>
      <c r="S687" s="103">
        <v>2711</v>
      </c>
      <c r="T687" s="103">
        <v>27</v>
      </c>
      <c r="U687" s="108">
        <v>0.95389155293249728</v>
      </c>
      <c r="V687" s="113"/>
      <c r="W687" s="4"/>
      <c r="Y687" s="113"/>
    </row>
    <row r="688" spans="1:25">
      <c r="A688" s="5" t="s">
        <v>1225</v>
      </c>
      <c r="B688" s="103">
        <v>39.027663999999994</v>
      </c>
      <c r="C688" s="104">
        <v>1094.7423666378011</v>
      </c>
      <c r="D688" s="105">
        <v>2.0132896032548069</v>
      </c>
      <c r="E688" s="106">
        <v>5.3050397877984086</v>
      </c>
      <c r="F688" s="105">
        <v>0.8488063660477454</v>
      </c>
      <c r="G688" s="110">
        <v>12.16</v>
      </c>
      <c r="H688" s="41">
        <v>1.5625</v>
      </c>
      <c r="I688" s="111">
        <v>0.47699999999999998</v>
      </c>
      <c r="J688" s="41">
        <v>1.467505241090147</v>
      </c>
      <c r="K688" s="106">
        <v>0.78537000000000001</v>
      </c>
      <c r="L688" s="106"/>
      <c r="M688" s="5">
        <v>2511</v>
      </c>
      <c r="N688" s="5">
        <v>59</v>
      </c>
      <c r="O688" s="5">
        <v>2614</v>
      </c>
      <c r="P688" s="5">
        <v>29</v>
      </c>
      <c r="Q688" s="5">
        <v>2725</v>
      </c>
      <c r="R688" s="5">
        <v>28</v>
      </c>
      <c r="S688" s="103">
        <v>2725</v>
      </c>
      <c r="T688" s="103">
        <v>28</v>
      </c>
      <c r="U688" s="108">
        <v>0.9214678899082569</v>
      </c>
      <c r="V688" s="113"/>
      <c r="W688" s="4"/>
      <c r="Y688" s="113"/>
    </row>
    <row r="689" spans="1:25">
      <c r="A689" s="5" t="s">
        <v>1226</v>
      </c>
      <c r="B689" s="103">
        <v>82.518071999999989</v>
      </c>
      <c r="C689" s="104">
        <v>32478.7</v>
      </c>
      <c r="D689" s="105">
        <v>1.6148670449709925</v>
      </c>
      <c r="E689" s="106">
        <v>5.2826201796090864</v>
      </c>
      <c r="F689" s="105">
        <v>0.76597992604331744</v>
      </c>
      <c r="G689" s="110">
        <v>12.57</v>
      </c>
      <c r="H689" s="41">
        <v>1.511535401750199</v>
      </c>
      <c r="I689" s="111">
        <v>0.48</v>
      </c>
      <c r="J689" s="41">
        <v>1.3541666666666667</v>
      </c>
      <c r="K689" s="106">
        <v>0.67549999999999999</v>
      </c>
      <c r="L689" s="106"/>
      <c r="M689" s="5">
        <v>2526</v>
      </c>
      <c r="N689" s="5">
        <v>58</v>
      </c>
      <c r="O689" s="5">
        <v>2646</v>
      </c>
      <c r="P689" s="5">
        <v>28</v>
      </c>
      <c r="Q689" s="5">
        <v>2734</v>
      </c>
      <c r="R689" s="5">
        <v>25</v>
      </c>
      <c r="S689" s="103">
        <v>2734</v>
      </c>
      <c r="T689" s="103">
        <v>25</v>
      </c>
      <c r="U689" s="108">
        <v>0.92392099487929769</v>
      </c>
      <c r="V689" s="113"/>
      <c r="W689" s="4"/>
      <c r="Y689" s="113"/>
    </row>
    <row r="690" spans="1:25">
      <c r="A690" s="5" t="s">
        <v>1227</v>
      </c>
      <c r="B690" s="103">
        <v>185.62949599999999</v>
      </c>
      <c r="C690" s="104">
        <v>76618.899999999994</v>
      </c>
      <c r="D690" s="105">
        <v>2.1700161297945031</v>
      </c>
      <c r="E690" s="106">
        <v>4.8947626040137049</v>
      </c>
      <c r="F690" s="105">
        <v>0.73421439060205573</v>
      </c>
      <c r="G690" s="110">
        <v>14.5</v>
      </c>
      <c r="H690" s="41">
        <v>1.5172413793103448</v>
      </c>
      <c r="I690" s="111">
        <v>0.51900000000000002</v>
      </c>
      <c r="J690" s="41">
        <v>1.3487475915221581</v>
      </c>
      <c r="K690" s="106">
        <v>0.82781000000000005</v>
      </c>
      <c r="L690" s="106"/>
      <c r="M690" s="5">
        <v>2693</v>
      </c>
      <c r="N690" s="5">
        <v>61</v>
      </c>
      <c r="O690" s="5">
        <v>2782</v>
      </c>
      <c r="P690" s="5">
        <v>29</v>
      </c>
      <c r="Q690" s="5">
        <v>2860</v>
      </c>
      <c r="R690" s="5">
        <v>24</v>
      </c>
      <c r="S690" s="103">
        <v>2860</v>
      </c>
      <c r="T690" s="103">
        <v>24</v>
      </c>
      <c r="U690" s="108">
        <v>0.9416083916083916</v>
      </c>
      <c r="V690" s="113"/>
      <c r="W690" s="4"/>
      <c r="Y690" s="113"/>
    </row>
    <row r="691" spans="1:25">
      <c r="A691" s="117" t="s">
        <v>510</v>
      </c>
      <c r="B691" s="103"/>
      <c r="C691" s="104"/>
      <c r="D691" s="105"/>
      <c r="E691" s="106" t="s">
        <v>486</v>
      </c>
      <c r="F691" s="105" t="s">
        <v>486</v>
      </c>
      <c r="G691" s="110"/>
      <c r="H691" s="41" t="s">
        <v>486</v>
      </c>
      <c r="I691" s="111"/>
      <c r="J691" s="41" t="s">
        <v>486</v>
      </c>
      <c r="K691" s="106"/>
      <c r="L691" s="106"/>
      <c r="M691" s="5"/>
      <c r="N691" s="5"/>
      <c r="O691" s="5"/>
      <c r="P691" s="5"/>
      <c r="Q691" s="5"/>
      <c r="R691" s="5"/>
      <c r="S691" s="103" t="s">
        <v>486</v>
      </c>
      <c r="T691" s="103" t="s">
        <v>486</v>
      </c>
      <c r="U691" s="108"/>
      <c r="V691" s="113"/>
      <c r="W691" s="4"/>
      <c r="Y691" s="113"/>
    </row>
    <row r="692" spans="1:25">
      <c r="A692" s="5" t="s">
        <v>1228</v>
      </c>
      <c r="B692" s="103">
        <v>624.797056</v>
      </c>
      <c r="C692" s="104">
        <v>932.18298550587349</v>
      </c>
      <c r="D692" s="105">
        <v>3.8604074877248054</v>
      </c>
      <c r="E692" s="106">
        <v>12.437810945273633</v>
      </c>
      <c r="F692" s="105">
        <v>0.87064676616915415</v>
      </c>
      <c r="G692" s="110">
        <v>0.66</v>
      </c>
      <c r="H692" s="41">
        <v>1.7424242424242422</v>
      </c>
      <c r="I692" s="111">
        <v>5.9499999999999997E-2</v>
      </c>
      <c r="J692" s="41">
        <v>1.596638655462185</v>
      </c>
      <c r="K692" s="106">
        <v>0.83377999999999997</v>
      </c>
      <c r="L692" s="106"/>
      <c r="M692" s="5">
        <v>372</v>
      </c>
      <c r="N692" s="5">
        <v>11</v>
      </c>
      <c r="O692" s="5">
        <v>513</v>
      </c>
      <c r="P692" s="5">
        <v>14</v>
      </c>
      <c r="Q692" s="5">
        <v>1201</v>
      </c>
      <c r="R692" s="5">
        <v>35</v>
      </c>
      <c r="S692" s="103">
        <v>372</v>
      </c>
      <c r="T692" s="103">
        <v>11</v>
      </c>
      <c r="U692" s="108">
        <v>0.30974188176519568</v>
      </c>
      <c r="V692" s="114" t="s">
        <v>514</v>
      </c>
      <c r="W692" s="4"/>
      <c r="Y692" s="113"/>
    </row>
    <row r="693" spans="1:25">
      <c r="A693" s="5" t="s">
        <v>1229</v>
      </c>
      <c r="B693" s="103">
        <v>638.76883199999997</v>
      </c>
      <c r="C693" s="104">
        <v>998.30091140822185</v>
      </c>
      <c r="D693" s="105">
        <v>3.411400751938396</v>
      </c>
      <c r="E693" s="106">
        <v>6.6401062416998666</v>
      </c>
      <c r="F693" s="105">
        <v>0.86321381142098275</v>
      </c>
      <c r="G693" s="110">
        <v>1.419</v>
      </c>
      <c r="H693" s="41">
        <v>2.5722339675828048</v>
      </c>
      <c r="I693" s="111">
        <v>6.7199999999999996E-2</v>
      </c>
      <c r="J693" s="41">
        <v>2.1577380952380953</v>
      </c>
      <c r="K693" s="106">
        <v>0.98290999999999995</v>
      </c>
      <c r="L693" s="106"/>
      <c r="M693" s="5">
        <v>418</v>
      </c>
      <c r="N693" s="5">
        <v>18</v>
      </c>
      <c r="O693" s="5">
        <v>881</v>
      </c>
      <c r="P693" s="5">
        <v>29</v>
      </c>
      <c r="Q693" s="5">
        <v>2349</v>
      </c>
      <c r="R693" s="5">
        <v>29</v>
      </c>
      <c r="S693" s="103">
        <v>418</v>
      </c>
      <c r="T693" s="103">
        <v>18</v>
      </c>
      <c r="U693" s="108">
        <v>0.17794806300553426</v>
      </c>
      <c r="V693" s="113" t="s">
        <v>519</v>
      </c>
      <c r="W693" s="4"/>
      <c r="Y693" s="113"/>
    </row>
    <row r="694" spans="1:25">
      <c r="A694" s="5" t="s">
        <v>1230</v>
      </c>
      <c r="B694" s="103">
        <v>462.35019999999997</v>
      </c>
      <c r="C694" s="104">
        <v>2333.6865669188664</v>
      </c>
      <c r="D694" s="105">
        <v>1.4949900733159214</v>
      </c>
      <c r="E694" s="106">
        <v>12.406947890818858</v>
      </c>
      <c r="F694" s="105">
        <v>0.86848635235731997</v>
      </c>
      <c r="G694" s="110">
        <v>0.83499999999999996</v>
      </c>
      <c r="H694" s="41">
        <v>2.0958083832335332</v>
      </c>
      <c r="I694" s="111">
        <v>7.46E-2</v>
      </c>
      <c r="J694" s="41">
        <v>1.8766756032171581</v>
      </c>
      <c r="K694" s="106">
        <v>0.94391999999999998</v>
      </c>
      <c r="L694" s="106"/>
      <c r="M694" s="5">
        <v>463</v>
      </c>
      <c r="N694" s="5">
        <v>17</v>
      </c>
      <c r="O694" s="5">
        <v>611</v>
      </c>
      <c r="P694" s="5">
        <v>19</v>
      </c>
      <c r="Q694" s="5">
        <v>1205</v>
      </c>
      <c r="R694" s="5">
        <v>34</v>
      </c>
      <c r="S694" s="103">
        <v>463</v>
      </c>
      <c r="T694" s="103">
        <v>17</v>
      </c>
      <c r="U694" s="108">
        <v>0.38423236514522824</v>
      </c>
      <c r="V694" s="113"/>
      <c r="W694" s="4"/>
      <c r="Y694" s="113"/>
    </row>
    <row r="695" spans="1:25">
      <c r="A695" s="5" t="s">
        <v>1231</v>
      </c>
      <c r="B695" s="103">
        <v>411.21079999999995</v>
      </c>
      <c r="C695" s="104">
        <v>2280.8324472786098</v>
      </c>
      <c r="D695" s="105">
        <v>4.0007543268619665</v>
      </c>
      <c r="E695" s="106">
        <v>12.135922330097086</v>
      </c>
      <c r="F695" s="105">
        <v>0.91019417475728148</v>
      </c>
      <c r="G695" s="110">
        <v>0.90900000000000003</v>
      </c>
      <c r="H695" s="41">
        <v>2.3652365236523649</v>
      </c>
      <c r="I695" s="111">
        <v>7.9600000000000004E-2</v>
      </c>
      <c r="J695" s="41">
        <v>2.1356783919597988</v>
      </c>
      <c r="K695" s="106">
        <v>0.96006000000000002</v>
      </c>
      <c r="L695" s="106"/>
      <c r="M695" s="5">
        <v>493</v>
      </c>
      <c r="N695" s="5">
        <v>21</v>
      </c>
      <c r="O695" s="5">
        <v>647</v>
      </c>
      <c r="P695" s="5">
        <v>24</v>
      </c>
      <c r="Q695" s="5">
        <v>1251</v>
      </c>
      <c r="R695" s="5">
        <v>35</v>
      </c>
      <c r="S695" s="103">
        <v>493</v>
      </c>
      <c r="T695" s="103">
        <v>21</v>
      </c>
      <c r="U695" s="108">
        <v>0.39408473221422863</v>
      </c>
      <c r="V695" s="114" t="s">
        <v>518</v>
      </c>
      <c r="W695" s="4"/>
      <c r="Y695" s="113"/>
    </row>
    <row r="696" spans="1:25">
      <c r="A696" s="5" t="s">
        <v>1232</v>
      </c>
      <c r="B696" s="103">
        <v>466.25883199999998</v>
      </c>
      <c r="C696" s="104">
        <v>1672.11029875088</v>
      </c>
      <c r="D696" s="105">
        <v>4.0354320034977977</v>
      </c>
      <c r="E696" s="106">
        <v>10.449320794148381</v>
      </c>
      <c r="F696" s="105">
        <v>0.88819226750261226</v>
      </c>
      <c r="G696" s="110">
        <v>1.1100000000000001</v>
      </c>
      <c r="H696" s="41">
        <v>2.9279279279279278</v>
      </c>
      <c r="I696" s="111">
        <v>8.3400000000000002E-2</v>
      </c>
      <c r="J696" s="41">
        <v>2.7577937649880093</v>
      </c>
      <c r="K696" s="106">
        <v>0.97775000000000001</v>
      </c>
      <c r="L696" s="106"/>
      <c r="M696" s="5">
        <v>515</v>
      </c>
      <c r="N696" s="5">
        <v>27</v>
      </c>
      <c r="O696" s="5">
        <v>744</v>
      </c>
      <c r="P696" s="5">
        <v>32</v>
      </c>
      <c r="Q696" s="5">
        <v>1542</v>
      </c>
      <c r="R696" s="5">
        <v>33</v>
      </c>
      <c r="S696" s="103">
        <v>515</v>
      </c>
      <c r="T696" s="103">
        <v>27</v>
      </c>
      <c r="U696" s="108">
        <v>0.33398184176394291</v>
      </c>
      <c r="V696" s="114" t="s">
        <v>518</v>
      </c>
      <c r="W696" s="4"/>
      <c r="Y696" s="113"/>
    </row>
    <row r="697" spans="1:25">
      <c r="A697" s="5" t="s">
        <v>1233</v>
      </c>
      <c r="B697" s="103">
        <v>294.44001599999996</v>
      </c>
      <c r="C697" s="104">
        <v>2439.8687019751451</v>
      </c>
      <c r="D697" s="105">
        <v>2.6521235628668376</v>
      </c>
      <c r="E697" s="106">
        <v>14.084507042253522</v>
      </c>
      <c r="F697" s="105">
        <v>0.9859154929577465</v>
      </c>
      <c r="G697" s="110">
        <v>0.94</v>
      </c>
      <c r="H697" s="41">
        <v>2.3404255319148937</v>
      </c>
      <c r="I697" s="111">
        <v>9.4100000000000003E-2</v>
      </c>
      <c r="J697" s="41">
        <v>2.2848034006376197</v>
      </c>
      <c r="K697" s="106">
        <v>0.85602999999999996</v>
      </c>
      <c r="L697" s="106"/>
      <c r="M697" s="5">
        <v>578</v>
      </c>
      <c r="N697" s="5">
        <v>25</v>
      </c>
      <c r="O697" s="5">
        <v>663</v>
      </c>
      <c r="P697" s="5">
        <v>24</v>
      </c>
      <c r="Q697" s="5">
        <v>944</v>
      </c>
      <c r="R697" s="5">
        <v>41</v>
      </c>
      <c r="S697" s="103">
        <v>578</v>
      </c>
      <c r="T697" s="103">
        <v>25</v>
      </c>
      <c r="U697" s="108">
        <v>0.61228813559322037</v>
      </c>
      <c r="V697" s="114" t="s">
        <v>518</v>
      </c>
      <c r="W697" s="4"/>
      <c r="Y697" s="113"/>
    </row>
    <row r="698" spans="1:25">
      <c r="A698" s="5" t="s">
        <v>1234</v>
      </c>
      <c r="B698" s="103">
        <v>877.14005599999996</v>
      </c>
      <c r="C698" s="104">
        <v>2346.8934748628458</v>
      </c>
      <c r="D698" s="105">
        <v>1.9218132591836758</v>
      </c>
      <c r="E698" s="106">
        <v>10.834236186348864</v>
      </c>
      <c r="F698" s="105">
        <v>0.75839653304442034</v>
      </c>
      <c r="G698" s="110">
        <v>1.3879999999999999</v>
      </c>
      <c r="H698" s="41">
        <v>2.2334293948126804</v>
      </c>
      <c r="I698" s="111">
        <v>0.1082</v>
      </c>
      <c r="J698" s="41">
        <v>2.033271719038817</v>
      </c>
      <c r="K698" s="106">
        <v>0.98287000000000002</v>
      </c>
      <c r="L698" s="106"/>
      <c r="M698" s="5">
        <v>661</v>
      </c>
      <c r="N698" s="5">
        <v>25</v>
      </c>
      <c r="O698" s="5">
        <v>873</v>
      </c>
      <c r="P698" s="5">
        <v>26</v>
      </c>
      <c r="Q698" s="5">
        <v>1470</v>
      </c>
      <c r="R698" s="5">
        <v>30</v>
      </c>
      <c r="S698" s="103">
        <v>661</v>
      </c>
      <c r="T698" s="103">
        <v>25</v>
      </c>
      <c r="U698" s="108">
        <v>0.44965986394557822</v>
      </c>
      <c r="V698" s="113"/>
      <c r="W698" s="4"/>
      <c r="Y698" s="113"/>
    </row>
    <row r="699" spans="1:25">
      <c r="A699" s="5" t="s">
        <v>1235</v>
      </c>
      <c r="B699" s="103">
        <v>528.96240799999998</v>
      </c>
      <c r="C699" s="104">
        <v>4558.4743646874877</v>
      </c>
      <c r="D699" s="105">
        <v>2.5189606237573119</v>
      </c>
      <c r="E699" s="106">
        <v>10.526315789473685</v>
      </c>
      <c r="F699" s="105">
        <v>0.84210526315789469</v>
      </c>
      <c r="G699" s="110">
        <v>1.5049999999999999</v>
      </c>
      <c r="H699" s="41">
        <v>2.2259136212624586</v>
      </c>
      <c r="I699" s="111">
        <v>0.11609999999999999</v>
      </c>
      <c r="J699" s="41">
        <v>1.9379844961240309</v>
      </c>
      <c r="K699" s="106">
        <v>0.96092</v>
      </c>
      <c r="L699" s="106"/>
      <c r="M699" s="5">
        <v>707</v>
      </c>
      <c r="N699" s="5">
        <v>26</v>
      </c>
      <c r="O699" s="5">
        <v>931</v>
      </c>
      <c r="P699" s="5">
        <v>28</v>
      </c>
      <c r="Q699" s="5">
        <v>1524</v>
      </c>
      <c r="R699" s="5">
        <v>33</v>
      </c>
      <c r="S699" s="103">
        <v>707</v>
      </c>
      <c r="T699" s="103">
        <v>26</v>
      </c>
      <c r="U699" s="108">
        <v>0.46391076115485563</v>
      </c>
      <c r="V699" s="114" t="s">
        <v>515</v>
      </c>
      <c r="W699" s="4"/>
      <c r="Y699" s="113"/>
    </row>
    <row r="700" spans="1:25">
      <c r="A700" s="5" t="s">
        <v>1236</v>
      </c>
      <c r="B700" s="103">
        <v>118.43488799999999</v>
      </c>
      <c r="C700" s="104">
        <v>10574.3</v>
      </c>
      <c r="D700" s="105">
        <v>7.1337808833623493</v>
      </c>
      <c r="E700" s="106">
        <v>9.1827364554637292</v>
      </c>
      <c r="F700" s="105">
        <v>2.4334251606978881</v>
      </c>
      <c r="G700" s="110">
        <v>1.8</v>
      </c>
      <c r="H700" s="41">
        <v>7.2222222222222223</v>
      </c>
      <c r="I700" s="111">
        <v>0.11899999999999999</v>
      </c>
      <c r="J700" s="41">
        <v>6.302521008403362</v>
      </c>
      <c r="K700" s="106">
        <v>0.95931999999999995</v>
      </c>
      <c r="L700" s="106"/>
      <c r="M700" s="5">
        <v>718</v>
      </c>
      <c r="N700" s="5">
        <v>86</v>
      </c>
      <c r="O700" s="5">
        <v>1001</v>
      </c>
      <c r="P700" s="5">
        <v>87</v>
      </c>
      <c r="Q700" s="5">
        <v>1754</v>
      </c>
      <c r="R700" s="5">
        <v>87</v>
      </c>
      <c r="S700" s="103">
        <v>718</v>
      </c>
      <c r="T700" s="103">
        <v>86</v>
      </c>
      <c r="U700" s="108">
        <v>0.40935005701254273</v>
      </c>
      <c r="V700" s="113" t="s">
        <v>540</v>
      </c>
      <c r="W700" s="4"/>
      <c r="Y700" s="113"/>
    </row>
    <row r="701" spans="1:25">
      <c r="A701" s="5" t="s">
        <v>1237</v>
      </c>
      <c r="B701" s="103">
        <v>460.41007999999999</v>
      </c>
      <c r="C701" s="104">
        <v>5112.5702967050993</v>
      </c>
      <c r="D701" s="105">
        <v>2.1863501915630148</v>
      </c>
      <c r="E701" s="106">
        <v>11.695906432748536</v>
      </c>
      <c r="F701" s="105">
        <v>0.76023391812865493</v>
      </c>
      <c r="G701" s="110">
        <v>1.4570000000000001</v>
      </c>
      <c r="H701" s="41">
        <v>2.5394646533973915</v>
      </c>
      <c r="I701" s="111">
        <v>0.1234</v>
      </c>
      <c r="J701" s="41">
        <v>2.3905996758508912</v>
      </c>
      <c r="K701" s="106">
        <v>0.98423000000000005</v>
      </c>
      <c r="L701" s="106"/>
      <c r="M701" s="5">
        <v>747</v>
      </c>
      <c r="N701" s="5">
        <v>34</v>
      </c>
      <c r="O701" s="5">
        <v>895</v>
      </c>
      <c r="P701" s="5">
        <v>31</v>
      </c>
      <c r="Q701" s="5">
        <v>1326</v>
      </c>
      <c r="R701" s="5">
        <v>30</v>
      </c>
      <c r="S701" s="103">
        <v>747</v>
      </c>
      <c r="T701" s="103">
        <v>34</v>
      </c>
      <c r="U701" s="108">
        <v>0.56334841628959276</v>
      </c>
      <c r="V701" s="113"/>
      <c r="W701" s="4"/>
      <c r="Y701" s="113"/>
    </row>
    <row r="702" spans="1:25">
      <c r="A702" s="5" t="s">
        <v>1238</v>
      </c>
      <c r="B702" s="103">
        <v>215.71472</v>
      </c>
      <c r="C702" s="104">
        <v>23579.8</v>
      </c>
      <c r="D702" s="105">
        <v>2.941736751068921</v>
      </c>
      <c r="E702" s="106">
        <v>12.515644555694619</v>
      </c>
      <c r="F702" s="105">
        <v>0.87609511889862324</v>
      </c>
      <c r="G702" s="110">
        <v>1.476</v>
      </c>
      <c r="H702" s="41">
        <v>1.6260162601626016</v>
      </c>
      <c r="I702" s="111">
        <v>0.1338</v>
      </c>
      <c r="J702" s="41">
        <v>1.4573991031390132</v>
      </c>
      <c r="K702" s="106">
        <v>0.69706999999999997</v>
      </c>
      <c r="L702" s="106"/>
      <c r="M702" s="5">
        <v>809</v>
      </c>
      <c r="N702" s="5">
        <v>22</v>
      </c>
      <c r="O702" s="5">
        <v>919</v>
      </c>
      <c r="P702" s="5">
        <v>19</v>
      </c>
      <c r="Q702" s="5">
        <v>1186</v>
      </c>
      <c r="R702" s="5">
        <v>35</v>
      </c>
      <c r="S702" s="103">
        <v>809</v>
      </c>
      <c r="T702" s="103">
        <v>22</v>
      </c>
      <c r="U702" s="108">
        <v>0.68212478920741992</v>
      </c>
      <c r="V702" s="113"/>
      <c r="W702" s="4"/>
      <c r="Y702" s="113"/>
    </row>
    <row r="703" spans="1:25">
      <c r="A703" s="5" t="s">
        <v>1239</v>
      </c>
      <c r="B703" s="103">
        <v>449.98085599999996</v>
      </c>
      <c r="C703" s="104">
        <v>1567.3798192017946</v>
      </c>
      <c r="D703" s="105">
        <v>3.2731314681115675</v>
      </c>
      <c r="E703" s="106">
        <v>5.9031877213695401</v>
      </c>
      <c r="F703" s="105">
        <v>0.91499409681227861</v>
      </c>
      <c r="G703" s="110">
        <v>3.28</v>
      </c>
      <c r="H703" s="41">
        <v>1.9817073170731709</v>
      </c>
      <c r="I703" s="111">
        <v>0.14030000000000001</v>
      </c>
      <c r="J703" s="41">
        <v>1.6393442622950818</v>
      </c>
      <c r="K703" s="106">
        <v>0.80481999999999998</v>
      </c>
      <c r="L703" s="106"/>
      <c r="M703" s="5">
        <v>846</v>
      </c>
      <c r="N703" s="5">
        <v>26</v>
      </c>
      <c r="O703" s="5">
        <v>1472</v>
      </c>
      <c r="P703" s="5">
        <v>29</v>
      </c>
      <c r="Q703" s="5">
        <v>2549</v>
      </c>
      <c r="R703" s="5">
        <v>30</v>
      </c>
      <c r="S703" s="103">
        <v>846</v>
      </c>
      <c r="T703" s="103">
        <v>26</v>
      </c>
      <c r="U703" s="108">
        <v>0.33189486072969793</v>
      </c>
      <c r="V703" s="113" t="s">
        <v>520</v>
      </c>
      <c r="W703" s="4"/>
      <c r="Y703" s="113"/>
    </row>
    <row r="704" spans="1:25">
      <c r="A704" s="5" t="s">
        <v>1240</v>
      </c>
      <c r="B704" s="103">
        <v>137.36694399999999</v>
      </c>
      <c r="C704" s="104">
        <v>13354.1</v>
      </c>
      <c r="D704" s="105">
        <v>1.9231134775533307</v>
      </c>
      <c r="E704" s="106">
        <v>5.6529112492933864</v>
      </c>
      <c r="F704" s="105">
        <v>2.6286037309214243</v>
      </c>
      <c r="G704" s="110">
        <v>3.65</v>
      </c>
      <c r="H704" s="41">
        <v>4.1095890410958908</v>
      </c>
      <c r="I704" s="111">
        <v>0.14699999999999999</v>
      </c>
      <c r="J704" s="41">
        <v>2.72108843537415</v>
      </c>
      <c r="K704" s="106">
        <v>0.37663000000000002</v>
      </c>
      <c r="L704" s="106"/>
      <c r="M704" s="5">
        <v>883</v>
      </c>
      <c r="N704" s="5">
        <v>45</v>
      </c>
      <c r="O704" s="5">
        <v>1541</v>
      </c>
      <c r="P704" s="5">
        <v>63</v>
      </c>
      <c r="Q704" s="5">
        <v>2600</v>
      </c>
      <c r="R704" s="5">
        <v>82</v>
      </c>
      <c r="S704" s="103">
        <v>883</v>
      </c>
      <c r="T704" s="103">
        <v>45</v>
      </c>
      <c r="U704" s="108">
        <v>0.3396153846153846</v>
      </c>
      <c r="V704" s="113" t="s">
        <v>517</v>
      </c>
      <c r="W704" s="4"/>
      <c r="Y704" s="113"/>
    </row>
    <row r="705" spans="1:25">
      <c r="A705" s="5" t="s">
        <v>1241</v>
      </c>
      <c r="B705" s="103">
        <v>209.04457599999998</v>
      </c>
      <c r="C705" s="104">
        <v>2792.6845647584273</v>
      </c>
      <c r="D705" s="105">
        <v>2.5519352219256008</v>
      </c>
      <c r="E705" s="106">
        <v>13.262599469496022</v>
      </c>
      <c r="F705" s="105">
        <v>0.86206896551724144</v>
      </c>
      <c r="G705" s="110">
        <v>1.595</v>
      </c>
      <c r="H705" s="41">
        <v>1.6614420062695925</v>
      </c>
      <c r="I705" s="111">
        <v>0.15440000000000001</v>
      </c>
      <c r="J705" s="41">
        <v>1.5220207253886011</v>
      </c>
      <c r="K705" s="106">
        <v>0.79666000000000003</v>
      </c>
      <c r="L705" s="106"/>
      <c r="M705" s="5">
        <v>925</v>
      </c>
      <c r="N705" s="5">
        <v>26</v>
      </c>
      <c r="O705" s="5">
        <v>966</v>
      </c>
      <c r="P705" s="5">
        <v>20</v>
      </c>
      <c r="Q705" s="5">
        <v>1076</v>
      </c>
      <c r="R705" s="5">
        <v>36</v>
      </c>
      <c r="S705" s="103">
        <v>1076</v>
      </c>
      <c r="T705" s="103">
        <v>36</v>
      </c>
      <c r="U705" s="108">
        <v>0.85966542750929364</v>
      </c>
      <c r="V705" s="113"/>
      <c r="W705" s="4"/>
      <c r="Y705" s="113"/>
    </row>
    <row r="706" spans="1:25">
      <c r="A706" s="5" t="s">
        <v>1242</v>
      </c>
      <c r="B706" s="103">
        <v>54.141255999999998</v>
      </c>
      <c r="C706" s="104">
        <v>1475.6326203538163</v>
      </c>
      <c r="D706" s="105">
        <v>6.9202750058099802</v>
      </c>
      <c r="E706" s="106">
        <v>12.987012987012987</v>
      </c>
      <c r="F706" s="105">
        <v>1.1688311688311688</v>
      </c>
      <c r="G706" s="110">
        <v>1.734</v>
      </c>
      <c r="H706" s="41">
        <v>1.8166089965397922</v>
      </c>
      <c r="I706" s="111">
        <v>0.16470000000000001</v>
      </c>
      <c r="J706" s="41">
        <v>1.4571948998178506</v>
      </c>
      <c r="K706" s="106">
        <v>0.60009999999999997</v>
      </c>
      <c r="L706" s="106"/>
      <c r="M706" s="5">
        <v>982</v>
      </c>
      <c r="N706" s="5">
        <v>26</v>
      </c>
      <c r="O706" s="5">
        <v>1016</v>
      </c>
      <c r="P706" s="5">
        <v>23</v>
      </c>
      <c r="Q706" s="5">
        <v>1106</v>
      </c>
      <c r="R706" s="5">
        <v>45</v>
      </c>
      <c r="S706" s="103">
        <v>1106</v>
      </c>
      <c r="T706" s="103">
        <v>45</v>
      </c>
      <c r="U706" s="108">
        <v>0.88788426763110306</v>
      </c>
      <c r="V706" s="113"/>
      <c r="W706" s="4"/>
      <c r="Y706" s="113"/>
    </row>
    <row r="707" spans="1:25">
      <c r="A707" s="5" t="s">
        <v>1243</v>
      </c>
      <c r="B707" s="103">
        <v>213.75421599999999</v>
      </c>
      <c r="C707" s="104">
        <v>1944.480481111696</v>
      </c>
      <c r="D707" s="105">
        <v>2.5917032878210429</v>
      </c>
      <c r="E707" s="106">
        <v>12.853470437017997</v>
      </c>
      <c r="F707" s="105">
        <v>0.89974293059125965</v>
      </c>
      <c r="G707" s="110">
        <v>1.764</v>
      </c>
      <c r="H707" s="41">
        <v>1.5873015873015874</v>
      </c>
      <c r="I707" s="111">
        <v>0.1638</v>
      </c>
      <c r="J707" s="41">
        <v>1.3736263736263734</v>
      </c>
      <c r="K707" s="106">
        <v>0.49690000000000001</v>
      </c>
      <c r="L707" s="106"/>
      <c r="M707" s="5">
        <v>978</v>
      </c>
      <c r="N707" s="5">
        <v>25</v>
      </c>
      <c r="O707" s="5">
        <v>1031</v>
      </c>
      <c r="P707" s="5">
        <v>21</v>
      </c>
      <c r="Q707" s="5">
        <v>1133</v>
      </c>
      <c r="R707" s="5">
        <v>35</v>
      </c>
      <c r="S707" s="103">
        <v>1133</v>
      </c>
      <c r="T707" s="103">
        <v>35</v>
      </c>
      <c r="U707" s="108">
        <v>0.86319505736981461</v>
      </c>
      <c r="V707" s="114" t="s">
        <v>524</v>
      </c>
      <c r="W707" s="4"/>
      <c r="Y707" s="113"/>
    </row>
    <row r="708" spans="1:25">
      <c r="A708" s="5" t="s">
        <v>1244</v>
      </c>
      <c r="B708" s="103">
        <v>111.43964</v>
      </c>
      <c r="C708" s="104">
        <v>4457.0219973293806</v>
      </c>
      <c r="D708" s="105">
        <v>4.1337538572239785</v>
      </c>
      <c r="E708" s="106">
        <v>12.804097311139564</v>
      </c>
      <c r="F708" s="105">
        <v>0.96030729833546724</v>
      </c>
      <c r="G708" s="110">
        <v>1.855</v>
      </c>
      <c r="H708" s="41">
        <v>1.6442048517520216</v>
      </c>
      <c r="I708" s="111">
        <v>0.17199999999999999</v>
      </c>
      <c r="J708" s="41">
        <v>1.3953488372093024</v>
      </c>
      <c r="K708" s="106">
        <v>0.44558999999999999</v>
      </c>
      <c r="L708" s="106"/>
      <c r="M708" s="5">
        <v>1023</v>
      </c>
      <c r="N708" s="5">
        <v>27</v>
      </c>
      <c r="O708" s="5">
        <v>1063</v>
      </c>
      <c r="P708" s="5">
        <v>21</v>
      </c>
      <c r="Q708" s="5">
        <v>1141</v>
      </c>
      <c r="R708" s="5">
        <v>39</v>
      </c>
      <c r="S708" s="103">
        <v>1141</v>
      </c>
      <c r="T708" s="103">
        <v>39</v>
      </c>
      <c r="U708" s="108">
        <v>0.89658194566170024</v>
      </c>
      <c r="V708" s="114" t="s">
        <v>518</v>
      </c>
      <c r="W708" s="4"/>
      <c r="Y708" s="113"/>
    </row>
    <row r="709" spans="1:25">
      <c r="A709" s="5" t="s">
        <v>1245</v>
      </c>
      <c r="B709" s="103">
        <v>28.799679999999999</v>
      </c>
      <c r="C709" s="104">
        <v>1582.4937090070807</v>
      </c>
      <c r="D709" s="105">
        <v>1.0929493123756815</v>
      </c>
      <c r="E709" s="106">
        <v>12.437810945273633</v>
      </c>
      <c r="F709" s="105">
        <v>1.3681592039800996</v>
      </c>
      <c r="G709" s="110">
        <v>1.899</v>
      </c>
      <c r="H709" s="41">
        <v>1.9220642443391258</v>
      </c>
      <c r="I709" s="111">
        <v>0.17080000000000001</v>
      </c>
      <c r="J709" s="41">
        <v>1.5515222482435598</v>
      </c>
      <c r="K709" s="106">
        <v>0.32741999999999999</v>
      </c>
      <c r="L709" s="106"/>
      <c r="M709" s="5">
        <v>1016</v>
      </c>
      <c r="N709" s="5">
        <v>29</v>
      </c>
      <c r="O709" s="5">
        <v>1075</v>
      </c>
      <c r="P709" s="5">
        <v>26</v>
      </c>
      <c r="Q709" s="5">
        <v>1176</v>
      </c>
      <c r="R709" s="5">
        <v>55</v>
      </c>
      <c r="S709" s="103">
        <v>1176</v>
      </c>
      <c r="T709" s="103">
        <v>55</v>
      </c>
      <c r="U709" s="108">
        <v>0.86394557823129248</v>
      </c>
      <c r="V709" s="113"/>
      <c r="W709" s="4"/>
      <c r="Y709" s="113"/>
    </row>
    <row r="710" spans="1:25">
      <c r="A710" s="5" t="s">
        <v>1246</v>
      </c>
      <c r="B710" s="103">
        <v>177.98164799999998</v>
      </c>
      <c r="C710" s="104">
        <v>24967.4</v>
      </c>
      <c r="D710" s="105">
        <v>2.1963488053089026</v>
      </c>
      <c r="E710" s="106">
        <v>12.594458438287154</v>
      </c>
      <c r="F710" s="105">
        <v>0.88161209068010071</v>
      </c>
      <c r="G710" s="110">
        <v>1.911</v>
      </c>
      <c r="H710" s="41">
        <v>1.5698587127158556</v>
      </c>
      <c r="I710" s="111">
        <v>0.17460000000000001</v>
      </c>
      <c r="J710" s="41">
        <v>1.3745704467353952</v>
      </c>
      <c r="K710" s="106">
        <v>0.49493999999999999</v>
      </c>
      <c r="L710" s="106"/>
      <c r="M710" s="5">
        <v>1037</v>
      </c>
      <c r="N710" s="5">
        <v>26</v>
      </c>
      <c r="O710" s="5">
        <v>1084</v>
      </c>
      <c r="P710" s="5">
        <v>21</v>
      </c>
      <c r="Q710" s="5">
        <v>1183</v>
      </c>
      <c r="R710" s="5">
        <v>37</v>
      </c>
      <c r="S710" s="103">
        <v>1183</v>
      </c>
      <c r="T710" s="103">
        <v>37</v>
      </c>
      <c r="U710" s="108">
        <v>0.87658495350803045</v>
      </c>
      <c r="V710" s="113"/>
      <c r="W710" s="4"/>
      <c r="Y710" s="113"/>
    </row>
    <row r="711" spans="1:25">
      <c r="A711" s="5" t="s">
        <v>1247</v>
      </c>
      <c r="B711" s="103">
        <v>290.78805599999998</v>
      </c>
      <c r="C711" s="104">
        <v>38047.800000000003</v>
      </c>
      <c r="D711" s="105">
        <v>1.9831351376025586</v>
      </c>
      <c r="E711" s="106">
        <v>12.578616352201257</v>
      </c>
      <c r="F711" s="105">
        <v>0.8176100628930818</v>
      </c>
      <c r="G711" s="110">
        <v>1.776</v>
      </c>
      <c r="H711" s="41">
        <v>1.7736486486486487</v>
      </c>
      <c r="I711" s="111">
        <v>0.16109999999999999</v>
      </c>
      <c r="J711" s="41">
        <v>1.6139044072004967</v>
      </c>
      <c r="K711" s="106">
        <v>0.90886</v>
      </c>
      <c r="L711" s="106"/>
      <c r="M711" s="5">
        <v>962</v>
      </c>
      <c r="N711" s="5">
        <v>29</v>
      </c>
      <c r="O711" s="5">
        <v>1032</v>
      </c>
      <c r="P711" s="5">
        <v>23</v>
      </c>
      <c r="Q711" s="5">
        <v>1184</v>
      </c>
      <c r="R711" s="5">
        <v>33</v>
      </c>
      <c r="S711" s="103">
        <v>1184</v>
      </c>
      <c r="T711" s="103">
        <v>33</v>
      </c>
      <c r="U711" s="108">
        <v>0.8125</v>
      </c>
      <c r="V711" s="113"/>
      <c r="W711" s="4"/>
      <c r="Y711" s="113"/>
    </row>
    <row r="712" spans="1:25">
      <c r="A712" s="5" t="s">
        <v>1248</v>
      </c>
      <c r="B712" s="103">
        <v>314.40250399999996</v>
      </c>
      <c r="C712" s="104">
        <v>6318.5343341673533</v>
      </c>
      <c r="D712" s="105">
        <v>0.47408839450672979</v>
      </c>
      <c r="E712" s="106">
        <v>11.655011655011656</v>
      </c>
      <c r="F712" s="105">
        <v>0.81585081585081576</v>
      </c>
      <c r="G712" s="110">
        <v>1.909</v>
      </c>
      <c r="H712" s="41">
        <v>2.0167627029858566</v>
      </c>
      <c r="I712" s="111">
        <v>0.16139999999999999</v>
      </c>
      <c r="J712" s="41">
        <v>1.8587360594795539</v>
      </c>
      <c r="K712" s="106">
        <v>0.95786000000000004</v>
      </c>
      <c r="L712" s="106"/>
      <c r="M712" s="5">
        <v>965</v>
      </c>
      <c r="N712" s="5">
        <v>34</v>
      </c>
      <c r="O712" s="5">
        <v>1082</v>
      </c>
      <c r="P712" s="5">
        <v>29</v>
      </c>
      <c r="Q712" s="5">
        <v>1329</v>
      </c>
      <c r="R712" s="5">
        <v>31</v>
      </c>
      <c r="S712" s="103">
        <v>1329</v>
      </c>
      <c r="T712" s="103">
        <v>31</v>
      </c>
      <c r="U712" s="108">
        <v>0.7261098570353649</v>
      </c>
      <c r="V712" s="113"/>
      <c r="W712" s="4"/>
      <c r="Y712" s="113"/>
    </row>
    <row r="713" spans="1:25">
      <c r="A713" s="5" t="s">
        <v>1249</v>
      </c>
      <c r="B713" s="103">
        <v>607.65379999999993</v>
      </c>
      <c r="C713" s="104">
        <v>2494.2550678394587</v>
      </c>
      <c r="D713" s="105">
        <v>1.4788137931106973</v>
      </c>
      <c r="E713" s="106">
        <v>11.682242990654206</v>
      </c>
      <c r="F713" s="105">
        <v>0.75934579439252348</v>
      </c>
      <c r="G713" s="110">
        <v>2.0430000000000001</v>
      </c>
      <c r="H713" s="41">
        <v>2.0068526676456191</v>
      </c>
      <c r="I713" s="111">
        <v>0.1739</v>
      </c>
      <c r="J713" s="41">
        <v>1.8688901667625073</v>
      </c>
      <c r="K713" s="106">
        <v>0.98111000000000004</v>
      </c>
      <c r="L713" s="106"/>
      <c r="M713" s="5">
        <v>1031</v>
      </c>
      <c r="N713" s="5">
        <v>36</v>
      </c>
      <c r="O713" s="5">
        <v>1120</v>
      </c>
      <c r="P713" s="5">
        <v>28</v>
      </c>
      <c r="Q713" s="5">
        <v>1329</v>
      </c>
      <c r="R713" s="5">
        <v>30</v>
      </c>
      <c r="S713" s="103">
        <v>1329</v>
      </c>
      <c r="T713" s="103">
        <v>30</v>
      </c>
      <c r="U713" s="108">
        <v>0.77577125658389767</v>
      </c>
      <c r="V713" s="113"/>
      <c r="W713" s="4"/>
      <c r="Y713" s="113"/>
    </row>
    <row r="714" spans="1:25">
      <c r="A714" s="5" t="s">
        <v>1250</v>
      </c>
      <c r="B714" s="103">
        <v>217.20129599999999</v>
      </c>
      <c r="C714" s="104">
        <v>3056.0888773599154</v>
      </c>
      <c r="D714" s="105">
        <v>2.6154936897547905</v>
      </c>
      <c r="E714" s="106">
        <v>11.627906976744187</v>
      </c>
      <c r="F714" s="105">
        <v>0.81395348837209303</v>
      </c>
      <c r="G714" s="110">
        <v>2.2200000000000002</v>
      </c>
      <c r="H714" s="41">
        <v>1.5540540540540539</v>
      </c>
      <c r="I714" s="111">
        <v>0.18859999999999999</v>
      </c>
      <c r="J714" s="41">
        <v>1.3785790031813363</v>
      </c>
      <c r="K714" s="106">
        <v>0.63887000000000005</v>
      </c>
      <c r="L714" s="106"/>
      <c r="M714" s="5">
        <v>1114</v>
      </c>
      <c r="N714" s="5">
        <v>28</v>
      </c>
      <c r="O714" s="5">
        <v>1186</v>
      </c>
      <c r="P714" s="5">
        <v>22</v>
      </c>
      <c r="Q714" s="5">
        <v>1333</v>
      </c>
      <c r="R714" s="5">
        <v>32</v>
      </c>
      <c r="S714" s="103">
        <v>1333</v>
      </c>
      <c r="T714" s="103">
        <v>32</v>
      </c>
      <c r="U714" s="108">
        <v>0.8357089272318079</v>
      </c>
      <c r="V714" s="113"/>
      <c r="W714" s="4"/>
      <c r="Y714" s="113"/>
    </row>
    <row r="715" spans="1:25">
      <c r="A715" s="5" t="s">
        <v>1251</v>
      </c>
      <c r="B715" s="103">
        <v>343.16911199999998</v>
      </c>
      <c r="C715" s="104">
        <v>10855.383809998619</v>
      </c>
      <c r="D715" s="105">
        <v>1.6210822283914779</v>
      </c>
      <c r="E715" s="106">
        <v>11.560693641618498</v>
      </c>
      <c r="F715" s="105">
        <v>0.75144508670520238</v>
      </c>
      <c r="G715" s="110">
        <v>2.395</v>
      </c>
      <c r="H715" s="41">
        <v>1.524008350730689</v>
      </c>
      <c r="I715" s="111">
        <v>0.20219999999999999</v>
      </c>
      <c r="J715" s="41">
        <v>1.3847675568743818</v>
      </c>
      <c r="K715" s="106">
        <v>0.77403</v>
      </c>
      <c r="L715" s="106"/>
      <c r="M715" s="5">
        <v>1187</v>
      </c>
      <c r="N715" s="5">
        <v>30</v>
      </c>
      <c r="O715" s="5">
        <v>1240</v>
      </c>
      <c r="P715" s="5">
        <v>22</v>
      </c>
      <c r="Q715" s="5">
        <v>1348</v>
      </c>
      <c r="R715" s="5">
        <v>30</v>
      </c>
      <c r="S715" s="103">
        <v>1348</v>
      </c>
      <c r="T715" s="103">
        <v>30</v>
      </c>
      <c r="U715" s="108">
        <v>0.88056379821958453</v>
      </c>
      <c r="V715" s="113"/>
      <c r="W715" s="4"/>
      <c r="Y715" s="113"/>
    </row>
    <row r="716" spans="1:25">
      <c r="A716" s="5" t="s">
        <v>1252</v>
      </c>
      <c r="B716" s="103">
        <v>253.66650399999997</v>
      </c>
      <c r="C716" s="104">
        <v>40387.1</v>
      </c>
      <c r="D716" s="105">
        <v>1.4783629087022736</v>
      </c>
      <c r="E716" s="106">
        <v>11.45475372279496</v>
      </c>
      <c r="F716" s="105">
        <v>0.80183276059564712</v>
      </c>
      <c r="G716" s="110">
        <v>2.3519999999999999</v>
      </c>
      <c r="H716" s="41">
        <v>1.5518707482993197</v>
      </c>
      <c r="I716" s="111">
        <v>0.19589999999999999</v>
      </c>
      <c r="J716" s="41">
        <v>1.4037774374680958</v>
      </c>
      <c r="K716" s="106">
        <v>0.70465</v>
      </c>
      <c r="L716" s="106"/>
      <c r="M716" s="5">
        <v>1153</v>
      </c>
      <c r="N716" s="5">
        <v>29</v>
      </c>
      <c r="O716" s="5">
        <v>1226</v>
      </c>
      <c r="P716" s="5">
        <v>22</v>
      </c>
      <c r="Q716" s="5">
        <v>1365</v>
      </c>
      <c r="R716" s="5">
        <v>31</v>
      </c>
      <c r="S716" s="103">
        <v>1365</v>
      </c>
      <c r="T716" s="103">
        <v>31</v>
      </c>
      <c r="U716" s="108">
        <v>0.84468864468864469</v>
      </c>
      <c r="V716" s="113"/>
      <c r="W716" s="4"/>
      <c r="Y716" s="113"/>
    </row>
    <row r="717" spans="1:25">
      <c r="A717" s="5" t="s">
        <v>1253</v>
      </c>
      <c r="B717" s="103">
        <v>276.30823999999996</v>
      </c>
      <c r="C717" s="104">
        <v>44539.1</v>
      </c>
      <c r="D717" s="105">
        <v>8.7594513832327348</v>
      </c>
      <c r="E717" s="106">
        <v>9.8814229249011856</v>
      </c>
      <c r="F717" s="105">
        <v>0.88932806324110669</v>
      </c>
      <c r="G717" s="110">
        <v>2.99</v>
      </c>
      <c r="H717" s="41">
        <v>1.8394648829431437</v>
      </c>
      <c r="I717" s="111">
        <v>0.21479999999999999</v>
      </c>
      <c r="J717" s="41">
        <v>1.6061452513966481</v>
      </c>
      <c r="K717" s="106">
        <v>0.85616000000000003</v>
      </c>
      <c r="L717" s="106"/>
      <c r="M717" s="5">
        <v>1253</v>
      </c>
      <c r="N717" s="5">
        <v>37</v>
      </c>
      <c r="O717" s="5">
        <v>1403</v>
      </c>
      <c r="P717" s="5">
        <v>27</v>
      </c>
      <c r="Q717" s="5">
        <v>1644</v>
      </c>
      <c r="R717" s="5">
        <v>33</v>
      </c>
      <c r="S717" s="103">
        <v>1644</v>
      </c>
      <c r="T717" s="103">
        <v>33</v>
      </c>
      <c r="U717" s="108">
        <v>0.76216545012165449</v>
      </c>
      <c r="V717" s="114" t="s">
        <v>515</v>
      </c>
      <c r="W717" s="4"/>
      <c r="Y717" s="113"/>
    </row>
    <row r="718" spans="1:25">
      <c r="A718" s="5" t="s">
        <v>1254</v>
      </c>
      <c r="B718" s="103">
        <v>156.66383199999999</v>
      </c>
      <c r="C718" s="104">
        <v>33658.1</v>
      </c>
      <c r="D718" s="105">
        <v>3.0112467271528822</v>
      </c>
      <c r="E718" s="106">
        <v>9.7560975609756095</v>
      </c>
      <c r="F718" s="105">
        <v>0.82926829268292679</v>
      </c>
      <c r="G718" s="110">
        <v>3.71</v>
      </c>
      <c r="H718" s="41">
        <v>1.6172506738544474</v>
      </c>
      <c r="I718" s="111">
        <v>0.2616</v>
      </c>
      <c r="J718" s="41">
        <v>1.5099388379204894</v>
      </c>
      <c r="K718" s="106">
        <v>0.86016000000000004</v>
      </c>
      <c r="L718" s="106"/>
      <c r="M718" s="5">
        <v>1496</v>
      </c>
      <c r="N718" s="5">
        <v>41</v>
      </c>
      <c r="O718" s="5">
        <v>1569</v>
      </c>
      <c r="P718" s="5">
        <v>27</v>
      </c>
      <c r="Q718" s="5">
        <v>1665</v>
      </c>
      <c r="R718" s="5">
        <v>30</v>
      </c>
      <c r="S718" s="103">
        <v>1665</v>
      </c>
      <c r="T718" s="103">
        <v>30</v>
      </c>
      <c r="U718" s="108">
        <v>0.8984984984984985</v>
      </c>
      <c r="V718" s="113"/>
      <c r="W718" s="4"/>
      <c r="Y718" s="113"/>
    </row>
    <row r="719" spans="1:25">
      <c r="A719" s="5" t="s">
        <v>1255</v>
      </c>
      <c r="B719" s="103">
        <v>530.55714399999999</v>
      </c>
      <c r="C719" s="104">
        <v>2168.0674224084196</v>
      </c>
      <c r="D719" s="105">
        <v>3.4108890375716183</v>
      </c>
      <c r="E719" s="106">
        <v>9.624639076034649</v>
      </c>
      <c r="F719" s="105">
        <v>0.9624639076034649</v>
      </c>
      <c r="G719" s="110">
        <v>2.25</v>
      </c>
      <c r="H719" s="41">
        <v>1.8444444444444446</v>
      </c>
      <c r="I719" s="111">
        <v>0.159</v>
      </c>
      <c r="J719" s="41">
        <v>1.6037735849056605</v>
      </c>
      <c r="K719" s="106">
        <v>0.81044000000000005</v>
      </c>
      <c r="L719" s="106"/>
      <c r="M719" s="5">
        <v>951</v>
      </c>
      <c r="N719" s="5">
        <v>28</v>
      </c>
      <c r="O719" s="5">
        <v>1195</v>
      </c>
      <c r="P719" s="5">
        <v>26</v>
      </c>
      <c r="Q719" s="5">
        <v>1693</v>
      </c>
      <c r="R719" s="5">
        <v>36</v>
      </c>
      <c r="S719" s="103">
        <v>1693</v>
      </c>
      <c r="T719" s="103">
        <v>36</v>
      </c>
      <c r="U719" s="108">
        <v>0.56172474896633195</v>
      </c>
      <c r="V719" s="113" t="s">
        <v>516</v>
      </c>
      <c r="W719" s="4"/>
      <c r="Y719" s="113"/>
    </row>
    <row r="720" spans="1:25">
      <c r="A720" s="5" t="s">
        <v>1256</v>
      </c>
      <c r="B720" s="103">
        <v>618.308808</v>
      </c>
      <c r="C720" s="104">
        <v>1429.4710963499394</v>
      </c>
      <c r="D720" s="105">
        <v>5.3111098126898124</v>
      </c>
      <c r="E720" s="106">
        <v>9.6061479346781944</v>
      </c>
      <c r="F720" s="105">
        <v>0.76849183477425553</v>
      </c>
      <c r="G720" s="110">
        <v>2.23</v>
      </c>
      <c r="H720" s="41">
        <v>2.2421524663677128</v>
      </c>
      <c r="I720" s="111">
        <v>0.15479999999999999</v>
      </c>
      <c r="J720" s="41">
        <v>2.099483204134367</v>
      </c>
      <c r="K720" s="106">
        <v>0.98821999999999999</v>
      </c>
      <c r="L720" s="106"/>
      <c r="M720" s="5">
        <v>925</v>
      </c>
      <c r="N720" s="5">
        <v>36</v>
      </c>
      <c r="O720" s="5">
        <v>1175</v>
      </c>
      <c r="P720" s="5">
        <v>32</v>
      </c>
      <c r="Q720" s="5">
        <v>1698</v>
      </c>
      <c r="R720" s="5">
        <v>29</v>
      </c>
      <c r="S720" s="103">
        <v>1698</v>
      </c>
      <c r="T720" s="103">
        <v>29</v>
      </c>
      <c r="U720" s="108">
        <v>0.54475853945818609</v>
      </c>
      <c r="V720" s="114" t="s">
        <v>514</v>
      </c>
      <c r="W720" s="4"/>
      <c r="Y720" s="113"/>
    </row>
    <row r="721" spans="1:25">
      <c r="A721" s="5" t="s">
        <v>1257</v>
      </c>
      <c r="B721" s="103">
        <v>521.30717599999991</v>
      </c>
      <c r="C721" s="104">
        <v>7329.1735777949843</v>
      </c>
      <c r="D721" s="105">
        <v>4.897978749065997</v>
      </c>
      <c r="E721" s="106">
        <v>9.5877277085330768</v>
      </c>
      <c r="F721" s="105">
        <v>0.81495685522531147</v>
      </c>
      <c r="G721" s="110">
        <v>2.79</v>
      </c>
      <c r="H721" s="41">
        <v>3.0465949820788532</v>
      </c>
      <c r="I721" s="111">
        <v>0.193</v>
      </c>
      <c r="J721" s="41">
        <v>2.8497409326424865</v>
      </c>
      <c r="K721" s="106">
        <v>0.99145000000000005</v>
      </c>
      <c r="L721" s="106"/>
      <c r="M721" s="5">
        <v>1130</v>
      </c>
      <c r="N721" s="5">
        <v>60</v>
      </c>
      <c r="O721" s="5">
        <v>1319</v>
      </c>
      <c r="P721" s="5">
        <v>50</v>
      </c>
      <c r="Q721" s="5">
        <v>1702</v>
      </c>
      <c r="R721" s="5">
        <v>29</v>
      </c>
      <c r="S721" s="103">
        <v>1702</v>
      </c>
      <c r="T721" s="103">
        <v>29</v>
      </c>
      <c r="U721" s="108">
        <v>0.66392479435957696</v>
      </c>
      <c r="V721" s="113" t="s">
        <v>535</v>
      </c>
      <c r="W721" s="4"/>
      <c r="Y721" s="113"/>
    </row>
    <row r="722" spans="1:25">
      <c r="A722" s="5" t="s">
        <v>1258</v>
      </c>
      <c r="B722" s="103">
        <v>82.766632000000001</v>
      </c>
      <c r="C722" s="104">
        <v>16137.5</v>
      </c>
      <c r="D722" s="105">
        <v>2.2472995068886612</v>
      </c>
      <c r="E722" s="106">
        <v>9.5057034220532319</v>
      </c>
      <c r="F722" s="105">
        <v>0.90304182509505704</v>
      </c>
      <c r="G722" s="110">
        <v>3.52</v>
      </c>
      <c r="H722" s="41">
        <v>1.5625</v>
      </c>
      <c r="I722" s="111">
        <v>0.24249999999999999</v>
      </c>
      <c r="J722" s="41">
        <v>1.402061855670103</v>
      </c>
      <c r="K722" s="106">
        <v>0.48242000000000002</v>
      </c>
      <c r="L722" s="106"/>
      <c r="M722" s="5">
        <v>1399</v>
      </c>
      <c r="N722" s="5">
        <v>35</v>
      </c>
      <c r="O722" s="5">
        <v>1531</v>
      </c>
      <c r="P722" s="5">
        <v>25</v>
      </c>
      <c r="Q722" s="5">
        <v>1712</v>
      </c>
      <c r="R722" s="5">
        <v>33</v>
      </c>
      <c r="S722" s="103">
        <v>1712</v>
      </c>
      <c r="T722" s="103">
        <v>33</v>
      </c>
      <c r="U722" s="108">
        <v>0.81717289719626163</v>
      </c>
      <c r="V722" s="113"/>
      <c r="W722" s="4"/>
      <c r="Y722" s="113"/>
    </row>
    <row r="723" spans="1:25">
      <c r="A723" s="5" t="s">
        <v>1259</v>
      </c>
      <c r="B723" s="103">
        <v>328.08224799999999</v>
      </c>
      <c r="C723" s="104">
        <v>25888.625801874186</v>
      </c>
      <c r="D723" s="105">
        <v>1.447393448753187</v>
      </c>
      <c r="E723" s="106">
        <v>9.4966761633428298</v>
      </c>
      <c r="F723" s="105">
        <v>0.75973409306742634</v>
      </c>
      <c r="G723" s="110">
        <v>2.9929999999999999</v>
      </c>
      <c r="H723" s="41">
        <v>1.6371533578349484</v>
      </c>
      <c r="I723" s="111">
        <v>0.20649999999999999</v>
      </c>
      <c r="J723" s="41">
        <v>1.5012106537530268</v>
      </c>
      <c r="K723" s="106">
        <v>0.89283000000000001</v>
      </c>
      <c r="L723" s="106"/>
      <c r="M723" s="5">
        <v>1209</v>
      </c>
      <c r="N723" s="5">
        <v>33</v>
      </c>
      <c r="O723" s="5">
        <v>1402</v>
      </c>
      <c r="P723" s="5">
        <v>25</v>
      </c>
      <c r="Q723" s="5">
        <v>1719</v>
      </c>
      <c r="R723" s="5">
        <v>29</v>
      </c>
      <c r="S723" s="103">
        <v>1719</v>
      </c>
      <c r="T723" s="103">
        <v>29</v>
      </c>
      <c r="U723" s="108">
        <v>0.70331588132635248</v>
      </c>
      <c r="V723" s="113"/>
      <c r="W723" s="4"/>
      <c r="Y723" s="113"/>
    </row>
    <row r="724" spans="1:25">
      <c r="A724" s="5" t="s">
        <v>1260</v>
      </c>
      <c r="B724" s="103">
        <v>395.97448799999995</v>
      </c>
      <c r="C724" s="104">
        <v>5672.6859294203123</v>
      </c>
      <c r="D724" s="105">
        <v>2.1262966812798858</v>
      </c>
      <c r="E724" s="106">
        <v>9.460737937559129</v>
      </c>
      <c r="F724" s="105">
        <v>0.7568590350047304</v>
      </c>
      <c r="G724" s="110">
        <v>2.3919999999999999</v>
      </c>
      <c r="H724" s="41">
        <v>1.5677257525083612</v>
      </c>
      <c r="I724" s="111">
        <v>0.1633</v>
      </c>
      <c r="J724" s="41">
        <v>1.4390691977954686</v>
      </c>
      <c r="K724" s="106">
        <v>0.83231999999999995</v>
      </c>
      <c r="L724" s="106"/>
      <c r="M724" s="5">
        <v>974</v>
      </c>
      <c r="N724" s="5">
        <v>26</v>
      </c>
      <c r="O724" s="5">
        <v>1238</v>
      </c>
      <c r="P724" s="5">
        <v>22</v>
      </c>
      <c r="Q724" s="5">
        <v>1726</v>
      </c>
      <c r="R724" s="5">
        <v>28</v>
      </c>
      <c r="S724" s="103">
        <v>1726</v>
      </c>
      <c r="T724" s="103">
        <v>28</v>
      </c>
      <c r="U724" s="108">
        <v>0.56431054461181929</v>
      </c>
      <c r="V724" s="113"/>
      <c r="W724" s="4"/>
      <c r="Y724" s="113"/>
    </row>
    <row r="725" spans="1:25">
      <c r="A725" s="5" t="s">
        <v>1261</v>
      </c>
      <c r="B725" s="103">
        <v>341.59195199999999</v>
      </c>
      <c r="C725" s="104">
        <v>5084.5363778869141</v>
      </c>
      <c r="D725" s="105">
        <v>3.8210817525336562</v>
      </c>
      <c r="E725" s="106">
        <v>9.4073377234242699</v>
      </c>
      <c r="F725" s="105">
        <v>0.94073377234242705</v>
      </c>
      <c r="G725" s="110">
        <v>3.84</v>
      </c>
      <c r="H725" s="41">
        <v>1.822916666666667</v>
      </c>
      <c r="I725" s="111">
        <v>0.26229999999999998</v>
      </c>
      <c r="J725" s="41">
        <v>1.5440335493709494</v>
      </c>
      <c r="K725" s="106">
        <v>0.82232000000000005</v>
      </c>
      <c r="L725" s="106"/>
      <c r="M725" s="5">
        <v>1501</v>
      </c>
      <c r="N725" s="5">
        <v>41</v>
      </c>
      <c r="O725" s="5">
        <v>1597</v>
      </c>
      <c r="P725" s="5">
        <v>29</v>
      </c>
      <c r="Q725" s="5">
        <v>1734</v>
      </c>
      <c r="R725" s="5">
        <v>34</v>
      </c>
      <c r="S725" s="103">
        <v>1734</v>
      </c>
      <c r="T725" s="103">
        <v>34</v>
      </c>
      <c r="U725" s="108">
        <v>0.86562860438292966</v>
      </c>
      <c r="V725" s="113" t="s">
        <v>521</v>
      </c>
      <c r="W725" s="4"/>
      <c r="Y725" s="113"/>
    </row>
    <row r="726" spans="1:25">
      <c r="A726" s="5" t="s">
        <v>1262</v>
      </c>
      <c r="B726" s="103">
        <v>203.837504</v>
      </c>
      <c r="C726" s="104">
        <v>44313.599999999999</v>
      </c>
      <c r="D726" s="105">
        <v>2.0619433431314018</v>
      </c>
      <c r="E726" s="106">
        <v>9.3720712277413298</v>
      </c>
      <c r="F726" s="105">
        <v>0.79662605435801304</v>
      </c>
      <c r="G726" s="110">
        <v>3.94</v>
      </c>
      <c r="H726" s="41">
        <v>1.5228426395939088</v>
      </c>
      <c r="I726" s="111">
        <v>0.2671</v>
      </c>
      <c r="J726" s="41">
        <v>1.3665293897416697</v>
      </c>
      <c r="K726" s="106">
        <v>0.64922000000000002</v>
      </c>
      <c r="L726" s="106"/>
      <c r="M726" s="5">
        <v>1526</v>
      </c>
      <c r="N726" s="5">
        <v>37</v>
      </c>
      <c r="O726" s="5">
        <v>1621</v>
      </c>
      <c r="P726" s="5">
        <v>25</v>
      </c>
      <c r="Q726" s="5">
        <v>1741</v>
      </c>
      <c r="R726" s="5">
        <v>28</v>
      </c>
      <c r="S726" s="103">
        <v>1741</v>
      </c>
      <c r="T726" s="103">
        <v>28</v>
      </c>
      <c r="U726" s="108">
        <v>0.8765077541642734</v>
      </c>
      <c r="V726" s="113"/>
      <c r="W726" s="4"/>
      <c r="Y726" s="113"/>
    </row>
    <row r="727" spans="1:25">
      <c r="A727" s="5" t="s">
        <v>1263</v>
      </c>
      <c r="B727" s="103">
        <v>422.92733599999997</v>
      </c>
      <c r="C727" s="104">
        <v>87901.3</v>
      </c>
      <c r="D727" s="105">
        <v>2.659089206853813</v>
      </c>
      <c r="E727" s="106">
        <v>9.3632958801498116</v>
      </c>
      <c r="F727" s="105">
        <v>0.74906367041198496</v>
      </c>
      <c r="G727" s="110">
        <v>3.78</v>
      </c>
      <c r="H727" s="41">
        <v>1.5873015873015874</v>
      </c>
      <c r="I727" s="111">
        <v>0.25559999999999999</v>
      </c>
      <c r="J727" s="41">
        <v>1.3888888888888891</v>
      </c>
      <c r="K727" s="106">
        <v>0.84043000000000001</v>
      </c>
      <c r="L727" s="106"/>
      <c r="M727" s="5">
        <v>1467</v>
      </c>
      <c r="N727" s="5">
        <v>36</v>
      </c>
      <c r="O727" s="5">
        <v>1587</v>
      </c>
      <c r="P727" s="5">
        <v>24</v>
      </c>
      <c r="Q727" s="5">
        <v>1745</v>
      </c>
      <c r="R727" s="5">
        <v>27</v>
      </c>
      <c r="S727" s="103">
        <v>1745</v>
      </c>
      <c r="T727" s="103">
        <v>27</v>
      </c>
      <c r="U727" s="108">
        <v>0.84068767908309461</v>
      </c>
      <c r="V727" s="113"/>
      <c r="W727" s="4"/>
      <c r="Y727" s="113"/>
    </row>
    <row r="728" spans="1:25">
      <c r="A728" s="5" t="s">
        <v>1264</v>
      </c>
      <c r="B728" s="103">
        <v>424.212672</v>
      </c>
      <c r="C728" s="104">
        <v>5310.0385201456256</v>
      </c>
      <c r="D728" s="105">
        <v>2.8161816168735605</v>
      </c>
      <c r="E728" s="106">
        <v>9.3196644920782852</v>
      </c>
      <c r="F728" s="105">
        <v>0.74557315936626278</v>
      </c>
      <c r="G728" s="110">
        <v>3.46</v>
      </c>
      <c r="H728" s="41">
        <v>1.4450867052023122</v>
      </c>
      <c r="I728" s="111">
        <v>0.23330000000000001</v>
      </c>
      <c r="J728" s="41">
        <v>1.3716245177882556</v>
      </c>
      <c r="K728" s="106">
        <v>0.79656000000000005</v>
      </c>
      <c r="L728" s="106"/>
      <c r="M728" s="5">
        <v>1351</v>
      </c>
      <c r="N728" s="5">
        <v>34</v>
      </c>
      <c r="O728" s="5">
        <v>1516</v>
      </c>
      <c r="P728" s="5">
        <v>24</v>
      </c>
      <c r="Q728" s="5">
        <v>1753</v>
      </c>
      <c r="R728" s="5">
        <v>28</v>
      </c>
      <c r="S728" s="103">
        <v>1753</v>
      </c>
      <c r="T728" s="103">
        <v>28</v>
      </c>
      <c r="U728" s="108">
        <v>0.77067883628066169</v>
      </c>
      <c r="V728" s="113"/>
      <c r="W728" s="4"/>
      <c r="Y728" s="113"/>
    </row>
    <row r="729" spans="1:25">
      <c r="A729" s="5" t="s">
        <v>1265</v>
      </c>
      <c r="B729" s="103">
        <v>187.032456</v>
      </c>
      <c r="C729" s="104">
        <v>39386.1</v>
      </c>
      <c r="D729" s="105">
        <v>1.7283694523984101</v>
      </c>
      <c r="E729" s="106">
        <v>9.3023255813953494</v>
      </c>
      <c r="F729" s="105">
        <v>0.79069767441860461</v>
      </c>
      <c r="G729" s="110">
        <v>3.87</v>
      </c>
      <c r="H729" s="41">
        <v>1.5503875968992247</v>
      </c>
      <c r="I729" s="111">
        <v>0.26090000000000002</v>
      </c>
      <c r="J729" s="41">
        <v>1.3606745879647375</v>
      </c>
      <c r="K729" s="106">
        <v>0.58855999999999997</v>
      </c>
      <c r="L729" s="106"/>
      <c r="M729" s="5">
        <v>1494</v>
      </c>
      <c r="N729" s="5">
        <v>36</v>
      </c>
      <c r="O729" s="5">
        <v>1607</v>
      </c>
      <c r="P729" s="5">
        <v>24</v>
      </c>
      <c r="Q729" s="5">
        <v>1754</v>
      </c>
      <c r="R729" s="5">
        <v>28</v>
      </c>
      <c r="S729" s="103">
        <v>1754</v>
      </c>
      <c r="T729" s="103">
        <v>28</v>
      </c>
      <c r="U729" s="108">
        <v>0.85176738882554159</v>
      </c>
      <c r="V729" s="113"/>
      <c r="W729" s="4"/>
      <c r="Y729" s="113"/>
    </row>
    <row r="730" spans="1:25">
      <c r="A730" s="5" t="s">
        <v>1266</v>
      </c>
      <c r="B730" s="103">
        <v>332.87279999999998</v>
      </c>
      <c r="C730" s="104">
        <v>71721.100000000006</v>
      </c>
      <c r="D730" s="105">
        <v>1.9607490623825408</v>
      </c>
      <c r="E730" s="106">
        <v>9.3109869646182499</v>
      </c>
      <c r="F730" s="105">
        <v>0.74487895716945995</v>
      </c>
      <c r="G730" s="110">
        <v>3.93</v>
      </c>
      <c r="H730" s="41">
        <v>1.5267175572519083</v>
      </c>
      <c r="I730" s="111">
        <v>0.26450000000000001</v>
      </c>
      <c r="J730" s="41">
        <v>1.379962192816635</v>
      </c>
      <c r="K730" s="106">
        <v>0.80518000000000001</v>
      </c>
      <c r="L730" s="106"/>
      <c r="M730" s="5">
        <v>1512</v>
      </c>
      <c r="N730" s="5">
        <v>38</v>
      </c>
      <c r="O730" s="5">
        <v>1620</v>
      </c>
      <c r="P730" s="5">
        <v>24</v>
      </c>
      <c r="Q730" s="5">
        <v>1754</v>
      </c>
      <c r="R730" s="5">
        <v>28</v>
      </c>
      <c r="S730" s="103">
        <v>1754</v>
      </c>
      <c r="T730" s="103">
        <v>28</v>
      </c>
      <c r="U730" s="108">
        <v>0.8620296465222349</v>
      </c>
      <c r="V730" s="113"/>
      <c r="W730" s="4"/>
      <c r="Y730" s="113"/>
    </row>
    <row r="731" spans="1:25">
      <c r="A731" s="5" t="s">
        <v>1267</v>
      </c>
      <c r="B731" s="103">
        <v>320.82627199999996</v>
      </c>
      <c r="C731" s="104">
        <v>69055</v>
      </c>
      <c r="D731" s="105">
        <v>2.8477989097101539</v>
      </c>
      <c r="E731" s="106">
        <v>9.250693802035153</v>
      </c>
      <c r="F731" s="105">
        <v>0.74005550416281218</v>
      </c>
      <c r="G731" s="110">
        <v>3.97</v>
      </c>
      <c r="H731" s="41">
        <v>1.5113350125944585</v>
      </c>
      <c r="I731" s="111">
        <v>0.2646</v>
      </c>
      <c r="J731" s="41">
        <v>1.3794406651549509</v>
      </c>
      <c r="K731" s="106">
        <v>0.82813999999999999</v>
      </c>
      <c r="L731" s="106"/>
      <c r="M731" s="5">
        <v>1513</v>
      </c>
      <c r="N731" s="5">
        <v>38</v>
      </c>
      <c r="O731" s="5">
        <v>1626</v>
      </c>
      <c r="P731" s="5">
        <v>25</v>
      </c>
      <c r="Q731" s="5">
        <v>1765</v>
      </c>
      <c r="R731" s="5">
        <v>28</v>
      </c>
      <c r="S731" s="103">
        <v>1765</v>
      </c>
      <c r="T731" s="103">
        <v>28</v>
      </c>
      <c r="U731" s="108">
        <v>0.85722379603399435</v>
      </c>
      <c r="V731" s="113"/>
      <c r="W731" s="4"/>
      <c r="Y731" s="113"/>
    </row>
    <row r="732" spans="1:25">
      <c r="A732" s="5" t="s">
        <v>1268</v>
      </c>
      <c r="B732" s="103">
        <v>190.25905599999999</v>
      </c>
      <c r="C732" s="104">
        <v>37589.199999999997</v>
      </c>
      <c r="D732" s="105">
        <v>2.704758349044202</v>
      </c>
      <c r="E732" s="106">
        <v>9.1743119266055047</v>
      </c>
      <c r="F732" s="105">
        <v>0.77981651376146777</v>
      </c>
      <c r="G732" s="110">
        <v>3.68</v>
      </c>
      <c r="H732" s="41">
        <v>1.9021739130434785</v>
      </c>
      <c r="I732" s="111">
        <v>0.24479999999999999</v>
      </c>
      <c r="J732" s="41">
        <v>1.7973856209150327</v>
      </c>
      <c r="K732" s="106">
        <v>0.95511000000000001</v>
      </c>
      <c r="L732" s="106"/>
      <c r="M732" s="5">
        <v>1408</v>
      </c>
      <c r="N732" s="5">
        <v>45</v>
      </c>
      <c r="O732" s="5">
        <v>1557</v>
      </c>
      <c r="P732" s="5">
        <v>30</v>
      </c>
      <c r="Q732" s="5">
        <v>1779</v>
      </c>
      <c r="R732" s="5">
        <v>29</v>
      </c>
      <c r="S732" s="103">
        <v>1779</v>
      </c>
      <c r="T732" s="103">
        <v>29</v>
      </c>
      <c r="U732" s="108">
        <v>0.79145587408656548</v>
      </c>
      <c r="V732" s="113"/>
      <c r="W732" s="4"/>
      <c r="Y732" s="113"/>
    </row>
    <row r="733" spans="1:25">
      <c r="A733" s="5" t="s">
        <v>1269</v>
      </c>
      <c r="B733" s="103">
        <v>22.526503999999999</v>
      </c>
      <c r="C733" s="104">
        <v>4083.5</v>
      </c>
      <c r="D733" s="105">
        <v>4.0994518158154438</v>
      </c>
      <c r="E733" s="106">
        <v>8.4033613445378155</v>
      </c>
      <c r="F733" s="105">
        <v>10.084033613445378</v>
      </c>
      <c r="G733" s="110">
        <v>4.4000000000000004</v>
      </c>
      <c r="H733" s="41">
        <v>12.5</v>
      </c>
      <c r="I733" s="111">
        <v>0.27500000000000002</v>
      </c>
      <c r="J733" s="41">
        <v>7.2727272727272725</v>
      </c>
      <c r="K733" s="106">
        <v>0.50410999999999995</v>
      </c>
      <c r="L733" s="106"/>
      <c r="M733" s="5">
        <v>1560</v>
      </c>
      <c r="N733" s="5">
        <v>200</v>
      </c>
      <c r="O733" s="5">
        <v>1660</v>
      </c>
      <c r="P733" s="5">
        <v>190</v>
      </c>
      <c r="Q733" s="5">
        <v>1810</v>
      </c>
      <c r="R733" s="5">
        <v>390</v>
      </c>
      <c r="S733" s="103">
        <v>1810</v>
      </c>
      <c r="T733" s="103">
        <v>390</v>
      </c>
      <c r="U733" s="108">
        <v>0.86187845303867405</v>
      </c>
      <c r="V733" s="113" t="s">
        <v>517</v>
      </c>
      <c r="W733" s="4"/>
      <c r="Y733" s="113"/>
    </row>
    <row r="734" spans="1:25">
      <c r="A734" s="5" t="s">
        <v>1270</v>
      </c>
      <c r="B734" s="103">
        <v>303.03873599999997</v>
      </c>
      <c r="C734" s="104">
        <v>5016.6998892151187</v>
      </c>
      <c r="D734" s="105">
        <v>2.9329696406096941</v>
      </c>
      <c r="E734" s="106">
        <v>8.8652482269503547</v>
      </c>
      <c r="F734" s="105">
        <v>0.75354609929078009</v>
      </c>
      <c r="G734" s="110">
        <v>3.8</v>
      </c>
      <c r="H734" s="41">
        <v>1.5789473684210527</v>
      </c>
      <c r="I734" s="111">
        <v>0.24260000000000001</v>
      </c>
      <c r="J734" s="41">
        <v>1.4014839241549875</v>
      </c>
      <c r="K734" s="106">
        <v>0.79842000000000002</v>
      </c>
      <c r="L734" s="106"/>
      <c r="M734" s="5">
        <v>1400</v>
      </c>
      <c r="N734" s="5">
        <v>35</v>
      </c>
      <c r="O734" s="5">
        <v>1590</v>
      </c>
      <c r="P734" s="5">
        <v>25</v>
      </c>
      <c r="Q734" s="5">
        <v>1842</v>
      </c>
      <c r="R734" s="5">
        <v>28</v>
      </c>
      <c r="S734" s="103">
        <v>1842</v>
      </c>
      <c r="T734" s="103">
        <v>28</v>
      </c>
      <c r="U734" s="108">
        <v>0.76004343105320304</v>
      </c>
      <c r="V734" s="113"/>
      <c r="W734" s="4"/>
      <c r="Y734" s="113"/>
    </row>
    <row r="735" spans="1:25">
      <c r="A735" s="5" t="s">
        <v>1271</v>
      </c>
      <c r="B735" s="103">
        <v>68.043039999999991</v>
      </c>
      <c r="C735" s="104">
        <v>235.14059931304837</v>
      </c>
      <c r="D735" s="105">
        <v>45.841964648563696</v>
      </c>
      <c r="E735" s="106">
        <v>6.9444444444444446</v>
      </c>
      <c r="F735" s="105">
        <v>6.9444444444444446</v>
      </c>
      <c r="G735" s="110">
        <v>5.45</v>
      </c>
      <c r="H735" s="41">
        <v>9.0825688073394488</v>
      </c>
      <c r="I735" s="111">
        <v>0.27900000000000003</v>
      </c>
      <c r="J735" s="41">
        <v>7.1684587813620064</v>
      </c>
      <c r="K735" s="106">
        <v>0.74636000000000002</v>
      </c>
      <c r="L735" s="106"/>
      <c r="M735" s="5">
        <v>1580</v>
      </c>
      <c r="N735" s="5">
        <v>200</v>
      </c>
      <c r="O735" s="5">
        <v>1850</v>
      </c>
      <c r="P735" s="5">
        <v>170</v>
      </c>
      <c r="Q735" s="5">
        <v>2200</v>
      </c>
      <c r="R735" s="5">
        <v>290</v>
      </c>
      <c r="S735" s="103">
        <v>2200</v>
      </c>
      <c r="T735" s="103">
        <v>290</v>
      </c>
      <c r="U735" s="108">
        <v>0.71818181818181814</v>
      </c>
      <c r="V735" s="113" t="s">
        <v>517</v>
      </c>
      <c r="W735" s="4"/>
      <c r="Y735" s="113"/>
    </row>
    <row r="736" spans="1:25">
      <c r="A736" s="5" t="s">
        <v>1272</v>
      </c>
      <c r="B736" s="103">
        <v>31.552247999999999</v>
      </c>
      <c r="C736" s="104">
        <v>1471.8496914965081</v>
      </c>
      <c r="D736" s="105">
        <v>1.9489818872043385</v>
      </c>
      <c r="E736" s="106">
        <v>6.3291139240506329</v>
      </c>
      <c r="F736" s="105">
        <v>7.9113924050632907</v>
      </c>
      <c r="G736" s="110">
        <v>5.3</v>
      </c>
      <c r="H736" s="41">
        <v>7.5471698113207548</v>
      </c>
      <c r="I736" s="111">
        <v>0.251</v>
      </c>
      <c r="J736" s="41">
        <v>4.9800796812749004</v>
      </c>
      <c r="K736" s="106">
        <v>0.43130000000000002</v>
      </c>
      <c r="L736" s="106"/>
      <c r="M736" s="5">
        <v>1440</v>
      </c>
      <c r="N736" s="5">
        <v>130</v>
      </c>
      <c r="O736" s="5">
        <v>1840</v>
      </c>
      <c r="P736" s="5">
        <v>130</v>
      </c>
      <c r="Q736" s="5">
        <v>2340</v>
      </c>
      <c r="R736" s="5">
        <v>260</v>
      </c>
      <c r="S736" s="103">
        <v>2340</v>
      </c>
      <c r="T736" s="103">
        <v>260</v>
      </c>
      <c r="U736" s="108">
        <v>0.61538461538461542</v>
      </c>
      <c r="V736" s="113" t="s">
        <v>517</v>
      </c>
      <c r="W736" s="4"/>
      <c r="Y736" s="113"/>
    </row>
    <row r="737" spans="1:25">
      <c r="A737" s="5" t="s">
        <v>1273</v>
      </c>
      <c r="B737" s="103">
        <v>13.063023999999999</v>
      </c>
      <c r="C737" s="104">
        <v>1412.4479333546906</v>
      </c>
      <c r="D737" s="105">
        <v>1.7568511523937171</v>
      </c>
      <c r="E737" s="106">
        <v>5.9844404548174746</v>
      </c>
      <c r="F737" s="105">
        <v>1.4661879114302812</v>
      </c>
      <c r="G737" s="110">
        <v>4.82</v>
      </c>
      <c r="H737" s="41">
        <v>2.0746887966804977</v>
      </c>
      <c r="I737" s="111">
        <v>0.2109</v>
      </c>
      <c r="J737" s="41">
        <v>1.7543859649122806</v>
      </c>
      <c r="K737" s="106">
        <v>0.55293000000000003</v>
      </c>
      <c r="L737" s="106"/>
      <c r="M737" s="5">
        <v>1234</v>
      </c>
      <c r="N737" s="5">
        <v>39</v>
      </c>
      <c r="O737" s="5">
        <v>1777</v>
      </c>
      <c r="P737" s="5">
        <v>35</v>
      </c>
      <c r="Q737" s="5">
        <v>2507</v>
      </c>
      <c r="R737" s="5">
        <v>49</v>
      </c>
      <c r="S737" s="103">
        <v>2507</v>
      </c>
      <c r="T737" s="103">
        <v>49</v>
      </c>
      <c r="U737" s="108">
        <v>0.49222177901874753</v>
      </c>
      <c r="V737" s="113"/>
      <c r="W737" s="4"/>
      <c r="Y737" s="113"/>
    </row>
    <row r="738" spans="1:25">
      <c r="A738" s="5" t="s">
        <v>1274</v>
      </c>
      <c r="B738" s="103">
        <v>276.16960799999998</v>
      </c>
      <c r="C738" s="104">
        <v>4003.9474158166445</v>
      </c>
      <c r="D738" s="105">
        <v>3.6036849722739674</v>
      </c>
      <c r="E738" s="106">
        <v>5.8004640371229703</v>
      </c>
      <c r="F738" s="105">
        <v>0.78306264501160094</v>
      </c>
      <c r="G738" s="110">
        <v>5.76</v>
      </c>
      <c r="H738" s="41">
        <v>2.5173611111111107</v>
      </c>
      <c r="I738" s="111">
        <v>0.24099999999999999</v>
      </c>
      <c r="J738" s="41">
        <v>2.2821576763485476</v>
      </c>
      <c r="K738" s="106">
        <v>0.98634999999999995</v>
      </c>
      <c r="L738" s="106"/>
      <c r="M738" s="5">
        <v>1382</v>
      </c>
      <c r="N738" s="5">
        <v>59</v>
      </c>
      <c r="O738" s="5">
        <v>1912</v>
      </c>
      <c r="P738" s="5">
        <v>46</v>
      </c>
      <c r="Q738" s="5">
        <v>2579</v>
      </c>
      <c r="R738" s="5">
        <v>26</v>
      </c>
      <c r="S738" s="103">
        <v>2579</v>
      </c>
      <c r="T738" s="103">
        <v>26</v>
      </c>
      <c r="U738" s="108">
        <v>0.53586661496704147</v>
      </c>
      <c r="V738" s="113" t="s">
        <v>535</v>
      </c>
      <c r="W738" s="4"/>
      <c r="Y738" s="113"/>
    </row>
    <row r="739" spans="1:25">
      <c r="A739" s="5" t="s">
        <v>1275</v>
      </c>
      <c r="B739" s="103">
        <v>274.783704</v>
      </c>
      <c r="C739" s="104">
        <v>94699.3</v>
      </c>
      <c r="D739" s="105">
        <v>5.3045411845303621</v>
      </c>
      <c r="E739" s="106">
        <v>5.7603686635944698</v>
      </c>
      <c r="F739" s="105">
        <v>0.80645161290322576</v>
      </c>
      <c r="G739" s="110">
        <v>10.17</v>
      </c>
      <c r="H739" s="41">
        <v>1.4749262536873156</v>
      </c>
      <c r="I739" s="111">
        <v>0.42699999999999999</v>
      </c>
      <c r="J739" s="41">
        <v>1.405152224824356</v>
      </c>
      <c r="K739" s="106">
        <v>0.49729000000000001</v>
      </c>
      <c r="L739" s="106"/>
      <c r="M739" s="5">
        <v>2290</v>
      </c>
      <c r="N739" s="5">
        <v>53</v>
      </c>
      <c r="O739" s="5">
        <v>2450</v>
      </c>
      <c r="P739" s="5">
        <v>28</v>
      </c>
      <c r="Q739" s="5">
        <v>2590</v>
      </c>
      <c r="R739" s="5">
        <v>26</v>
      </c>
      <c r="S739" s="103">
        <v>2590</v>
      </c>
      <c r="T739" s="103">
        <v>26</v>
      </c>
      <c r="U739" s="108">
        <v>0.88416988416988418</v>
      </c>
      <c r="V739" s="116" t="s">
        <v>524</v>
      </c>
      <c r="W739" s="4"/>
      <c r="Y739" s="113"/>
    </row>
    <row r="740" spans="1:25">
      <c r="A740" s="5" t="s">
        <v>1276</v>
      </c>
      <c r="B740" s="103">
        <v>227.04073599999998</v>
      </c>
      <c r="C740" s="104">
        <v>5379.0407196731494</v>
      </c>
      <c r="D740" s="105">
        <v>0.4110858127834649</v>
      </c>
      <c r="E740" s="106">
        <v>5.7405281285878305</v>
      </c>
      <c r="F740" s="105">
        <v>1.1481056257175661</v>
      </c>
      <c r="G740" s="110">
        <v>5.59</v>
      </c>
      <c r="H740" s="41">
        <v>5.3667262969588556</v>
      </c>
      <c r="I740" s="111">
        <v>0.215</v>
      </c>
      <c r="J740" s="41">
        <v>5.1162790697674412</v>
      </c>
      <c r="K740" s="106">
        <v>0.99707999999999997</v>
      </c>
      <c r="L740" s="106"/>
      <c r="M740" s="5">
        <v>1210</v>
      </c>
      <c r="N740" s="5">
        <v>110</v>
      </c>
      <c r="O740" s="5">
        <v>1650</v>
      </c>
      <c r="P740" s="5">
        <v>110</v>
      </c>
      <c r="Q740" s="5">
        <v>2594</v>
      </c>
      <c r="R740" s="5">
        <v>38</v>
      </c>
      <c r="S740" s="103">
        <v>2594</v>
      </c>
      <c r="T740" s="103">
        <v>38</v>
      </c>
      <c r="U740" s="108">
        <v>0.46646106399383191</v>
      </c>
      <c r="V740" s="116" t="s">
        <v>534</v>
      </c>
      <c r="W740" s="4"/>
      <c r="Y740" s="113"/>
    </row>
    <row r="741" spans="1:25">
      <c r="A741" s="5" t="s">
        <v>1277</v>
      </c>
      <c r="B741" s="103">
        <v>102.629904</v>
      </c>
      <c r="C741" s="104">
        <v>34718.5</v>
      </c>
      <c r="D741" s="105">
        <v>1.6920414248507023</v>
      </c>
      <c r="E741" s="106">
        <v>5.6338028169014089</v>
      </c>
      <c r="F741" s="105">
        <v>0.76056338028169024</v>
      </c>
      <c r="G741" s="110">
        <v>10.29</v>
      </c>
      <c r="H741" s="41">
        <v>1.554907677356657</v>
      </c>
      <c r="I741" s="111">
        <v>0.41899999999999998</v>
      </c>
      <c r="J741" s="41">
        <v>1.431980906921241</v>
      </c>
      <c r="K741" s="106">
        <v>0.85782000000000003</v>
      </c>
      <c r="L741" s="106"/>
      <c r="M741" s="5">
        <v>2257</v>
      </c>
      <c r="N741" s="5">
        <v>56</v>
      </c>
      <c r="O741" s="5">
        <v>2462</v>
      </c>
      <c r="P741" s="5">
        <v>28</v>
      </c>
      <c r="Q741" s="5">
        <v>2628</v>
      </c>
      <c r="R741" s="5">
        <v>26</v>
      </c>
      <c r="S741" s="103">
        <v>2628</v>
      </c>
      <c r="T741" s="103">
        <v>26</v>
      </c>
      <c r="U741" s="108">
        <v>0.85882800608828003</v>
      </c>
      <c r="V741" s="113"/>
      <c r="W741" s="4"/>
      <c r="Y741" s="113"/>
    </row>
    <row r="742" spans="1:25">
      <c r="A742" s="5" t="s">
        <v>1278</v>
      </c>
      <c r="B742" s="103">
        <v>122.61943199999999</v>
      </c>
      <c r="C742" s="104">
        <v>38718.699999999997</v>
      </c>
      <c r="D742" s="105">
        <v>1.8182532049400746</v>
      </c>
      <c r="E742" s="106">
        <v>5.5803571428571432</v>
      </c>
      <c r="F742" s="105">
        <v>0.7533482142857143</v>
      </c>
      <c r="G742" s="110">
        <v>9.58</v>
      </c>
      <c r="H742" s="41">
        <v>1.5657620041753653</v>
      </c>
      <c r="I742" s="111">
        <v>0.38700000000000001</v>
      </c>
      <c r="J742" s="41">
        <v>1.4211886304909558</v>
      </c>
      <c r="K742" s="106">
        <v>0.81684000000000001</v>
      </c>
      <c r="L742" s="106"/>
      <c r="M742" s="5">
        <v>2106</v>
      </c>
      <c r="N742" s="5">
        <v>51</v>
      </c>
      <c r="O742" s="5">
        <v>2393</v>
      </c>
      <c r="P742" s="5">
        <v>29</v>
      </c>
      <c r="Q742" s="5">
        <v>2644</v>
      </c>
      <c r="R742" s="5">
        <v>25</v>
      </c>
      <c r="S742" s="103">
        <v>2644</v>
      </c>
      <c r="T742" s="103">
        <v>25</v>
      </c>
      <c r="U742" s="108">
        <v>0.79652042360060515</v>
      </c>
      <c r="V742" s="113"/>
      <c r="W742" s="4"/>
      <c r="Y742" s="113"/>
    </row>
    <row r="743" spans="1:25">
      <c r="A743" s="5" t="s">
        <v>1279</v>
      </c>
      <c r="B743" s="103">
        <v>137.01615200000001</v>
      </c>
      <c r="C743" s="104">
        <v>11073.745072273352</v>
      </c>
      <c r="D743" s="105">
        <v>1.96678795305985</v>
      </c>
      <c r="E743" s="106">
        <v>5.5555555555555554</v>
      </c>
      <c r="F743" s="105">
        <v>0.75000000000000011</v>
      </c>
      <c r="G743" s="110">
        <v>11.05</v>
      </c>
      <c r="H743" s="41">
        <v>1.4932126696832577</v>
      </c>
      <c r="I743" s="111">
        <v>0.443</v>
      </c>
      <c r="J743" s="41">
        <v>1.3544018058690743</v>
      </c>
      <c r="K743" s="106">
        <v>0.73285</v>
      </c>
      <c r="L743" s="106"/>
      <c r="M743" s="5">
        <v>2363</v>
      </c>
      <c r="N743" s="5">
        <v>54</v>
      </c>
      <c r="O743" s="5">
        <v>2526</v>
      </c>
      <c r="P743" s="5">
        <v>28</v>
      </c>
      <c r="Q743" s="5">
        <v>2652</v>
      </c>
      <c r="R743" s="5">
        <v>25</v>
      </c>
      <c r="S743" s="103">
        <v>2652</v>
      </c>
      <c r="T743" s="103">
        <v>25</v>
      </c>
      <c r="U743" s="108">
        <v>0.89102564102564108</v>
      </c>
      <c r="V743" s="113"/>
      <c r="W743" s="4"/>
      <c r="Y743" s="113"/>
    </row>
    <row r="744" spans="1:25">
      <c r="A744" s="5" t="s">
        <v>1280</v>
      </c>
      <c r="B744" s="103">
        <v>139.96787999999998</v>
      </c>
      <c r="C744" s="104">
        <v>44810</v>
      </c>
      <c r="D744" s="105">
        <v>1.3226704202953341</v>
      </c>
      <c r="E744" s="106">
        <v>5.5035773252614195</v>
      </c>
      <c r="F744" s="105">
        <v>0.77050082553659871</v>
      </c>
      <c r="G744" s="110">
        <v>9.9700000000000006</v>
      </c>
      <c r="H744" s="41">
        <v>1.6048144433299898</v>
      </c>
      <c r="I744" s="111">
        <v>0.39900000000000002</v>
      </c>
      <c r="J744" s="41">
        <v>1.5037593984962405</v>
      </c>
      <c r="K744" s="106">
        <v>0.90678999999999998</v>
      </c>
      <c r="L744" s="106"/>
      <c r="M744" s="5">
        <v>2164</v>
      </c>
      <c r="N744" s="5">
        <v>54</v>
      </c>
      <c r="O744" s="5">
        <v>2427</v>
      </c>
      <c r="P744" s="5">
        <v>30</v>
      </c>
      <c r="Q744" s="5">
        <v>2668</v>
      </c>
      <c r="R744" s="5">
        <v>25</v>
      </c>
      <c r="S744" s="103">
        <v>2668</v>
      </c>
      <c r="T744" s="103">
        <v>25</v>
      </c>
      <c r="U744" s="108">
        <v>0.81109445277361314</v>
      </c>
      <c r="V744" s="113"/>
      <c r="W744" s="4"/>
      <c r="Y744" s="113"/>
    </row>
    <row r="745" spans="1:25">
      <c r="A745" s="5" t="s">
        <v>1281</v>
      </c>
      <c r="B745" s="103">
        <v>73.805263999999994</v>
      </c>
      <c r="C745" s="104">
        <v>21274.1</v>
      </c>
      <c r="D745" s="105">
        <v>1.8759159150540545</v>
      </c>
      <c r="E745" s="106">
        <v>5.48847420417124</v>
      </c>
      <c r="F745" s="105">
        <v>0.82327113062568602</v>
      </c>
      <c r="G745" s="110">
        <v>9.06</v>
      </c>
      <c r="H745" s="41">
        <v>2.1523178807947017</v>
      </c>
      <c r="I745" s="111">
        <v>0.36099999999999999</v>
      </c>
      <c r="J745" s="41">
        <v>2.0775623268698062</v>
      </c>
      <c r="K745" s="106">
        <v>0.96242000000000005</v>
      </c>
      <c r="L745" s="106"/>
      <c r="M745" s="5">
        <v>1974</v>
      </c>
      <c r="N745" s="5">
        <v>69</v>
      </c>
      <c r="O745" s="5">
        <v>2320</v>
      </c>
      <c r="P745" s="5">
        <v>40</v>
      </c>
      <c r="Q745" s="5">
        <v>2669</v>
      </c>
      <c r="R745" s="5">
        <v>27</v>
      </c>
      <c r="S745" s="103">
        <v>2669</v>
      </c>
      <c r="T745" s="103">
        <v>27</v>
      </c>
      <c r="U745" s="108">
        <v>0.73960284750843008</v>
      </c>
      <c r="V745" s="116" t="s">
        <v>534</v>
      </c>
      <c r="W745" s="4"/>
      <c r="Y745" s="113"/>
    </row>
    <row r="746" spans="1:25">
      <c r="A746" s="5" t="s">
        <v>1282</v>
      </c>
      <c r="B746" s="103">
        <v>111.79001599999999</v>
      </c>
      <c r="C746" s="104">
        <v>7281.6737144931767</v>
      </c>
      <c r="D746" s="105">
        <v>3.3674570156779775</v>
      </c>
      <c r="E746" s="106">
        <v>5.4585152838427948</v>
      </c>
      <c r="F746" s="105">
        <v>0.76419213973799116</v>
      </c>
      <c r="G746" s="110">
        <v>11.04</v>
      </c>
      <c r="H746" s="41">
        <v>1.5398550724637683</v>
      </c>
      <c r="I746" s="111">
        <v>0.437</v>
      </c>
      <c r="J746" s="41">
        <v>1.3729977116704806</v>
      </c>
      <c r="K746" s="106">
        <v>0.77647999999999995</v>
      </c>
      <c r="L746" s="106"/>
      <c r="M746" s="5">
        <v>2334</v>
      </c>
      <c r="N746" s="5">
        <v>55</v>
      </c>
      <c r="O746" s="5">
        <v>2525</v>
      </c>
      <c r="P746" s="5">
        <v>28</v>
      </c>
      <c r="Q746" s="5">
        <v>2681</v>
      </c>
      <c r="R746" s="5">
        <v>25</v>
      </c>
      <c r="S746" s="103">
        <v>2681</v>
      </c>
      <c r="T746" s="103">
        <v>25</v>
      </c>
      <c r="U746" s="108">
        <v>0.87057068258112646</v>
      </c>
      <c r="V746" s="113"/>
      <c r="W746" s="4"/>
      <c r="Y746" s="113"/>
    </row>
    <row r="747" spans="1:25">
      <c r="A747" s="3" t="s">
        <v>1283</v>
      </c>
      <c r="B747" s="118">
        <v>177.36159999999998</v>
      </c>
      <c r="C747" s="119">
        <v>7559.5071875091771</v>
      </c>
      <c r="D747" s="44">
        <v>3.3392288054868429</v>
      </c>
      <c r="E747" s="120">
        <v>5.0890585241730282</v>
      </c>
      <c r="F747" s="44">
        <v>0.76335877862595414</v>
      </c>
      <c r="G747" s="121">
        <v>9.76</v>
      </c>
      <c r="H747" s="44">
        <v>1.7418032786885247</v>
      </c>
      <c r="I747" s="121">
        <v>0.36099999999999999</v>
      </c>
      <c r="J747" s="44">
        <v>1.523545706371191</v>
      </c>
      <c r="K747" s="120">
        <v>0.95691000000000004</v>
      </c>
      <c r="L747" s="120"/>
      <c r="M747" s="3">
        <v>1984</v>
      </c>
      <c r="N747" s="3">
        <v>54</v>
      </c>
      <c r="O747" s="3">
        <v>2403</v>
      </c>
      <c r="P747" s="3">
        <v>33</v>
      </c>
      <c r="Q747" s="3">
        <v>2797</v>
      </c>
      <c r="R747" s="3">
        <v>24</v>
      </c>
      <c r="S747" s="118">
        <v>2797</v>
      </c>
      <c r="T747" s="118">
        <v>24</v>
      </c>
      <c r="U747" s="122">
        <v>0.70933142652842329</v>
      </c>
      <c r="V747" s="123"/>
      <c r="W747" s="4"/>
      <c r="Y747" s="113"/>
    </row>
    <row r="748" spans="1:25">
      <c r="A748" s="36" t="s">
        <v>476</v>
      </c>
      <c r="F748" s="51"/>
      <c r="J748" s="124"/>
      <c r="K748" s="4"/>
      <c r="L748" s="4"/>
      <c r="M748" s="4"/>
      <c r="N748" s="4"/>
      <c r="O748" s="4"/>
      <c r="P748" s="4"/>
      <c r="Q748" s="4"/>
      <c r="R748" s="4"/>
      <c r="S748" s="4"/>
      <c r="T748" s="4"/>
      <c r="V748" s="98"/>
      <c r="W748" s="4"/>
    </row>
    <row r="749" spans="1:25">
      <c r="A749" s="37" t="s">
        <v>542</v>
      </c>
      <c r="F749" s="51"/>
      <c r="J749" s="124"/>
      <c r="K749" s="4"/>
      <c r="L749" s="4"/>
      <c r="M749" s="4"/>
      <c r="N749" s="4"/>
      <c r="O749" s="4"/>
      <c r="P749" s="4"/>
      <c r="Q749" s="4"/>
      <c r="R749" s="4"/>
      <c r="S749" s="4"/>
      <c r="T749" s="4"/>
      <c r="V749" s="98"/>
      <c r="W749" s="4"/>
    </row>
    <row r="750" spans="1:25">
      <c r="A750" s="37" t="s">
        <v>543</v>
      </c>
      <c r="F750" s="51"/>
      <c r="J750" s="124"/>
      <c r="K750" s="4"/>
      <c r="L750" s="4"/>
      <c r="M750" s="4"/>
      <c r="N750" s="4"/>
      <c r="O750" s="4"/>
      <c r="P750" s="4"/>
      <c r="Q750" s="4"/>
      <c r="R750" s="4"/>
      <c r="S750" s="4"/>
      <c r="T750" s="4"/>
      <c r="V750" s="98"/>
      <c r="W750" s="4"/>
    </row>
    <row r="751" spans="1:25">
      <c r="A751" s="37" t="s">
        <v>544</v>
      </c>
      <c r="F751" s="51"/>
      <c r="J751" s="124"/>
      <c r="K751" s="4"/>
      <c r="L751" s="4"/>
      <c r="M751" s="4"/>
      <c r="N751" s="4"/>
      <c r="O751" s="4"/>
      <c r="P751" s="4"/>
      <c r="Q751" s="4"/>
      <c r="R751" s="4"/>
      <c r="S751" s="4"/>
      <c r="T751" s="4"/>
      <c r="V751" s="98"/>
      <c r="W751" s="4"/>
    </row>
    <row r="752" spans="1:25">
      <c r="A752" s="37" t="s">
        <v>545</v>
      </c>
      <c r="F752" s="51"/>
      <c r="J752" s="124"/>
      <c r="K752" s="4"/>
      <c r="L752" s="4"/>
      <c r="M752" s="4"/>
      <c r="N752" s="4"/>
      <c r="O752" s="4"/>
      <c r="P752" s="4"/>
      <c r="Q752" s="4"/>
      <c r="R752" s="4"/>
      <c r="S752" s="4"/>
      <c r="T752" s="4"/>
      <c r="V752" s="98"/>
      <c r="W752" s="4"/>
    </row>
    <row r="753" spans="1:23">
      <c r="A753" s="37" t="s">
        <v>1285</v>
      </c>
      <c r="F753" s="51"/>
      <c r="J753" s="124"/>
      <c r="K753" s="4"/>
      <c r="L753" s="4"/>
      <c r="M753" s="4"/>
      <c r="N753" s="4"/>
      <c r="O753" s="4"/>
      <c r="P753" s="4"/>
      <c r="Q753" s="4"/>
      <c r="R753" s="4"/>
      <c r="S753" s="4"/>
      <c r="T753" s="4"/>
      <c r="V753" s="98"/>
      <c r="W753" s="4"/>
    </row>
    <row r="754" spans="1:23">
      <c r="A754" s="37" t="s">
        <v>561</v>
      </c>
      <c r="F754" s="51"/>
      <c r="J754" s="124"/>
      <c r="K754" s="4"/>
      <c r="L754" s="4"/>
      <c r="M754" s="4"/>
      <c r="N754" s="4"/>
      <c r="O754" s="4"/>
      <c r="P754" s="4"/>
      <c r="Q754" s="4"/>
      <c r="R754" s="4"/>
      <c r="S754" s="4"/>
      <c r="T754" s="4"/>
      <c r="V754" s="98"/>
      <c r="W754" s="4"/>
    </row>
    <row r="755" spans="1:23">
      <c r="A755" s="37" t="s">
        <v>555</v>
      </c>
      <c r="F755" s="51"/>
      <c r="J755" s="124"/>
      <c r="K755" s="4"/>
      <c r="L755" s="4"/>
      <c r="M755" s="4"/>
      <c r="N755" s="4"/>
      <c r="O755" s="4"/>
      <c r="P755" s="4"/>
      <c r="Q755" s="4"/>
      <c r="R755" s="4"/>
      <c r="S755" s="4"/>
      <c r="T755" s="4"/>
      <c r="V755" s="98"/>
      <c r="W755" s="4"/>
    </row>
    <row r="756" spans="1:23">
      <c r="A756" s="37" t="s">
        <v>556</v>
      </c>
      <c r="F756" s="51"/>
      <c r="J756" s="124"/>
      <c r="K756" s="4"/>
      <c r="L756" s="4"/>
      <c r="M756" s="4"/>
      <c r="N756" s="4"/>
      <c r="O756" s="4"/>
      <c r="P756" s="4"/>
      <c r="Q756" s="4"/>
      <c r="R756" s="4"/>
      <c r="S756" s="4"/>
      <c r="T756" s="4"/>
      <c r="V756" s="98"/>
      <c r="W756" s="4"/>
    </row>
    <row r="757" spans="1:23">
      <c r="A757" s="37" t="s">
        <v>557</v>
      </c>
      <c r="F757" s="51"/>
      <c r="J757" s="124"/>
      <c r="K757" s="4"/>
      <c r="L757" s="4"/>
      <c r="M757" s="4"/>
      <c r="N757" s="4"/>
      <c r="O757" s="4"/>
      <c r="P757" s="4"/>
      <c r="Q757" s="4"/>
      <c r="R757" s="4"/>
      <c r="S757" s="4"/>
      <c r="T757" s="4"/>
      <c r="V757" s="98"/>
      <c r="W757" s="4"/>
    </row>
    <row r="758" spans="1:23">
      <c r="A758" s="37" t="s">
        <v>1286</v>
      </c>
      <c r="F758" s="51"/>
      <c r="J758" s="124"/>
      <c r="K758" s="4"/>
      <c r="L758" s="4"/>
      <c r="M758" s="4"/>
      <c r="N758" s="4"/>
      <c r="O758" s="4"/>
      <c r="P758" s="4"/>
      <c r="Q758" s="4"/>
      <c r="R758" s="4"/>
      <c r="S758" s="4"/>
      <c r="T758" s="4"/>
      <c r="V758" s="98"/>
      <c r="W758" s="4"/>
    </row>
    <row r="759" spans="1:23">
      <c r="A759" s="37" t="s">
        <v>558</v>
      </c>
      <c r="F759" s="51"/>
      <c r="J759" s="124"/>
      <c r="K759" s="4"/>
      <c r="L759" s="4"/>
      <c r="M759" s="4"/>
      <c r="N759" s="4"/>
      <c r="O759" s="4"/>
      <c r="P759" s="4"/>
      <c r="Q759" s="4"/>
      <c r="R759" s="4"/>
      <c r="S759" s="4"/>
      <c r="T759" s="4"/>
      <c r="V759" s="98"/>
      <c r="W759" s="4"/>
    </row>
    <row r="760" spans="1:23">
      <c r="A760" s="37" t="s">
        <v>559</v>
      </c>
      <c r="F760" s="51"/>
      <c r="J760" s="124"/>
      <c r="K760" s="4"/>
      <c r="L760" s="4"/>
      <c r="M760" s="4"/>
      <c r="N760" s="4"/>
      <c r="O760" s="4"/>
      <c r="P760" s="4"/>
      <c r="Q760" s="4"/>
      <c r="R760" s="4"/>
      <c r="S760" s="4"/>
      <c r="T760" s="4"/>
      <c r="V760" s="98"/>
      <c r="W760" s="4"/>
    </row>
    <row r="761" spans="1:23">
      <c r="A761" s="37" t="s">
        <v>562</v>
      </c>
      <c r="F761" s="51"/>
      <c r="J761" s="124"/>
      <c r="K761" s="4"/>
      <c r="L761" s="4"/>
      <c r="M761" s="4"/>
      <c r="N761" s="4"/>
      <c r="O761" s="4"/>
      <c r="P761" s="4"/>
      <c r="Q761" s="4"/>
      <c r="R761" s="4"/>
      <c r="S761" s="4"/>
      <c r="T761" s="4"/>
      <c r="V761" s="98"/>
      <c r="W761" s="4"/>
    </row>
    <row r="762" spans="1:23">
      <c r="A762" s="37" t="s">
        <v>560</v>
      </c>
      <c r="F762" s="51"/>
      <c r="J762" s="124"/>
      <c r="K762" s="4"/>
      <c r="L762" s="4"/>
      <c r="M762" s="4"/>
      <c r="N762" s="4"/>
      <c r="O762" s="4"/>
      <c r="P762" s="4"/>
      <c r="Q762" s="4"/>
      <c r="R762" s="4"/>
      <c r="S762" s="4"/>
      <c r="T762" s="4"/>
      <c r="V762" s="98"/>
      <c r="W762" s="4"/>
    </row>
    <row r="763" spans="1:23">
      <c r="A763" s="37" t="s">
        <v>563</v>
      </c>
      <c r="F763" s="51"/>
      <c r="J763" s="124"/>
      <c r="K763" s="4"/>
      <c r="L763" s="4"/>
      <c r="M763" s="4"/>
      <c r="N763" s="4"/>
      <c r="O763" s="4"/>
      <c r="P763" s="4"/>
      <c r="Q763" s="4"/>
      <c r="R763" s="4"/>
      <c r="S763" s="4"/>
      <c r="T763" s="4"/>
      <c r="V763" s="98"/>
      <c r="W763" s="4"/>
    </row>
    <row r="764" spans="1:23">
      <c r="A764" s="37" t="s">
        <v>546</v>
      </c>
      <c r="B764" s="1"/>
      <c r="F764" s="51"/>
      <c r="J764" s="124"/>
      <c r="K764" s="4"/>
      <c r="L764" s="4"/>
      <c r="M764" s="4"/>
      <c r="N764" s="4"/>
      <c r="O764" s="4"/>
      <c r="P764" s="4"/>
      <c r="Q764" s="4"/>
      <c r="R764" s="4"/>
      <c r="S764" s="4"/>
      <c r="T764" s="4"/>
      <c r="V764" s="98"/>
      <c r="W764" s="4"/>
    </row>
    <row r="765" spans="1:23">
      <c r="A765" s="37" t="s">
        <v>547</v>
      </c>
      <c r="B765" s="1"/>
      <c r="F765" s="51"/>
      <c r="J765" s="124"/>
      <c r="K765" s="4"/>
      <c r="L765" s="4"/>
      <c r="M765" s="4"/>
      <c r="N765" s="4"/>
      <c r="O765" s="4"/>
      <c r="P765" s="4"/>
      <c r="Q765" s="4"/>
      <c r="R765" s="4"/>
      <c r="S765" s="4"/>
      <c r="T765" s="4"/>
      <c r="V765" s="98"/>
      <c r="W765" s="4"/>
    </row>
    <row r="766" spans="1:23">
      <c r="A766" s="37" t="s">
        <v>548</v>
      </c>
      <c r="B766" s="1"/>
      <c r="F766" s="51"/>
      <c r="J766" s="124"/>
      <c r="K766" s="4"/>
      <c r="L766" s="4"/>
      <c r="M766" s="4"/>
      <c r="N766" s="4"/>
      <c r="O766" s="4"/>
      <c r="P766" s="4"/>
      <c r="Q766" s="4"/>
      <c r="R766" s="4"/>
      <c r="S766" s="4"/>
      <c r="T766" s="4"/>
      <c r="V766" s="98"/>
      <c r="W766" s="4"/>
    </row>
    <row r="767" spans="1:23">
      <c r="A767" s="37" t="s">
        <v>549</v>
      </c>
      <c r="B767" s="1"/>
      <c r="F767" s="51"/>
      <c r="J767" s="124"/>
      <c r="K767" s="4"/>
      <c r="L767" s="4"/>
      <c r="M767" s="4"/>
      <c r="N767" s="4"/>
      <c r="O767" s="4"/>
      <c r="P767" s="4"/>
      <c r="Q767" s="4"/>
      <c r="R767" s="4"/>
      <c r="S767" s="4"/>
      <c r="T767" s="4"/>
      <c r="V767" s="98"/>
      <c r="W767" s="4"/>
    </row>
    <row r="768" spans="1:23">
      <c r="A768" s="37" t="s">
        <v>550</v>
      </c>
      <c r="B768" s="1"/>
      <c r="F768" s="51"/>
      <c r="J768" s="124"/>
      <c r="K768" s="4"/>
      <c r="L768" s="4"/>
      <c r="M768" s="4"/>
      <c r="N768" s="4"/>
      <c r="O768" s="4"/>
      <c r="P768" s="4"/>
      <c r="Q768" s="4"/>
      <c r="R768" s="4"/>
      <c r="S768" s="4"/>
      <c r="T768" s="4"/>
      <c r="V768" s="98"/>
      <c r="W768" s="4"/>
    </row>
    <row r="769" spans="1:25">
      <c r="A769" s="37" t="s">
        <v>551</v>
      </c>
      <c r="B769" s="1"/>
      <c r="F769" s="51"/>
      <c r="J769" s="124"/>
      <c r="K769" s="4"/>
      <c r="L769" s="4"/>
      <c r="M769" s="4"/>
      <c r="N769" s="4"/>
      <c r="O769" s="4"/>
      <c r="P769" s="4"/>
      <c r="Q769" s="4"/>
      <c r="R769" s="4"/>
      <c r="S769" s="4"/>
      <c r="T769" s="4"/>
      <c r="V769" s="98"/>
      <c r="W769" s="4"/>
    </row>
    <row r="770" spans="1:25">
      <c r="A770" s="37" t="s">
        <v>552</v>
      </c>
      <c r="B770" s="1"/>
      <c r="F770" s="51"/>
      <c r="J770" s="124"/>
      <c r="K770" s="4"/>
      <c r="L770" s="4"/>
      <c r="M770" s="4"/>
      <c r="N770" s="4"/>
      <c r="O770" s="4"/>
      <c r="P770" s="4"/>
      <c r="Q770" s="4"/>
      <c r="R770" s="4"/>
      <c r="S770" s="4"/>
      <c r="T770" s="4"/>
      <c r="V770" s="98"/>
      <c r="W770" s="4"/>
    </row>
    <row r="771" spans="1:25">
      <c r="A771" s="37" t="s">
        <v>553</v>
      </c>
      <c r="B771" s="1"/>
      <c r="F771" s="51"/>
      <c r="J771" s="124"/>
      <c r="K771" s="4"/>
      <c r="L771" s="4"/>
      <c r="M771" s="4"/>
      <c r="N771" s="4"/>
      <c r="O771" s="4"/>
      <c r="P771" s="4"/>
      <c r="Q771" s="4"/>
      <c r="R771" s="4"/>
      <c r="S771" s="4"/>
      <c r="T771" s="4"/>
      <c r="V771" s="98"/>
      <c r="W771" s="4"/>
    </row>
    <row r="772" spans="1:25">
      <c r="A772" s="8" t="s">
        <v>554</v>
      </c>
      <c r="B772" s="6"/>
      <c r="C772" s="6"/>
      <c r="D772" s="6"/>
      <c r="E772" s="6"/>
      <c r="F772" s="49"/>
      <c r="G772" s="6"/>
      <c r="H772" s="6"/>
      <c r="I772" s="6"/>
      <c r="J772" s="49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100"/>
      <c r="W772" s="4"/>
    </row>
    <row r="773" spans="1:25">
      <c r="A773" s="2"/>
      <c r="F773" s="51"/>
      <c r="J773" s="124"/>
      <c r="K773" s="4"/>
      <c r="L773" s="4"/>
      <c r="M773" s="4"/>
      <c r="N773" s="4"/>
      <c r="O773" s="4"/>
      <c r="P773" s="4"/>
      <c r="Q773" s="4"/>
      <c r="R773" s="4"/>
      <c r="S773" s="4"/>
      <c r="T773" s="4"/>
      <c r="V773" s="98"/>
      <c r="W773" s="4"/>
    </row>
    <row r="774" spans="1:25">
      <c r="B774" s="103"/>
      <c r="C774" s="104"/>
      <c r="D774" s="105"/>
      <c r="E774" s="106" t="s">
        <v>486</v>
      </c>
      <c r="F774" s="105" t="s">
        <v>486</v>
      </c>
      <c r="G774" s="106"/>
      <c r="H774" s="41" t="s">
        <v>486</v>
      </c>
      <c r="I774" s="107"/>
      <c r="J774" s="41" t="s">
        <v>486</v>
      </c>
      <c r="K774" s="106"/>
      <c r="L774" s="106"/>
      <c r="M774" s="5"/>
      <c r="N774" s="5"/>
      <c r="O774" s="5"/>
      <c r="P774" s="5"/>
      <c r="Q774" s="5"/>
      <c r="R774" s="5"/>
      <c r="S774" s="103" t="s">
        <v>486</v>
      </c>
      <c r="T774" s="103" t="s">
        <v>486</v>
      </c>
      <c r="U774" s="108"/>
      <c r="V774" s="113"/>
      <c r="W774" s="4"/>
      <c r="Y774" s="113"/>
    </row>
    <row r="775" spans="1:25">
      <c r="B775" s="103"/>
      <c r="C775" s="104"/>
      <c r="D775" s="105"/>
      <c r="E775" s="106" t="s">
        <v>486</v>
      </c>
      <c r="F775" s="105" t="s">
        <v>486</v>
      </c>
      <c r="G775" s="106"/>
      <c r="H775" s="41" t="s">
        <v>486</v>
      </c>
      <c r="I775" s="107"/>
      <c r="J775" s="41" t="s">
        <v>486</v>
      </c>
      <c r="K775" s="106"/>
      <c r="L775" s="106"/>
      <c r="M775" s="5"/>
      <c r="N775" s="5"/>
      <c r="O775" s="5"/>
      <c r="P775" s="5"/>
      <c r="Q775" s="5"/>
      <c r="R775" s="5"/>
      <c r="S775" s="103" t="s">
        <v>486</v>
      </c>
      <c r="T775" s="103" t="s">
        <v>486</v>
      </c>
      <c r="U775" s="108"/>
      <c r="V775" s="113"/>
      <c r="W775" s="4"/>
      <c r="Y775" s="113"/>
    </row>
    <row r="776" spans="1:25">
      <c r="B776" s="103"/>
      <c r="C776" s="104"/>
      <c r="D776" s="105"/>
      <c r="E776" s="106" t="s">
        <v>486</v>
      </c>
      <c r="F776" s="105" t="s">
        <v>486</v>
      </c>
      <c r="G776" s="106"/>
      <c r="H776" s="41" t="s">
        <v>486</v>
      </c>
      <c r="I776" s="107"/>
      <c r="J776" s="41" t="s">
        <v>486</v>
      </c>
      <c r="K776" s="106"/>
      <c r="L776" s="106"/>
      <c r="M776" s="5"/>
      <c r="N776" s="5"/>
      <c r="O776" s="5"/>
      <c r="P776" s="5"/>
      <c r="Q776" s="5"/>
      <c r="R776" s="5"/>
      <c r="S776" s="103" t="s">
        <v>486</v>
      </c>
      <c r="T776" s="103" t="s">
        <v>486</v>
      </c>
      <c r="U776" s="108"/>
      <c r="V776" s="113"/>
      <c r="W776" s="4"/>
      <c r="Y776" s="113"/>
    </row>
    <row r="777" spans="1:25">
      <c r="B777" s="103"/>
      <c r="C777" s="104"/>
      <c r="D777" s="105"/>
      <c r="E777" s="106"/>
      <c r="F777" s="105"/>
      <c r="G777" s="106"/>
      <c r="H777" s="41" t="s">
        <v>486</v>
      </c>
      <c r="I777" s="107"/>
      <c r="J777" s="41" t="s">
        <v>486</v>
      </c>
      <c r="K777" s="106"/>
      <c r="L777" s="106"/>
      <c r="M777" s="5"/>
      <c r="N777" s="5"/>
      <c r="O777" s="5"/>
      <c r="P777" s="5"/>
      <c r="Q777" s="5"/>
      <c r="R777" s="5"/>
      <c r="S777" s="5"/>
      <c r="T777" s="5"/>
      <c r="U777" s="108"/>
      <c r="V777" s="113"/>
      <c r="W777" s="4"/>
      <c r="Y777" s="113"/>
    </row>
    <row r="778" spans="1:25">
      <c r="F778" s="51"/>
      <c r="J778" s="124"/>
      <c r="K778" s="4"/>
      <c r="L778" s="4"/>
      <c r="M778" s="4"/>
      <c r="N778" s="4"/>
      <c r="O778" s="4"/>
      <c r="P778" s="4"/>
      <c r="Q778" s="4"/>
      <c r="R778" s="4"/>
      <c r="S778" s="4"/>
      <c r="T778" s="4"/>
      <c r="V778" s="98"/>
      <c r="W778" s="4"/>
    </row>
    <row r="779" spans="1:25">
      <c r="F779" s="51"/>
      <c r="J779" s="124"/>
      <c r="K779" s="4"/>
      <c r="L779" s="4"/>
      <c r="M779" s="4"/>
      <c r="N779" s="4"/>
      <c r="O779" s="4"/>
      <c r="P779" s="4"/>
      <c r="Q779" s="4"/>
      <c r="R779" s="4"/>
      <c r="S779" s="4"/>
      <c r="T779" s="4"/>
      <c r="V779" s="98"/>
      <c r="W779" s="4"/>
    </row>
    <row r="780" spans="1:25">
      <c r="F780" s="51"/>
      <c r="J780" s="124"/>
      <c r="K780" s="4"/>
      <c r="L780" s="4"/>
      <c r="M780" s="4"/>
      <c r="N780" s="4"/>
      <c r="O780" s="4"/>
      <c r="P780" s="4"/>
      <c r="Q780" s="4"/>
      <c r="R780" s="4"/>
      <c r="S780" s="4"/>
      <c r="T780" s="4"/>
      <c r="V780" s="98"/>
      <c r="W780" s="4"/>
    </row>
    <row r="781" spans="1:25">
      <c r="F781" s="51"/>
      <c r="J781" s="124"/>
      <c r="K781" s="4"/>
      <c r="L781" s="4"/>
      <c r="M781" s="4"/>
      <c r="N781" s="4"/>
      <c r="O781" s="4"/>
      <c r="P781" s="4"/>
      <c r="Q781" s="4"/>
      <c r="R781" s="4"/>
      <c r="S781" s="4"/>
      <c r="T781" s="4"/>
      <c r="V781" s="98"/>
      <c r="W781" s="4"/>
    </row>
    <row r="782" spans="1:25">
      <c r="F782" s="51"/>
      <c r="J782" s="124"/>
      <c r="K782" s="4"/>
      <c r="L782" s="4"/>
      <c r="M782" s="4"/>
      <c r="N782" s="4"/>
      <c r="O782" s="4"/>
      <c r="P782" s="4"/>
      <c r="Q782" s="4"/>
      <c r="R782" s="4"/>
      <c r="S782" s="4"/>
      <c r="T782" s="4"/>
      <c r="V782" s="98"/>
      <c r="W782" s="4"/>
    </row>
    <row r="783" spans="1:25">
      <c r="F783" s="51"/>
      <c r="J783" s="124"/>
      <c r="K783" s="4"/>
      <c r="L783" s="4"/>
      <c r="M783" s="4"/>
      <c r="N783" s="4"/>
      <c r="O783" s="4"/>
      <c r="P783" s="4"/>
      <c r="Q783" s="4"/>
      <c r="R783" s="4"/>
      <c r="S783" s="4"/>
      <c r="T783" s="4"/>
      <c r="V783" s="98"/>
      <c r="W783" s="4"/>
    </row>
    <row r="784" spans="1:25">
      <c r="F784" s="51"/>
      <c r="J784" s="124"/>
      <c r="K784" s="4"/>
      <c r="L784" s="4"/>
      <c r="M784" s="4"/>
      <c r="N784" s="4"/>
      <c r="O784" s="4"/>
      <c r="P784" s="4"/>
      <c r="Q784" s="4"/>
      <c r="R784" s="4"/>
      <c r="S784" s="4"/>
      <c r="T784" s="4"/>
      <c r="V784" s="98"/>
      <c r="W784" s="4"/>
    </row>
    <row r="785" spans="6:23">
      <c r="F785" s="51"/>
      <c r="J785" s="124"/>
      <c r="K785" s="4"/>
      <c r="L785" s="4"/>
      <c r="M785" s="4"/>
      <c r="N785" s="4"/>
      <c r="O785" s="4"/>
      <c r="P785" s="4"/>
      <c r="Q785" s="4"/>
      <c r="R785" s="4"/>
      <c r="S785" s="4"/>
      <c r="T785" s="4"/>
      <c r="V785" s="98"/>
      <c r="W785" s="4"/>
    </row>
    <row r="786" spans="6:23">
      <c r="F786" s="51"/>
      <c r="J786" s="124"/>
      <c r="K786" s="4"/>
      <c r="L786" s="4"/>
      <c r="M786" s="4"/>
      <c r="N786" s="4"/>
      <c r="O786" s="4"/>
      <c r="P786" s="4"/>
      <c r="Q786" s="4"/>
      <c r="R786" s="4"/>
      <c r="S786" s="4"/>
      <c r="T786" s="4"/>
      <c r="V786" s="98"/>
      <c r="W786" s="4"/>
    </row>
    <row r="787" spans="6:23">
      <c r="F787" s="51"/>
      <c r="J787" s="124"/>
      <c r="K787" s="4"/>
      <c r="L787" s="4"/>
      <c r="M787" s="4"/>
      <c r="N787" s="4"/>
      <c r="O787" s="4"/>
      <c r="P787" s="4"/>
      <c r="Q787" s="4"/>
      <c r="R787" s="4"/>
      <c r="S787" s="4"/>
      <c r="T787" s="4"/>
      <c r="V787" s="98"/>
      <c r="W787" s="4"/>
    </row>
    <row r="788" spans="6:23">
      <c r="F788" s="51"/>
      <c r="J788" s="124"/>
      <c r="K788" s="4"/>
      <c r="L788" s="4"/>
      <c r="M788" s="4"/>
      <c r="N788" s="4"/>
      <c r="O788" s="4"/>
      <c r="P788" s="4"/>
      <c r="Q788" s="4"/>
      <c r="R788" s="4"/>
      <c r="S788" s="4"/>
      <c r="T788" s="4"/>
      <c r="V788" s="98"/>
      <c r="W788" s="4"/>
    </row>
    <row r="789" spans="6:23">
      <c r="F789" s="51"/>
      <c r="J789" s="124"/>
      <c r="K789" s="4"/>
      <c r="L789" s="4"/>
      <c r="M789" s="4"/>
      <c r="N789" s="4"/>
      <c r="O789" s="4"/>
      <c r="P789" s="4"/>
      <c r="Q789" s="4"/>
      <c r="R789" s="4"/>
      <c r="S789" s="4"/>
      <c r="T789" s="4"/>
      <c r="V789" s="98"/>
      <c r="W789" s="4"/>
    </row>
    <row r="790" spans="6:23">
      <c r="F790" s="51"/>
      <c r="J790" s="124"/>
      <c r="K790" s="4"/>
      <c r="L790" s="4"/>
      <c r="M790" s="4"/>
      <c r="N790" s="4"/>
      <c r="O790" s="4"/>
      <c r="P790" s="4"/>
      <c r="Q790" s="4"/>
      <c r="R790" s="4"/>
      <c r="S790" s="4"/>
      <c r="T790" s="4"/>
      <c r="V790" s="98"/>
      <c r="W790" s="4"/>
    </row>
    <row r="791" spans="6:23">
      <c r="F791" s="51"/>
      <c r="J791" s="124"/>
      <c r="K791" s="4"/>
      <c r="L791" s="4"/>
      <c r="M791" s="4"/>
      <c r="N791" s="4"/>
      <c r="O791" s="4"/>
      <c r="P791" s="4"/>
      <c r="Q791" s="4"/>
      <c r="R791" s="4"/>
      <c r="S791" s="4"/>
      <c r="T791" s="4"/>
      <c r="V791" s="98"/>
      <c r="W791" s="4"/>
    </row>
    <row r="792" spans="6:23">
      <c r="F792" s="51"/>
      <c r="J792" s="124"/>
      <c r="K792" s="4"/>
      <c r="L792" s="4"/>
      <c r="M792" s="4"/>
      <c r="N792" s="4"/>
      <c r="O792" s="4"/>
      <c r="P792" s="4"/>
      <c r="Q792" s="4"/>
      <c r="R792" s="4"/>
      <c r="S792" s="4"/>
      <c r="T792" s="4"/>
      <c r="V792" s="98"/>
      <c r="W792" s="4"/>
    </row>
    <row r="793" spans="6:23">
      <c r="F793" s="51"/>
      <c r="J793" s="124"/>
      <c r="K793" s="4"/>
      <c r="L793" s="4"/>
      <c r="M793" s="4"/>
      <c r="N793" s="4"/>
      <c r="O793" s="4"/>
      <c r="P793" s="4"/>
      <c r="Q793" s="4"/>
      <c r="R793" s="4"/>
      <c r="S793" s="4"/>
      <c r="T793" s="4"/>
      <c r="V793" s="98"/>
      <c r="W793" s="4"/>
    </row>
    <row r="794" spans="6:23">
      <c r="F794" s="51"/>
      <c r="J794" s="124"/>
      <c r="K794" s="4"/>
      <c r="L794" s="4"/>
      <c r="M794" s="4"/>
      <c r="N794" s="4"/>
      <c r="O794" s="4"/>
      <c r="P794" s="4"/>
      <c r="Q794" s="4"/>
      <c r="R794" s="4"/>
      <c r="S794" s="4"/>
      <c r="T794" s="4"/>
      <c r="V794" s="98"/>
      <c r="W794" s="4"/>
    </row>
    <row r="795" spans="6:23">
      <c r="F795" s="51"/>
      <c r="J795" s="124"/>
      <c r="K795" s="4"/>
      <c r="L795" s="4"/>
      <c r="M795" s="4"/>
      <c r="N795" s="4"/>
      <c r="O795" s="4"/>
      <c r="P795" s="4"/>
      <c r="Q795" s="4"/>
      <c r="R795" s="4"/>
      <c r="S795" s="4"/>
      <c r="T795" s="4"/>
      <c r="V795" s="98"/>
      <c r="W795" s="4"/>
    </row>
    <row r="796" spans="6:23">
      <c r="F796" s="51"/>
      <c r="J796" s="124"/>
      <c r="K796" s="4"/>
      <c r="L796" s="4"/>
      <c r="M796" s="4"/>
      <c r="N796" s="4"/>
      <c r="O796" s="4"/>
      <c r="P796" s="4"/>
      <c r="Q796" s="4"/>
      <c r="R796" s="4"/>
      <c r="S796" s="4"/>
      <c r="T796" s="4"/>
      <c r="V796" s="98"/>
      <c r="W796" s="4"/>
    </row>
    <row r="797" spans="6:23">
      <c r="F797" s="51"/>
      <c r="J797" s="124"/>
      <c r="K797" s="4"/>
      <c r="L797" s="4"/>
      <c r="M797" s="4"/>
      <c r="N797" s="4"/>
      <c r="O797" s="4"/>
      <c r="P797" s="4"/>
      <c r="Q797" s="4"/>
      <c r="R797" s="4"/>
      <c r="S797" s="4"/>
      <c r="T797" s="4"/>
      <c r="V797" s="98"/>
      <c r="W797" s="4"/>
    </row>
    <row r="798" spans="6:23">
      <c r="F798" s="51"/>
      <c r="J798" s="124"/>
      <c r="K798" s="4"/>
      <c r="L798" s="4"/>
      <c r="M798" s="4"/>
      <c r="N798" s="4"/>
      <c r="O798" s="4"/>
      <c r="P798" s="4"/>
      <c r="Q798" s="4"/>
      <c r="R798" s="4"/>
      <c r="S798" s="4"/>
      <c r="T798" s="4"/>
      <c r="V798" s="98"/>
      <c r="W798" s="4"/>
    </row>
    <row r="799" spans="6:23">
      <c r="F799" s="51"/>
      <c r="J799" s="124"/>
      <c r="K799" s="4"/>
      <c r="L799" s="4"/>
      <c r="M799" s="4"/>
      <c r="N799" s="4"/>
      <c r="O799" s="4"/>
      <c r="P799" s="4"/>
      <c r="Q799" s="4"/>
      <c r="R799" s="4"/>
      <c r="S799" s="4"/>
      <c r="T799" s="4"/>
      <c r="V799" s="98"/>
      <c r="W799" s="4"/>
    </row>
    <row r="800" spans="6:23">
      <c r="F800" s="51"/>
      <c r="J800" s="124"/>
      <c r="K800" s="4"/>
      <c r="L800" s="4"/>
      <c r="M800" s="4"/>
      <c r="N800" s="4"/>
      <c r="O800" s="4"/>
      <c r="P800" s="4"/>
      <c r="Q800" s="4"/>
      <c r="R800" s="4"/>
      <c r="S800" s="4"/>
      <c r="T800" s="4"/>
      <c r="V800" s="98"/>
      <c r="W800" s="4"/>
    </row>
    <row r="801" spans="6:23">
      <c r="F801" s="51"/>
      <c r="J801" s="124"/>
      <c r="K801" s="4"/>
      <c r="L801" s="4"/>
      <c r="M801" s="4"/>
      <c r="N801" s="4"/>
      <c r="O801" s="4"/>
      <c r="P801" s="4"/>
      <c r="Q801" s="4"/>
      <c r="R801" s="4"/>
      <c r="S801" s="4"/>
      <c r="T801" s="4"/>
      <c r="V801" s="98"/>
      <c r="W801" s="4"/>
    </row>
    <row r="802" spans="6:23">
      <c r="F802" s="51"/>
      <c r="J802" s="124"/>
      <c r="K802" s="4"/>
      <c r="L802" s="4"/>
      <c r="M802" s="4"/>
      <c r="N802" s="4"/>
      <c r="O802" s="4"/>
      <c r="P802" s="4"/>
      <c r="Q802" s="4"/>
      <c r="R802" s="4"/>
      <c r="S802" s="4"/>
      <c r="T802" s="4"/>
      <c r="V802" s="98"/>
      <c r="W802" s="4"/>
    </row>
    <row r="803" spans="6:23">
      <c r="F803" s="51"/>
      <c r="J803" s="124"/>
      <c r="K803" s="4"/>
      <c r="L803" s="4"/>
      <c r="M803" s="4"/>
      <c r="N803" s="4"/>
      <c r="O803" s="4"/>
      <c r="P803" s="4"/>
      <c r="Q803" s="4"/>
      <c r="R803" s="4"/>
      <c r="S803" s="4"/>
      <c r="T803" s="4"/>
      <c r="V803" s="98"/>
      <c r="W803" s="4"/>
    </row>
    <row r="804" spans="6:23">
      <c r="F804" s="51"/>
      <c r="J804" s="124"/>
      <c r="K804" s="4"/>
      <c r="L804" s="4"/>
      <c r="M804" s="4"/>
      <c r="N804" s="4"/>
      <c r="O804" s="4"/>
      <c r="P804" s="4"/>
      <c r="Q804" s="4"/>
      <c r="R804" s="4"/>
      <c r="S804" s="4"/>
      <c r="T804" s="4"/>
      <c r="V804" s="98"/>
      <c r="W804" s="4"/>
    </row>
    <row r="805" spans="6:23">
      <c r="F805" s="51"/>
      <c r="J805" s="124"/>
      <c r="K805" s="4"/>
      <c r="L805" s="4"/>
      <c r="M805" s="4"/>
      <c r="N805" s="4"/>
      <c r="O805" s="4"/>
      <c r="P805" s="4"/>
      <c r="Q805" s="4"/>
      <c r="R805" s="4"/>
      <c r="S805" s="4"/>
      <c r="T805" s="4"/>
      <c r="V805" s="98"/>
      <c r="W805" s="4"/>
    </row>
    <row r="806" spans="6:23">
      <c r="F806" s="51"/>
      <c r="J806" s="124"/>
      <c r="K806" s="4"/>
      <c r="L806" s="4"/>
      <c r="M806" s="4"/>
      <c r="N806" s="4"/>
      <c r="O806" s="4"/>
      <c r="P806" s="4"/>
      <c r="Q806" s="4"/>
      <c r="R806" s="4"/>
      <c r="S806" s="4"/>
      <c r="T806" s="4"/>
      <c r="V806" s="98"/>
      <c r="W806" s="4"/>
    </row>
    <row r="807" spans="6:23">
      <c r="F807" s="51"/>
      <c r="J807" s="124"/>
      <c r="K807" s="4"/>
      <c r="L807" s="4"/>
      <c r="M807" s="4"/>
      <c r="N807" s="4"/>
      <c r="O807" s="4"/>
      <c r="P807" s="4"/>
      <c r="Q807" s="4"/>
      <c r="R807" s="4"/>
      <c r="S807" s="4"/>
      <c r="T807" s="4"/>
      <c r="V807" s="98"/>
      <c r="W807" s="4"/>
    </row>
    <row r="808" spans="6:23">
      <c r="F808" s="51"/>
      <c r="J808" s="124"/>
      <c r="K808" s="4"/>
      <c r="L808" s="4"/>
      <c r="M808" s="4"/>
      <c r="N808" s="4"/>
      <c r="O808" s="4"/>
      <c r="P808" s="4"/>
      <c r="Q808" s="4"/>
      <c r="R808" s="4"/>
      <c r="S808" s="4"/>
      <c r="T808" s="4"/>
      <c r="V808" s="98"/>
      <c r="W808" s="4"/>
    </row>
    <row r="809" spans="6:23">
      <c r="F809" s="51"/>
      <c r="J809" s="124"/>
      <c r="K809" s="4"/>
      <c r="L809" s="4"/>
      <c r="M809" s="4"/>
      <c r="N809" s="4"/>
      <c r="O809" s="4"/>
      <c r="P809" s="4"/>
      <c r="Q809" s="4"/>
      <c r="R809" s="4"/>
      <c r="S809" s="4"/>
      <c r="T809" s="4"/>
      <c r="V809" s="98"/>
      <c r="W809" s="4"/>
    </row>
    <row r="810" spans="6:23">
      <c r="F810" s="51"/>
      <c r="J810" s="124"/>
      <c r="K810" s="4"/>
      <c r="L810" s="4"/>
      <c r="M810" s="4"/>
      <c r="N810" s="4"/>
      <c r="O810" s="4"/>
      <c r="P810" s="4"/>
      <c r="Q810" s="4"/>
      <c r="R810" s="4"/>
      <c r="S810" s="4"/>
      <c r="T810" s="4"/>
      <c r="V810" s="98"/>
      <c r="W810" s="4"/>
    </row>
    <row r="811" spans="6:23">
      <c r="F811" s="51"/>
      <c r="J811" s="124"/>
      <c r="K811" s="4"/>
      <c r="L811" s="4"/>
      <c r="M811" s="4"/>
      <c r="N811" s="4"/>
      <c r="O811" s="4"/>
      <c r="P811" s="4"/>
      <c r="Q811" s="4"/>
      <c r="R811" s="4"/>
      <c r="S811" s="4"/>
      <c r="T811" s="4"/>
      <c r="V811" s="98"/>
      <c r="W811" s="4"/>
    </row>
    <row r="812" spans="6:23">
      <c r="F812" s="51"/>
      <c r="J812" s="124"/>
      <c r="K812" s="4"/>
      <c r="L812" s="4"/>
      <c r="M812" s="4"/>
      <c r="N812" s="4"/>
      <c r="O812" s="4"/>
      <c r="P812" s="4"/>
      <c r="Q812" s="4"/>
      <c r="R812" s="4"/>
      <c r="S812" s="4"/>
      <c r="T812" s="4"/>
      <c r="V812" s="98"/>
      <c r="W812" s="4"/>
    </row>
    <row r="813" spans="6:23">
      <c r="F813" s="51"/>
      <c r="J813" s="124"/>
      <c r="K813" s="4"/>
      <c r="L813" s="4"/>
      <c r="M813" s="4"/>
      <c r="N813" s="4"/>
      <c r="O813" s="4"/>
      <c r="P813" s="4"/>
      <c r="Q813" s="4"/>
      <c r="R813" s="4"/>
      <c r="S813" s="4"/>
      <c r="T813" s="4"/>
      <c r="V813" s="98"/>
      <c r="W813" s="4"/>
    </row>
    <row r="814" spans="6:23">
      <c r="F814" s="51"/>
      <c r="J814" s="124"/>
      <c r="K814" s="4"/>
      <c r="L814" s="4"/>
      <c r="M814" s="4"/>
      <c r="N814" s="4"/>
      <c r="O814" s="4"/>
      <c r="P814" s="4"/>
      <c r="Q814" s="4"/>
      <c r="R814" s="4"/>
      <c r="S814" s="4"/>
      <c r="T814" s="4"/>
      <c r="V814" s="98"/>
      <c r="W814" s="4"/>
    </row>
    <row r="815" spans="6:23">
      <c r="F815" s="51"/>
      <c r="J815" s="124"/>
      <c r="K815" s="4"/>
      <c r="L815" s="4"/>
      <c r="M815" s="4"/>
      <c r="N815" s="4"/>
      <c r="O815" s="4"/>
      <c r="P815" s="4"/>
      <c r="Q815" s="4"/>
      <c r="R815" s="4"/>
      <c r="S815" s="4"/>
      <c r="T815" s="4"/>
      <c r="V815" s="98"/>
      <c r="W815" s="4"/>
    </row>
    <row r="816" spans="6:23">
      <c r="F816" s="51"/>
      <c r="J816" s="124"/>
      <c r="K816" s="4"/>
      <c r="L816" s="4"/>
      <c r="M816" s="4"/>
      <c r="N816" s="4"/>
      <c r="O816" s="4"/>
      <c r="P816" s="4"/>
      <c r="Q816" s="4"/>
      <c r="R816" s="4"/>
      <c r="S816" s="4"/>
      <c r="T816" s="4"/>
      <c r="V816" s="98"/>
      <c r="W816" s="4"/>
    </row>
    <row r="817" spans="6:23">
      <c r="F817" s="51"/>
      <c r="J817" s="124"/>
      <c r="K817" s="4"/>
      <c r="L817" s="4"/>
      <c r="M817" s="4"/>
      <c r="N817" s="4"/>
      <c r="O817" s="4"/>
      <c r="P817" s="4"/>
      <c r="Q817" s="4"/>
      <c r="R817" s="4"/>
      <c r="S817" s="4"/>
      <c r="T817" s="4"/>
      <c r="V817" s="98"/>
      <c r="W817" s="4"/>
    </row>
    <row r="818" spans="6:23">
      <c r="F818" s="51"/>
      <c r="J818" s="124"/>
      <c r="K818" s="4"/>
      <c r="L818" s="4"/>
      <c r="M818" s="4"/>
      <c r="N818" s="4"/>
      <c r="O818" s="4"/>
      <c r="P818" s="4"/>
      <c r="Q818" s="4"/>
      <c r="R818" s="4"/>
      <c r="S818" s="4"/>
      <c r="T818" s="4"/>
      <c r="V818" s="98"/>
      <c r="W818" s="4"/>
    </row>
    <row r="819" spans="6:23">
      <c r="F819" s="51"/>
      <c r="J819" s="124"/>
      <c r="K819" s="4"/>
      <c r="L819" s="4"/>
      <c r="M819" s="4"/>
      <c r="N819" s="4"/>
      <c r="O819" s="4"/>
      <c r="P819" s="4"/>
      <c r="Q819" s="4"/>
      <c r="R819" s="4"/>
      <c r="S819" s="4"/>
      <c r="T819" s="4"/>
      <c r="V819" s="98"/>
      <c r="W819" s="4"/>
    </row>
    <row r="820" spans="6:23">
      <c r="F820" s="51"/>
      <c r="J820" s="124"/>
      <c r="K820" s="4"/>
      <c r="L820" s="4"/>
      <c r="M820" s="4"/>
      <c r="N820" s="4"/>
      <c r="O820" s="4"/>
      <c r="P820" s="4"/>
      <c r="Q820" s="4"/>
      <c r="R820" s="4"/>
      <c r="S820" s="4"/>
      <c r="T820" s="4"/>
      <c r="V820" s="98"/>
      <c r="W820" s="4"/>
    </row>
    <row r="821" spans="6:23">
      <c r="F821" s="51"/>
      <c r="J821" s="124"/>
      <c r="K821" s="4"/>
      <c r="L821" s="4"/>
      <c r="M821" s="4"/>
      <c r="N821" s="4"/>
      <c r="O821" s="4"/>
      <c r="P821" s="4"/>
      <c r="Q821" s="4"/>
      <c r="R821" s="4"/>
      <c r="S821" s="4"/>
      <c r="T821" s="4"/>
      <c r="V821" s="98"/>
      <c r="W821" s="4"/>
    </row>
    <row r="822" spans="6:23">
      <c r="F822" s="51"/>
      <c r="J822" s="124"/>
      <c r="K822" s="4"/>
      <c r="L822" s="4"/>
      <c r="M822" s="4"/>
      <c r="N822" s="4"/>
      <c r="O822" s="4"/>
      <c r="P822" s="4"/>
      <c r="Q822" s="4"/>
      <c r="R822" s="4"/>
      <c r="S822" s="4"/>
      <c r="T822" s="4"/>
      <c r="V822" s="98"/>
      <c r="W822" s="4"/>
    </row>
    <row r="823" spans="6:23">
      <c r="F823" s="51"/>
      <c r="J823" s="124"/>
      <c r="K823" s="4"/>
      <c r="L823" s="4"/>
      <c r="M823" s="4"/>
      <c r="N823" s="4"/>
      <c r="O823" s="4"/>
      <c r="P823" s="4"/>
      <c r="Q823" s="4"/>
      <c r="R823" s="4"/>
      <c r="S823" s="4"/>
      <c r="T823" s="4"/>
      <c r="V823" s="98"/>
      <c r="W823" s="4"/>
    </row>
    <row r="824" spans="6:23">
      <c r="F824" s="51"/>
      <c r="J824" s="124"/>
      <c r="K824" s="4"/>
      <c r="L824" s="4"/>
      <c r="M824" s="4"/>
      <c r="N824" s="4"/>
      <c r="O824" s="4"/>
      <c r="P824" s="4"/>
      <c r="Q824" s="4"/>
      <c r="R824" s="4"/>
      <c r="S824" s="4"/>
      <c r="T824" s="4"/>
      <c r="V824" s="98"/>
      <c r="W824" s="4"/>
    </row>
    <row r="825" spans="6:23">
      <c r="F825" s="51"/>
      <c r="J825" s="124"/>
      <c r="K825" s="4"/>
      <c r="L825" s="4"/>
      <c r="M825" s="4"/>
      <c r="N825" s="4"/>
      <c r="O825" s="4"/>
      <c r="P825" s="4"/>
      <c r="Q825" s="4"/>
      <c r="R825" s="4"/>
      <c r="S825" s="4"/>
      <c r="T825" s="4"/>
      <c r="V825" s="98"/>
      <c r="W825" s="4"/>
    </row>
    <row r="826" spans="6:23">
      <c r="F826" s="51"/>
      <c r="J826" s="124"/>
      <c r="K826" s="4"/>
      <c r="L826" s="4"/>
      <c r="M826" s="4"/>
      <c r="N826" s="4"/>
      <c r="O826" s="4"/>
      <c r="P826" s="4"/>
      <c r="Q826" s="4"/>
      <c r="R826" s="4"/>
      <c r="S826" s="4"/>
      <c r="T826" s="4"/>
      <c r="V826" s="98"/>
      <c r="W826" s="4"/>
    </row>
    <row r="827" spans="6:23">
      <c r="F827" s="51"/>
      <c r="J827" s="124"/>
      <c r="K827" s="4"/>
      <c r="L827" s="4"/>
      <c r="M827" s="4"/>
      <c r="N827" s="4"/>
      <c r="O827" s="4"/>
      <c r="P827" s="4"/>
      <c r="Q827" s="4"/>
      <c r="R827" s="4"/>
      <c r="S827" s="4"/>
      <c r="T827" s="4"/>
      <c r="V827" s="98"/>
      <c r="W827" s="4"/>
    </row>
    <row r="828" spans="6:23">
      <c r="F828" s="51"/>
      <c r="J828" s="124"/>
      <c r="K828" s="4"/>
      <c r="L828" s="4"/>
      <c r="M828" s="4"/>
      <c r="N828" s="4"/>
      <c r="O828" s="4"/>
      <c r="P828" s="4"/>
      <c r="Q828" s="4"/>
      <c r="R828" s="4"/>
      <c r="S828" s="4"/>
      <c r="T828" s="4"/>
      <c r="V828" s="98"/>
      <c r="W828" s="4"/>
    </row>
    <row r="829" spans="6:23">
      <c r="F829" s="51"/>
      <c r="J829" s="124"/>
      <c r="K829" s="4"/>
      <c r="L829" s="4"/>
      <c r="M829" s="4"/>
      <c r="N829" s="4"/>
      <c r="O829" s="4"/>
      <c r="P829" s="4"/>
      <c r="Q829" s="4"/>
      <c r="R829" s="4"/>
      <c r="S829" s="4"/>
      <c r="T829" s="4"/>
      <c r="V829" s="98"/>
      <c r="W829" s="4"/>
    </row>
    <row r="830" spans="6:23">
      <c r="F830" s="51"/>
      <c r="J830" s="124"/>
      <c r="K830" s="4"/>
      <c r="L830" s="4"/>
      <c r="M830" s="4"/>
      <c r="N830" s="4"/>
      <c r="O830" s="4"/>
      <c r="P830" s="4"/>
      <c r="Q830" s="4"/>
      <c r="R830" s="4"/>
      <c r="S830" s="4"/>
      <c r="T830" s="4"/>
      <c r="V830" s="98"/>
      <c r="W830" s="4"/>
    </row>
    <row r="831" spans="6:23">
      <c r="F831" s="51"/>
      <c r="J831" s="124"/>
      <c r="K831" s="4"/>
      <c r="L831" s="4"/>
      <c r="M831" s="4"/>
      <c r="N831" s="4"/>
      <c r="O831" s="4"/>
      <c r="P831" s="4"/>
      <c r="Q831" s="4"/>
      <c r="R831" s="4"/>
      <c r="S831" s="4"/>
      <c r="T831" s="4"/>
      <c r="V831" s="98"/>
      <c r="W831" s="4"/>
    </row>
    <row r="832" spans="6:23">
      <c r="F832" s="51"/>
      <c r="J832" s="124"/>
      <c r="K832" s="4"/>
      <c r="L832" s="4"/>
      <c r="M832" s="4"/>
      <c r="N832" s="4"/>
      <c r="O832" s="4"/>
      <c r="P832" s="4"/>
      <c r="Q832" s="4"/>
      <c r="R832" s="4"/>
      <c r="S832" s="4"/>
      <c r="T832" s="4"/>
      <c r="V832" s="98"/>
      <c r="W832" s="4"/>
    </row>
    <row r="833" spans="6:23">
      <c r="F833" s="51"/>
      <c r="J833" s="124"/>
      <c r="K833" s="4"/>
      <c r="L833" s="4"/>
      <c r="M833" s="4"/>
      <c r="N833" s="4"/>
      <c r="O833" s="4"/>
      <c r="P833" s="4"/>
      <c r="Q833" s="4"/>
      <c r="R833" s="4"/>
      <c r="S833" s="4"/>
      <c r="T833" s="4"/>
      <c r="V833" s="98"/>
      <c r="W833" s="4"/>
    </row>
    <row r="834" spans="6:23">
      <c r="F834" s="51"/>
      <c r="J834" s="124"/>
      <c r="K834" s="4"/>
      <c r="L834" s="4"/>
      <c r="M834" s="4"/>
      <c r="N834" s="4"/>
      <c r="O834" s="4"/>
      <c r="P834" s="4"/>
      <c r="Q834" s="4"/>
      <c r="R834" s="4"/>
      <c r="S834" s="4"/>
      <c r="T834" s="4"/>
      <c r="V834" s="98"/>
      <c r="W834" s="4"/>
    </row>
    <row r="835" spans="6:23">
      <c r="F835" s="51"/>
      <c r="J835" s="124"/>
      <c r="K835" s="4"/>
      <c r="L835" s="4"/>
      <c r="M835" s="4"/>
      <c r="N835" s="4"/>
      <c r="O835" s="4"/>
      <c r="P835" s="4"/>
      <c r="Q835" s="4"/>
      <c r="R835" s="4"/>
      <c r="S835" s="4"/>
      <c r="T835" s="4"/>
      <c r="V835" s="98"/>
      <c r="W835" s="4"/>
    </row>
    <row r="836" spans="6:23">
      <c r="F836" s="51"/>
      <c r="J836" s="124"/>
      <c r="K836" s="4"/>
      <c r="L836" s="4"/>
      <c r="M836" s="4"/>
      <c r="N836" s="4"/>
      <c r="O836" s="4"/>
      <c r="P836" s="4"/>
      <c r="Q836" s="4"/>
      <c r="R836" s="4"/>
      <c r="S836" s="4"/>
      <c r="T836" s="4"/>
      <c r="V836" s="98"/>
      <c r="W836" s="4"/>
    </row>
    <row r="837" spans="6:23">
      <c r="F837" s="51"/>
      <c r="J837" s="124"/>
      <c r="K837" s="4"/>
      <c r="L837" s="4"/>
      <c r="M837" s="4"/>
      <c r="N837" s="4"/>
      <c r="O837" s="4"/>
      <c r="P837" s="4"/>
      <c r="Q837" s="4"/>
      <c r="R837" s="4"/>
      <c r="S837" s="4"/>
      <c r="T837" s="4"/>
      <c r="V837" s="98"/>
      <c r="W837" s="4"/>
    </row>
    <row r="838" spans="6:23">
      <c r="F838" s="51"/>
      <c r="J838" s="124"/>
      <c r="K838" s="4"/>
      <c r="L838" s="4"/>
      <c r="M838" s="4"/>
      <c r="N838" s="4"/>
      <c r="O838" s="4"/>
      <c r="P838" s="4"/>
      <c r="Q838" s="4"/>
      <c r="R838" s="4"/>
      <c r="S838" s="4"/>
      <c r="T838" s="4"/>
      <c r="V838" s="98"/>
      <c r="W838" s="4"/>
    </row>
    <row r="839" spans="6:23">
      <c r="F839" s="51"/>
      <c r="J839" s="124"/>
      <c r="K839" s="4"/>
      <c r="L839" s="4"/>
      <c r="M839" s="4"/>
      <c r="N839" s="4"/>
      <c r="O839" s="4"/>
      <c r="P839" s="4"/>
      <c r="Q839" s="4"/>
      <c r="R839" s="4"/>
      <c r="S839" s="4"/>
      <c r="T839" s="4"/>
      <c r="V839" s="98"/>
      <c r="W839" s="4"/>
    </row>
    <row r="840" spans="6:23">
      <c r="F840" s="51"/>
      <c r="J840" s="124"/>
      <c r="K840" s="4"/>
      <c r="L840" s="4"/>
      <c r="M840" s="4"/>
      <c r="N840" s="4"/>
      <c r="O840" s="4"/>
      <c r="P840" s="4"/>
      <c r="Q840" s="4"/>
      <c r="R840" s="4"/>
      <c r="S840" s="4"/>
      <c r="T840" s="4"/>
      <c r="V840" s="98"/>
      <c r="W840" s="4"/>
    </row>
    <row r="841" spans="6:23">
      <c r="F841" s="51"/>
      <c r="J841" s="124"/>
      <c r="K841" s="4"/>
      <c r="L841" s="4"/>
      <c r="M841" s="4"/>
      <c r="N841" s="4"/>
      <c r="O841" s="4"/>
      <c r="P841" s="4"/>
      <c r="Q841" s="4"/>
      <c r="R841" s="4"/>
      <c r="S841" s="4"/>
      <c r="T841" s="4"/>
      <c r="V841" s="98"/>
      <c r="W841" s="4"/>
    </row>
    <row r="842" spans="6:23">
      <c r="F842" s="51"/>
      <c r="J842" s="124"/>
      <c r="K842" s="4"/>
      <c r="L842" s="4"/>
      <c r="M842" s="4"/>
      <c r="N842" s="4"/>
      <c r="O842" s="4"/>
      <c r="P842" s="4"/>
      <c r="Q842" s="4"/>
      <c r="R842" s="4"/>
      <c r="S842" s="4"/>
      <c r="T842" s="4"/>
      <c r="V842" s="98"/>
      <c r="W842" s="4"/>
    </row>
    <row r="843" spans="6:23">
      <c r="F843" s="51"/>
      <c r="J843" s="124"/>
      <c r="K843" s="4"/>
      <c r="L843" s="4"/>
      <c r="M843" s="4"/>
      <c r="N843" s="4"/>
      <c r="O843" s="4"/>
      <c r="P843" s="4"/>
      <c r="Q843" s="4"/>
      <c r="R843" s="4"/>
      <c r="S843" s="4"/>
      <c r="T843" s="4"/>
      <c r="V843" s="98"/>
      <c r="W843" s="4"/>
    </row>
    <row r="844" spans="6:23">
      <c r="F844" s="51"/>
      <c r="J844" s="124"/>
      <c r="K844" s="4"/>
      <c r="L844" s="4"/>
      <c r="M844" s="4"/>
      <c r="N844" s="4"/>
      <c r="O844" s="4"/>
      <c r="P844" s="4"/>
      <c r="Q844" s="4"/>
      <c r="R844" s="4"/>
      <c r="S844" s="4"/>
      <c r="T844" s="4"/>
      <c r="V844" s="98"/>
      <c r="W844" s="4"/>
    </row>
    <row r="845" spans="6:23">
      <c r="F845" s="51"/>
      <c r="J845" s="124"/>
      <c r="K845" s="4"/>
      <c r="L845" s="4"/>
      <c r="M845" s="4"/>
      <c r="N845" s="4"/>
      <c r="O845" s="4"/>
      <c r="P845" s="4"/>
      <c r="Q845" s="4"/>
      <c r="R845" s="4"/>
      <c r="S845" s="4"/>
      <c r="T845" s="4"/>
      <c r="V845" s="98"/>
      <c r="W845" s="4"/>
    </row>
    <row r="846" spans="6:23">
      <c r="F846" s="51"/>
      <c r="J846" s="124"/>
      <c r="K846" s="4"/>
      <c r="L846" s="4"/>
      <c r="M846" s="4"/>
      <c r="N846" s="4"/>
      <c r="O846" s="4"/>
      <c r="P846" s="4"/>
      <c r="Q846" s="4"/>
      <c r="R846" s="4"/>
      <c r="S846" s="4"/>
      <c r="T846" s="4"/>
      <c r="V846" s="98"/>
      <c r="W846" s="4"/>
    </row>
    <row r="847" spans="6:23">
      <c r="F847" s="51"/>
      <c r="J847" s="124"/>
      <c r="K847" s="4"/>
      <c r="L847" s="4"/>
      <c r="M847" s="4"/>
      <c r="N847" s="4"/>
      <c r="O847" s="4"/>
      <c r="P847" s="4"/>
      <c r="Q847" s="4"/>
      <c r="R847" s="4"/>
      <c r="S847" s="4"/>
      <c r="T847" s="4"/>
      <c r="V847" s="98"/>
      <c r="W847" s="4"/>
    </row>
    <row r="848" spans="6:23">
      <c r="F848" s="51"/>
      <c r="J848" s="124"/>
      <c r="K848" s="4"/>
      <c r="L848" s="4"/>
      <c r="M848" s="4"/>
      <c r="N848" s="4"/>
      <c r="O848" s="4"/>
      <c r="P848" s="4"/>
      <c r="Q848" s="4"/>
      <c r="R848" s="4"/>
      <c r="S848" s="4"/>
      <c r="T848" s="4"/>
      <c r="V848" s="98"/>
      <c r="W848" s="4"/>
    </row>
    <row r="849" spans="6:23">
      <c r="F849" s="51"/>
      <c r="J849" s="124"/>
      <c r="K849" s="4"/>
      <c r="L849" s="4"/>
      <c r="M849" s="4"/>
      <c r="N849" s="4"/>
      <c r="O849" s="4"/>
      <c r="P849" s="4"/>
      <c r="Q849" s="4"/>
      <c r="R849" s="4"/>
      <c r="S849" s="4"/>
      <c r="T849" s="4"/>
      <c r="V849" s="98"/>
      <c r="W849" s="4"/>
    </row>
    <row r="850" spans="6:23">
      <c r="F850" s="51"/>
      <c r="J850" s="124"/>
      <c r="K850" s="4"/>
      <c r="L850" s="4"/>
      <c r="M850" s="4"/>
      <c r="N850" s="4"/>
      <c r="O850" s="4"/>
      <c r="P850" s="4"/>
      <c r="Q850" s="4"/>
      <c r="R850" s="4"/>
      <c r="S850" s="4"/>
      <c r="T850" s="4"/>
      <c r="V850" s="98"/>
      <c r="W850" s="4"/>
    </row>
    <row r="851" spans="6:23">
      <c r="F851" s="51"/>
      <c r="J851" s="124"/>
      <c r="K851" s="4"/>
      <c r="L851" s="4"/>
      <c r="M851" s="4"/>
      <c r="N851" s="4"/>
      <c r="O851" s="4"/>
      <c r="P851" s="4"/>
      <c r="Q851" s="4"/>
      <c r="R851" s="4"/>
      <c r="S851" s="4"/>
      <c r="T851" s="4"/>
      <c r="V851" s="98"/>
      <c r="W851" s="4"/>
    </row>
    <row r="852" spans="6:23">
      <c r="F852" s="51"/>
      <c r="J852" s="124"/>
      <c r="K852" s="4"/>
      <c r="L852" s="4"/>
      <c r="M852" s="4"/>
      <c r="N852" s="4"/>
      <c r="O852" s="4"/>
      <c r="P852" s="4"/>
      <c r="Q852" s="4"/>
      <c r="R852" s="4"/>
      <c r="S852" s="4"/>
      <c r="T852" s="4"/>
      <c r="V852" s="98"/>
      <c r="W852" s="4"/>
    </row>
    <row r="853" spans="6:23">
      <c r="F853" s="51"/>
      <c r="J853" s="124"/>
      <c r="K853" s="4"/>
      <c r="L853" s="4"/>
      <c r="M853" s="4"/>
      <c r="N853" s="4"/>
      <c r="O853" s="4"/>
      <c r="P853" s="4"/>
      <c r="Q853" s="4"/>
      <c r="R853" s="4"/>
      <c r="S853" s="4"/>
      <c r="T853" s="4"/>
      <c r="V853" s="98"/>
      <c r="W853" s="4"/>
    </row>
    <row r="854" spans="6:23">
      <c r="F854" s="51"/>
      <c r="J854" s="124"/>
      <c r="K854" s="4"/>
      <c r="L854" s="4"/>
      <c r="M854" s="4"/>
      <c r="N854" s="4"/>
      <c r="O854" s="4"/>
      <c r="P854" s="4"/>
      <c r="Q854" s="4"/>
      <c r="R854" s="4"/>
      <c r="S854" s="4"/>
      <c r="T854" s="4"/>
      <c r="V854" s="98"/>
      <c r="W854" s="4"/>
    </row>
    <row r="855" spans="6:23">
      <c r="F855" s="51"/>
      <c r="J855" s="124"/>
      <c r="K855" s="4"/>
      <c r="L855" s="4"/>
      <c r="M855" s="4"/>
      <c r="N855" s="4"/>
      <c r="O855" s="4"/>
      <c r="P855" s="4"/>
      <c r="Q855" s="4"/>
      <c r="R855" s="4"/>
      <c r="S855" s="4"/>
      <c r="T855" s="4"/>
      <c r="V855" s="98"/>
      <c r="W855" s="4"/>
    </row>
    <row r="856" spans="6:23">
      <c r="F856" s="51"/>
      <c r="J856" s="124"/>
      <c r="K856" s="4"/>
      <c r="L856" s="4"/>
      <c r="M856" s="4"/>
      <c r="N856" s="4"/>
      <c r="O856" s="4"/>
      <c r="P856" s="4"/>
      <c r="Q856" s="4"/>
      <c r="R856" s="4"/>
      <c r="S856" s="4"/>
      <c r="T856" s="4"/>
      <c r="V856" s="98"/>
      <c r="W856" s="4"/>
    </row>
    <row r="857" spans="6:23">
      <c r="F857" s="51"/>
      <c r="J857" s="124"/>
      <c r="K857" s="4"/>
      <c r="L857" s="4"/>
      <c r="M857" s="4"/>
      <c r="N857" s="4"/>
      <c r="O857" s="4"/>
      <c r="P857" s="4"/>
      <c r="Q857" s="4"/>
      <c r="R857" s="4"/>
      <c r="S857" s="4"/>
      <c r="T857" s="4"/>
      <c r="V857" s="98"/>
      <c r="W857" s="4"/>
    </row>
    <row r="858" spans="6:23">
      <c r="F858" s="51"/>
      <c r="J858" s="124"/>
      <c r="K858" s="4"/>
      <c r="L858" s="4"/>
      <c r="M858" s="4"/>
      <c r="N858" s="4"/>
      <c r="O858" s="4"/>
      <c r="P858" s="4"/>
      <c r="Q858" s="4"/>
      <c r="R858" s="4"/>
      <c r="S858" s="4"/>
      <c r="T858" s="4"/>
      <c r="V858" s="98"/>
      <c r="W858" s="4"/>
    </row>
    <row r="859" spans="6:23">
      <c r="F859" s="51"/>
      <c r="J859" s="124"/>
      <c r="K859" s="4"/>
      <c r="L859" s="4"/>
      <c r="M859" s="4"/>
      <c r="N859" s="4"/>
      <c r="O859" s="4"/>
      <c r="P859" s="4"/>
      <c r="Q859" s="4"/>
      <c r="R859" s="4"/>
      <c r="S859" s="4"/>
      <c r="T859" s="4"/>
      <c r="V859" s="98"/>
      <c r="W859" s="4"/>
    </row>
    <row r="860" spans="6:23">
      <c r="F860" s="51"/>
      <c r="J860" s="124"/>
      <c r="K860" s="4"/>
      <c r="L860" s="4"/>
      <c r="M860" s="4"/>
      <c r="N860" s="4"/>
      <c r="O860" s="4"/>
      <c r="P860" s="4"/>
      <c r="Q860" s="4"/>
      <c r="R860" s="4"/>
      <c r="S860" s="4"/>
      <c r="T860" s="4"/>
      <c r="V860" s="98"/>
      <c r="W860" s="4"/>
    </row>
    <row r="861" spans="6:23">
      <c r="F861" s="51"/>
      <c r="J861" s="124"/>
      <c r="K861" s="4"/>
      <c r="L861" s="4"/>
      <c r="M861" s="4"/>
      <c r="N861" s="4"/>
      <c r="O861" s="4"/>
      <c r="P861" s="4"/>
      <c r="Q861" s="4"/>
      <c r="R861" s="4"/>
      <c r="S861" s="4"/>
      <c r="T861" s="4"/>
      <c r="V861" s="98"/>
      <c r="W861" s="4"/>
    </row>
    <row r="862" spans="6:23">
      <c r="F862" s="51"/>
      <c r="J862" s="124"/>
      <c r="K862" s="4"/>
      <c r="L862" s="4"/>
      <c r="M862" s="4"/>
      <c r="N862" s="4"/>
      <c r="O862" s="4"/>
      <c r="P862" s="4"/>
      <c r="Q862" s="4"/>
      <c r="R862" s="4"/>
      <c r="S862" s="4"/>
      <c r="T862" s="4"/>
      <c r="V862" s="98"/>
      <c r="W862" s="4"/>
    </row>
    <row r="863" spans="6:23">
      <c r="F863" s="51"/>
      <c r="J863" s="124"/>
      <c r="K863" s="4"/>
      <c r="L863" s="4"/>
      <c r="M863" s="4"/>
      <c r="N863" s="4"/>
      <c r="O863" s="4"/>
      <c r="P863" s="4"/>
      <c r="Q863" s="4"/>
      <c r="R863" s="4"/>
      <c r="S863" s="4"/>
      <c r="T863" s="4"/>
      <c r="V863" s="98"/>
      <c r="W863" s="4"/>
    </row>
    <row r="864" spans="6:23">
      <c r="F864" s="51"/>
      <c r="J864" s="124"/>
      <c r="K864" s="4"/>
      <c r="L864" s="4"/>
      <c r="M864" s="4"/>
      <c r="N864" s="4"/>
      <c r="O864" s="4"/>
      <c r="P864" s="4"/>
      <c r="Q864" s="4"/>
      <c r="R864" s="4"/>
      <c r="S864" s="4"/>
      <c r="T864" s="4"/>
      <c r="V864" s="98"/>
      <c r="W864" s="4"/>
    </row>
    <row r="865" spans="6:23">
      <c r="F865" s="51"/>
      <c r="J865" s="124"/>
      <c r="K865" s="4"/>
      <c r="L865" s="4"/>
      <c r="M865" s="4"/>
      <c r="N865" s="4"/>
      <c r="O865" s="4"/>
      <c r="P865" s="4"/>
      <c r="Q865" s="4"/>
      <c r="R865" s="4"/>
      <c r="S865" s="4"/>
      <c r="T865" s="4"/>
      <c r="V865" s="98"/>
      <c r="W865" s="4"/>
    </row>
    <row r="866" spans="6:23">
      <c r="F866" s="51"/>
      <c r="J866" s="124"/>
      <c r="K866" s="4"/>
      <c r="L866" s="4"/>
      <c r="M866" s="4"/>
      <c r="N866" s="4"/>
      <c r="O866" s="4"/>
      <c r="P866" s="4"/>
      <c r="Q866" s="4"/>
      <c r="R866" s="4"/>
      <c r="S866" s="4"/>
      <c r="T866" s="4"/>
      <c r="V866" s="98"/>
      <c r="W866" s="4"/>
    </row>
    <row r="867" spans="6:23">
      <c r="F867" s="51"/>
      <c r="J867" s="124"/>
      <c r="K867" s="4"/>
      <c r="L867" s="4"/>
      <c r="M867" s="4"/>
      <c r="N867" s="4"/>
      <c r="O867" s="4"/>
      <c r="P867" s="4"/>
      <c r="Q867" s="4"/>
      <c r="R867" s="4"/>
      <c r="S867" s="4"/>
      <c r="T867" s="4"/>
      <c r="V867" s="98"/>
      <c r="W867" s="4"/>
    </row>
    <row r="868" spans="6:23">
      <c r="F868" s="51"/>
      <c r="J868" s="124"/>
      <c r="K868" s="4"/>
      <c r="L868" s="4"/>
      <c r="M868" s="4"/>
      <c r="N868" s="4"/>
      <c r="O868" s="4"/>
      <c r="P868" s="4"/>
      <c r="Q868" s="4"/>
      <c r="R868" s="4"/>
      <c r="S868" s="4"/>
      <c r="T868" s="4"/>
      <c r="V868" s="98"/>
      <c r="W868" s="4"/>
    </row>
    <row r="869" spans="6:23">
      <c r="F869" s="51"/>
      <c r="J869" s="124"/>
      <c r="K869" s="4"/>
      <c r="L869" s="4"/>
      <c r="M869" s="4"/>
      <c r="N869" s="4"/>
      <c r="O869" s="4"/>
      <c r="P869" s="4"/>
      <c r="Q869" s="4"/>
      <c r="R869" s="4"/>
      <c r="S869" s="4"/>
      <c r="T869" s="4"/>
      <c r="V869" s="98"/>
      <c r="W869" s="4"/>
    </row>
    <row r="870" spans="6:23">
      <c r="F870" s="51"/>
      <c r="J870" s="124"/>
      <c r="K870" s="4"/>
      <c r="L870" s="4"/>
      <c r="M870" s="4"/>
      <c r="N870" s="4"/>
      <c r="O870" s="4"/>
      <c r="P870" s="4"/>
      <c r="Q870" s="4"/>
      <c r="R870" s="4"/>
      <c r="S870" s="4"/>
      <c r="T870" s="4"/>
      <c r="V870" s="98"/>
      <c r="W870" s="4"/>
    </row>
    <row r="871" spans="6:23">
      <c r="F871" s="51"/>
      <c r="J871" s="124"/>
      <c r="K871" s="4"/>
      <c r="L871" s="4"/>
      <c r="M871" s="4"/>
      <c r="N871" s="4"/>
      <c r="O871" s="4"/>
      <c r="P871" s="4"/>
      <c r="Q871" s="4"/>
      <c r="R871" s="4"/>
      <c r="S871" s="4"/>
      <c r="T871" s="4"/>
      <c r="V871" s="98"/>
      <c r="W871" s="4"/>
    </row>
    <row r="872" spans="6:23">
      <c r="F872" s="51"/>
      <c r="J872" s="124"/>
      <c r="K872" s="4"/>
      <c r="L872" s="4"/>
      <c r="M872" s="4"/>
      <c r="N872" s="4"/>
      <c r="O872" s="4"/>
      <c r="P872" s="4"/>
      <c r="Q872" s="4"/>
      <c r="R872" s="4"/>
      <c r="S872" s="4"/>
      <c r="T872" s="4"/>
      <c r="V872" s="98"/>
      <c r="W872" s="4"/>
    </row>
    <row r="873" spans="6:23">
      <c r="F873" s="51"/>
      <c r="J873" s="124"/>
      <c r="K873" s="4"/>
      <c r="L873" s="4"/>
      <c r="M873" s="4"/>
      <c r="N873" s="4"/>
      <c r="O873" s="4"/>
      <c r="P873" s="4"/>
      <c r="Q873" s="4"/>
      <c r="R873" s="4"/>
      <c r="S873" s="4"/>
      <c r="T873" s="4"/>
      <c r="V873" s="98"/>
      <c r="W873" s="4"/>
    </row>
    <row r="874" spans="6:23">
      <c r="F874" s="51"/>
      <c r="J874" s="124"/>
      <c r="K874" s="4"/>
      <c r="L874" s="4"/>
      <c r="M874" s="4"/>
      <c r="N874" s="4"/>
      <c r="O874" s="4"/>
      <c r="P874" s="4"/>
      <c r="Q874" s="4"/>
      <c r="R874" s="4"/>
      <c r="S874" s="4"/>
      <c r="T874" s="4"/>
      <c r="V874" s="98"/>
      <c r="W874" s="4"/>
    </row>
    <row r="875" spans="6:23">
      <c r="F875" s="51"/>
      <c r="J875" s="124"/>
      <c r="K875" s="4"/>
      <c r="L875" s="4"/>
      <c r="M875" s="4"/>
      <c r="N875" s="4"/>
      <c r="O875" s="4"/>
      <c r="P875" s="4"/>
      <c r="Q875" s="4"/>
      <c r="R875" s="4"/>
      <c r="S875" s="4"/>
      <c r="T875" s="4"/>
      <c r="V875" s="98"/>
      <c r="W875" s="4"/>
    </row>
    <row r="876" spans="6:23">
      <c r="F876" s="51"/>
      <c r="J876" s="124"/>
      <c r="K876" s="4"/>
      <c r="L876" s="4"/>
      <c r="M876" s="4"/>
      <c r="N876" s="4"/>
      <c r="O876" s="4"/>
      <c r="P876" s="4"/>
      <c r="Q876" s="4"/>
      <c r="R876" s="4"/>
      <c r="S876" s="4"/>
      <c r="T876" s="4"/>
      <c r="V876" s="98"/>
      <c r="W876" s="4"/>
    </row>
    <row r="877" spans="6:23">
      <c r="F877" s="51"/>
      <c r="J877" s="124"/>
      <c r="K877" s="4"/>
      <c r="L877" s="4"/>
      <c r="M877" s="4"/>
      <c r="N877" s="4"/>
      <c r="O877" s="4"/>
      <c r="P877" s="4"/>
      <c r="Q877" s="4"/>
      <c r="R877" s="4"/>
      <c r="S877" s="4"/>
      <c r="T877" s="4"/>
      <c r="V877" s="98"/>
      <c r="W877" s="4"/>
    </row>
    <row r="878" spans="6:23">
      <c r="F878" s="51"/>
      <c r="J878" s="124"/>
      <c r="K878" s="4"/>
      <c r="L878" s="4"/>
      <c r="M878" s="4"/>
      <c r="N878" s="4"/>
      <c r="O878" s="4"/>
      <c r="P878" s="4"/>
      <c r="Q878" s="4"/>
      <c r="R878" s="4"/>
      <c r="S878" s="4"/>
      <c r="T878" s="4"/>
      <c r="V878" s="98"/>
      <c r="W878" s="4"/>
    </row>
    <row r="879" spans="6:23">
      <c r="F879" s="51"/>
      <c r="J879" s="124"/>
      <c r="K879" s="4"/>
      <c r="L879" s="4"/>
      <c r="M879" s="4"/>
      <c r="N879" s="4"/>
      <c r="O879" s="4"/>
      <c r="P879" s="4"/>
      <c r="Q879" s="4"/>
      <c r="R879" s="4"/>
      <c r="S879" s="4"/>
      <c r="T879" s="4"/>
      <c r="V879" s="98"/>
      <c r="W879" s="4"/>
    </row>
    <row r="880" spans="6:23">
      <c r="F880" s="51"/>
      <c r="J880" s="124"/>
      <c r="K880" s="4"/>
      <c r="L880" s="4"/>
      <c r="M880" s="4"/>
      <c r="N880" s="4"/>
      <c r="O880" s="4"/>
      <c r="P880" s="4"/>
      <c r="Q880" s="4"/>
      <c r="R880" s="4"/>
      <c r="S880" s="4"/>
      <c r="T880" s="4"/>
      <c r="V880" s="98"/>
      <c r="W880" s="4"/>
    </row>
    <row r="881" spans="6:23">
      <c r="F881" s="51"/>
      <c r="J881" s="124"/>
      <c r="K881" s="4"/>
      <c r="L881" s="4"/>
      <c r="M881" s="4"/>
      <c r="N881" s="4"/>
      <c r="O881" s="4"/>
      <c r="P881" s="4"/>
      <c r="Q881" s="4"/>
      <c r="R881" s="4"/>
      <c r="S881" s="4"/>
      <c r="T881" s="4"/>
      <c r="V881" s="98"/>
      <c r="W881" s="4"/>
    </row>
    <row r="882" spans="6:23">
      <c r="F882" s="51"/>
      <c r="J882" s="124"/>
      <c r="K882" s="4"/>
      <c r="L882" s="4"/>
      <c r="M882" s="4"/>
      <c r="N882" s="4"/>
      <c r="O882" s="4"/>
      <c r="P882" s="4"/>
      <c r="Q882" s="4"/>
      <c r="R882" s="4"/>
      <c r="S882" s="4"/>
      <c r="T882" s="4"/>
      <c r="V882" s="98"/>
      <c r="W882" s="4"/>
    </row>
    <row r="883" spans="6:23">
      <c r="F883" s="51"/>
      <c r="J883" s="124"/>
      <c r="K883" s="4"/>
      <c r="L883" s="4"/>
      <c r="M883" s="4"/>
      <c r="N883" s="4"/>
      <c r="O883" s="4"/>
      <c r="P883" s="4"/>
      <c r="Q883" s="4"/>
      <c r="R883" s="4"/>
      <c r="S883" s="4"/>
      <c r="T883" s="4"/>
      <c r="V883" s="98"/>
      <c r="W883" s="4"/>
    </row>
    <row r="884" spans="6:23">
      <c r="F884" s="51"/>
      <c r="J884" s="124"/>
      <c r="K884" s="4"/>
      <c r="L884" s="4"/>
      <c r="M884" s="4"/>
      <c r="N884" s="4"/>
      <c r="O884" s="4"/>
      <c r="P884" s="4"/>
      <c r="Q884" s="4"/>
      <c r="R884" s="4"/>
      <c r="S884" s="4"/>
      <c r="T884" s="4"/>
      <c r="V884" s="98"/>
      <c r="W884" s="4"/>
    </row>
    <row r="885" spans="6:23">
      <c r="F885" s="51"/>
      <c r="J885" s="124"/>
      <c r="K885" s="4"/>
      <c r="L885" s="4"/>
      <c r="M885" s="4"/>
      <c r="N885" s="4"/>
      <c r="O885" s="4"/>
      <c r="P885" s="4"/>
      <c r="Q885" s="4"/>
      <c r="R885" s="4"/>
      <c r="S885" s="4"/>
      <c r="T885" s="4"/>
      <c r="V885" s="98"/>
      <c r="W885" s="4"/>
    </row>
    <row r="886" spans="6:23">
      <c r="F886" s="51"/>
      <c r="J886" s="124"/>
      <c r="K886" s="4"/>
      <c r="L886" s="4"/>
      <c r="M886" s="4"/>
      <c r="N886" s="4"/>
      <c r="O886" s="4"/>
      <c r="P886" s="4"/>
      <c r="Q886" s="4"/>
      <c r="R886" s="4"/>
      <c r="S886" s="4"/>
      <c r="T886" s="4"/>
      <c r="V886" s="98"/>
      <c r="W886" s="4"/>
    </row>
    <row r="887" spans="6:23">
      <c r="F887" s="51"/>
      <c r="J887" s="124"/>
      <c r="K887" s="4"/>
      <c r="L887" s="4"/>
      <c r="M887" s="4"/>
      <c r="N887" s="4"/>
      <c r="O887" s="4"/>
      <c r="P887" s="4"/>
      <c r="Q887" s="4"/>
      <c r="R887" s="4"/>
      <c r="S887" s="4"/>
      <c r="T887" s="4"/>
      <c r="V887" s="98"/>
      <c r="W887" s="4"/>
    </row>
    <row r="888" spans="6:23">
      <c r="F888" s="51"/>
      <c r="J888" s="124"/>
      <c r="K888" s="4"/>
      <c r="L888" s="4"/>
      <c r="M888" s="4"/>
      <c r="N888" s="4"/>
      <c r="O888" s="4"/>
      <c r="P888" s="4"/>
      <c r="Q888" s="4"/>
      <c r="R888" s="4"/>
      <c r="S888" s="4"/>
      <c r="T888" s="4"/>
      <c r="V888" s="98"/>
      <c r="W888" s="4"/>
    </row>
    <row r="889" spans="6:23">
      <c r="F889" s="51"/>
      <c r="J889" s="124"/>
      <c r="K889" s="4"/>
      <c r="L889" s="4"/>
      <c r="M889" s="4"/>
      <c r="N889" s="4"/>
      <c r="O889" s="4"/>
      <c r="P889" s="4"/>
      <c r="Q889" s="4"/>
      <c r="R889" s="4"/>
      <c r="S889" s="4"/>
      <c r="T889" s="4"/>
      <c r="V889" s="98"/>
      <c r="W889" s="4"/>
    </row>
    <row r="890" spans="6:23">
      <c r="F890" s="51"/>
      <c r="J890" s="124"/>
      <c r="K890" s="4"/>
      <c r="L890" s="4"/>
      <c r="M890" s="4"/>
      <c r="N890" s="4"/>
      <c r="O890" s="4"/>
      <c r="P890" s="4"/>
      <c r="Q890" s="4"/>
      <c r="R890" s="4"/>
      <c r="S890" s="4"/>
      <c r="T890" s="4"/>
      <c r="V890" s="98"/>
      <c r="W890" s="4"/>
    </row>
    <row r="891" spans="6:23">
      <c r="F891" s="51"/>
      <c r="J891" s="124"/>
      <c r="K891" s="4"/>
      <c r="L891" s="4"/>
      <c r="M891" s="4"/>
      <c r="N891" s="4"/>
      <c r="O891" s="4"/>
      <c r="P891" s="4"/>
      <c r="Q891" s="4"/>
      <c r="R891" s="4"/>
      <c r="S891" s="4"/>
      <c r="T891" s="4"/>
      <c r="V891" s="98"/>
      <c r="W891" s="4"/>
    </row>
    <row r="892" spans="6:23">
      <c r="F892" s="51"/>
      <c r="J892" s="124"/>
      <c r="K892" s="4"/>
      <c r="L892" s="4"/>
      <c r="M892" s="4"/>
      <c r="N892" s="4"/>
      <c r="O892" s="4"/>
      <c r="P892" s="4"/>
      <c r="Q892" s="4"/>
      <c r="R892" s="4"/>
      <c r="S892" s="4"/>
      <c r="T892" s="4"/>
      <c r="V892" s="98"/>
      <c r="W892" s="4"/>
    </row>
    <row r="893" spans="6:23">
      <c r="F893" s="51"/>
      <c r="J893" s="124"/>
      <c r="K893" s="4"/>
      <c r="L893" s="4"/>
      <c r="M893" s="4"/>
      <c r="N893" s="4"/>
      <c r="O893" s="4"/>
      <c r="P893" s="4"/>
      <c r="Q893" s="4"/>
      <c r="R893" s="4"/>
      <c r="S893" s="4"/>
      <c r="T893" s="4"/>
      <c r="V893" s="98"/>
      <c r="W893" s="4"/>
    </row>
    <row r="894" spans="6:23">
      <c r="F894" s="51"/>
      <c r="J894" s="124"/>
      <c r="K894" s="4"/>
      <c r="L894" s="4"/>
      <c r="M894" s="4"/>
      <c r="N894" s="4"/>
      <c r="O894" s="4"/>
      <c r="P894" s="4"/>
      <c r="Q894" s="4"/>
      <c r="R894" s="4"/>
      <c r="S894" s="4"/>
      <c r="T894" s="4"/>
      <c r="V894" s="98"/>
      <c r="W894" s="4"/>
    </row>
    <row r="895" spans="6:23">
      <c r="F895" s="51"/>
      <c r="J895" s="124"/>
      <c r="K895" s="4"/>
      <c r="L895" s="4"/>
      <c r="M895" s="4"/>
      <c r="N895" s="4"/>
      <c r="O895" s="4"/>
      <c r="P895" s="4"/>
      <c r="Q895" s="4"/>
      <c r="R895" s="4"/>
      <c r="S895" s="4"/>
      <c r="T895" s="4"/>
      <c r="V895" s="98"/>
      <c r="W895" s="4"/>
    </row>
    <row r="896" spans="6:23">
      <c r="F896" s="51"/>
      <c r="J896" s="124"/>
      <c r="K896" s="4"/>
      <c r="L896" s="4"/>
      <c r="M896" s="4"/>
      <c r="N896" s="4"/>
      <c r="O896" s="4"/>
      <c r="P896" s="4"/>
      <c r="Q896" s="4"/>
      <c r="R896" s="4"/>
      <c r="S896" s="4"/>
      <c r="T896" s="4"/>
      <c r="V896" s="98"/>
      <c r="W896" s="4"/>
    </row>
    <row r="897" spans="6:23">
      <c r="F897" s="51"/>
      <c r="J897" s="124"/>
      <c r="K897" s="4"/>
      <c r="L897" s="4"/>
      <c r="M897" s="4"/>
      <c r="N897" s="4"/>
      <c r="O897" s="4"/>
      <c r="P897" s="4"/>
      <c r="Q897" s="4"/>
      <c r="R897" s="4"/>
      <c r="S897" s="4"/>
      <c r="T897" s="4"/>
      <c r="V897" s="98"/>
      <c r="W897" s="4"/>
    </row>
    <row r="898" spans="6:23">
      <c r="F898" s="51"/>
      <c r="J898" s="124"/>
      <c r="K898" s="4"/>
      <c r="L898" s="4"/>
      <c r="M898" s="4"/>
      <c r="N898" s="4"/>
      <c r="O898" s="4"/>
      <c r="P898" s="4"/>
      <c r="Q898" s="4"/>
      <c r="R898" s="4"/>
      <c r="S898" s="4"/>
      <c r="T898" s="4"/>
      <c r="V898" s="98"/>
      <c r="W898" s="4"/>
    </row>
    <row r="899" spans="6:23">
      <c r="F899" s="51"/>
      <c r="J899" s="124"/>
      <c r="K899" s="4"/>
      <c r="L899" s="4"/>
      <c r="M899" s="4"/>
      <c r="N899" s="4"/>
      <c r="O899" s="4"/>
      <c r="P899" s="4"/>
      <c r="Q899" s="4"/>
      <c r="R899" s="4"/>
      <c r="S899" s="4"/>
      <c r="T899" s="4"/>
      <c r="V899" s="98"/>
      <c r="W899" s="4"/>
    </row>
    <row r="900" spans="6:23">
      <c r="F900" s="51"/>
      <c r="J900" s="124"/>
      <c r="K900" s="4"/>
      <c r="L900" s="4"/>
      <c r="M900" s="4"/>
      <c r="N900" s="4"/>
      <c r="O900" s="4"/>
      <c r="P900" s="4"/>
      <c r="Q900" s="4"/>
      <c r="R900" s="4"/>
      <c r="S900" s="4"/>
      <c r="T900" s="4"/>
      <c r="V900" s="98"/>
      <c r="W900" s="4"/>
    </row>
    <row r="901" spans="6:23">
      <c r="F901" s="51"/>
      <c r="J901" s="124"/>
      <c r="K901" s="4"/>
      <c r="L901" s="4"/>
      <c r="M901" s="4"/>
      <c r="N901" s="4"/>
      <c r="O901" s="4"/>
      <c r="P901" s="4"/>
      <c r="Q901" s="4"/>
      <c r="R901" s="4"/>
      <c r="S901" s="4"/>
      <c r="T901" s="4"/>
      <c r="V901" s="98"/>
      <c r="W901" s="4"/>
    </row>
    <row r="902" spans="6:23">
      <c r="F902" s="51"/>
      <c r="J902" s="124"/>
      <c r="K902" s="4"/>
      <c r="L902" s="4"/>
      <c r="M902" s="4"/>
      <c r="N902" s="4"/>
      <c r="O902" s="4"/>
      <c r="P902" s="4"/>
      <c r="Q902" s="4"/>
      <c r="R902" s="4"/>
      <c r="S902" s="4"/>
      <c r="T902" s="4"/>
      <c r="V902" s="98"/>
      <c r="W902" s="4"/>
    </row>
    <row r="903" spans="6:23">
      <c r="F903" s="51"/>
      <c r="J903" s="124"/>
      <c r="K903" s="4"/>
      <c r="L903" s="4"/>
      <c r="M903" s="4"/>
      <c r="N903" s="4"/>
      <c r="O903" s="4"/>
      <c r="P903" s="4"/>
      <c r="Q903" s="4"/>
      <c r="R903" s="4"/>
      <c r="S903" s="4"/>
      <c r="T903" s="4"/>
      <c r="V903" s="98"/>
      <c r="W903" s="4"/>
    </row>
    <row r="904" spans="6:23">
      <c r="F904" s="51"/>
      <c r="J904" s="124"/>
      <c r="K904" s="4"/>
      <c r="L904" s="4"/>
      <c r="M904" s="4"/>
      <c r="N904" s="4"/>
      <c r="O904" s="4"/>
      <c r="P904" s="4"/>
      <c r="Q904" s="4"/>
      <c r="R904" s="4"/>
      <c r="S904" s="4"/>
      <c r="T904" s="4"/>
      <c r="V904" s="98"/>
      <c r="W904" s="4"/>
    </row>
    <row r="905" spans="6:23">
      <c r="F905" s="51"/>
      <c r="J905" s="124"/>
      <c r="K905" s="4"/>
      <c r="L905" s="4"/>
      <c r="M905" s="4"/>
      <c r="N905" s="4"/>
      <c r="O905" s="4"/>
      <c r="P905" s="4"/>
      <c r="Q905" s="4"/>
      <c r="R905" s="4"/>
      <c r="S905" s="4"/>
      <c r="T905" s="4"/>
      <c r="V905" s="98"/>
      <c r="W905" s="4"/>
    </row>
    <row r="906" spans="6:23">
      <c r="F906" s="51"/>
      <c r="J906" s="124"/>
      <c r="K906" s="4"/>
      <c r="L906" s="4"/>
      <c r="M906" s="4"/>
      <c r="N906" s="4"/>
      <c r="O906" s="4"/>
      <c r="P906" s="4"/>
      <c r="Q906" s="4"/>
      <c r="R906" s="4"/>
      <c r="S906" s="4"/>
      <c r="T906" s="4"/>
      <c r="V906" s="98"/>
      <c r="W906" s="4"/>
    </row>
    <row r="907" spans="6:23">
      <c r="F907" s="51"/>
      <c r="J907" s="124"/>
      <c r="K907" s="4"/>
      <c r="L907" s="4"/>
      <c r="M907" s="4"/>
      <c r="N907" s="4"/>
      <c r="O907" s="4"/>
      <c r="P907" s="4"/>
      <c r="Q907" s="4"/>
      <c r="R907" s="4"/>
      <c r="S907" s="4"/>
      <c r="T907" s="4"/>
      <c r="V907" s="98"/>
      <c r="W907" s="4"/>
    </row>
    <row r="908" spans="6:23">
      <c r="F908" s="51"/>
      <c r="J908" s="124"/>
      <c r="K908" s="4"/>
      <c r="L908" s="4"/>
      <c r="M908" s="4"/>
      <c r="N908" s="4"/>
      <c r="O908" s="4"/>
      <c r="P908" s="4"/>
      <c r="Q908" s="4"/>
      <c r="R908" s="4"/>
      <c r="S908" s="4"/>
      <c r="T908" s="4"/>
      <c r="V908" s="98"/>
      <c r="W908" s="4"/>
    </row>
    <row r="909" spans="6:23">
      <c r="F909" s="51"/>
      <c r="J909" s="124"/>
      <c r="K909" s="4"/>
      <c r="L909" s="4"/>
      <c r="M909" s="4"/>
      <c r="N909" s="4"/>
      <c r="O909" s="4"/>
      <c r="P909" s="4"/>
      <c r="Q909" s="4"/>
      <c r="R909" s="4"/>
      <c r="S909" s="4"/>
      <c r="T909" s="4"/>
      <c r="V909" s="98"/>
      <c r="W909" s="4"/>
    </row>
    <row r="910" spans="6:23">
      <c r="F910" s="51"/>
      <c r="J910" s="124"/>
      <c r="K910" s="4"/>
      <c r="L910" s="4"/>
      <c r="M910" s="4"/>
      <c r="N910" s="4"/>
      <c r="O910" s="4"/>
      <c r="P910" s="4"/>
      <c r="Q910" s="4"/>
      <c r="R910" s="4"/>
      <c r="S910" s="4"/>
      <c r="T910" s="4"/>
      <c r="V910" s="98"/>
      <c r="W910" s="4"/>
    </row>
    <row r="911" spans="6:23">
      <c r="F911" s="51"/>
      <c r="J911" s="124"/>
      <c r="K911" s="4"/>
      <c r="L911" s="4"/>
      <c r="M911" s="4"/>
      <c r="N911" s="4"/>
      <c r="O911" s="4"/>
      <c r="P911" s="4"/>
      <c r="Q911" s="4"/>
      <c r="R911" s="4"/>
      <c r="S911" s="4"/>
      <c r="T911" s="4"/>
      <c r="V911" s="98"/>
      <c r="W911" s="4"/>
    </row>
    <row r="912" spans="6:23">
      <c r="F912" s="51"/>
      <c r="J912" s="124"/>
      <c r="K912" s="4"/>
      <c r="L912" s="4"/>
      <c r="M912" s="4"/>
      <c r="N912" s="4"/>
      <c r="O912" s="4"/>
      <c r="P912" s="4"/>
      <c r="Q912" s="4"/>
      <c r="R912" s="4"/>
      <c r="S912" s="4"/>
      <c r="T912" s="4"/>
      <c r="V912" s="98"/>
      <c r="W912" s="4"/>
    </row>
    <row r="913" spans="6:23">
      <c r="F913" s="51"/>
      <c r="J913" s="124"/>
      <c r="K913" s="4"/>
      <c r="L913" s="4"/>
      <c r="M913" s="4"/>
      <c r="N913" s="4"/>
      <c r="O913" s="4"/>
      <c r="P913" s="4"/>
      <c r="Q913" s="4"/>
      <c r="R913" s="4"/>
      <c r="S913" s="4"/>
      <c r="T913" s="4"/>
      <c r="V913" s="98"/>
      <c r="W913" s="4"/>
    </row>
    <row r="914" spans="6:23">
      <c r="F914" s="51"/>
      <c r="J914" s="124"/>
      <c r="K914" s="4"/>
      <c r="L914" s="4"/>
      <c r="M914" s="4"/>
      <c r="N914" s="4"/>
      <c r="O914" s="4"/>
      <c r="P914" s="4"/>
      <c r="Q914" s="4"/>
      <c r="R914" s="4"/>
      <c r="S914" s="4"/>
      <c r="T914" s="4"/>
      <c r="V914" s="98"/>
      <c r="W914" s="4"/>
    </row>
    <row r="915" spans="6:23">
      <c r="F915" s="51"/>
      <c r="J915" s="124"/>
      <c r="K915" s="4"/>
      <c r="L915" s="4"/>
      <c r="M915" s="4"/>
      <c r="N915" s="4"/>
      <c r="O915" s="4"/>
      <c r="P915" s="4"/>
      <c r="Q915" s="4"/>
      <c r="R915" s="4"/>
      <c r="S915" s="4"/>
      <c r="T915" s="4"/>
      <c r="V915" s="98"/>
      <c r="W915" s="4"/>
    </row>
    <row r="916" spans="6:23">
      <c r="F916" s="51"/>
      <c r="J916" s="124"/>
      <c r="K916" s="4"/>
      <c r="L916" s="4"/>
      <c r="M916" s="4"/>
      <c r="N916" s="4"/>
      <c r="O916" s="4"/>
      <c r="P916" s="4"/>
      <c r="Q916" s="4"/>
      <c r="R916" s="4"/>
      <c r="S916" s="4"/>
      <c r="T916" s="4"/>
      <c r="V916" s="98"/>
      <c r="W916" s="4"/>
    </row>
    <row r="917" spans="6:23">
      <c r="F917" s="51"/>
      <c r="J917" s="124"/>
      <c r="K917" s="4"/>
      <c r="L917" s="4"/>
      <c r="M917" s="4"/>
      <c r="N917" s="4"/>
      <c r="O917" s="4"/>
      <c r="P917" s="4"/>
      <c r="Q917" s="4"/>
      <c r="R917" s="4"/>
      <c r="S917" s="4"/>
      <c r="T917" s="4"/>
      <c r="V917" s="98"/>
      <c r="W917" s="4"/>
    </row>
    <row r="918" spans="6:23">
      <c r="F918" s="51"/>
      <c r="J918" s="124"/>
      <c r="K918" s="4"/>
      <c r="L918" s="4"/>
      <c r="M918" s="4"/>
      <c r="N918" s="4"/>
      <c r="O918" s="4"/>
      <c r="P918" s="4"/>
      <c r="Q918" s="4"/>
      <c r="R918" s="4"/>
      <c r="S918" s="4"/>
      <c r="T918" s="4"/>
      <c r="V918" s="98"/>
      <c r="W918" s="4"/>
    </row>
    <row r="919" spans="6:23">
      <c r="F919" s="51"/>
      <c r="J919" s="124"/>
      <c r="K919" s="4"/>
      <c r="L919" s="4"/>
      <c r="M919" s="4"/>
      <c r="N919" s="4"/>
      <c r="O919" s="4"/>
      <c r="P919" s="4"/>
      <c r="Q919" s="4"/>
      <c r="R919" s="4"/>
      <c r="S919" s="4"/>
      <c r="T919" s="4"/>
      <c r="V919" s="98"/>
      <c r="W919" s="4"/>
    </row>
    <row r="920" spans="6:23">
      <c r="F920" s="51"/>
      <c r="J920" s="124"/>
      <c r="K920" s="4"/>
      <c r="L920" s="4"/>
      <c r="M920" s="4"/>
      <c r="N920" s="4"/>
      <c r="O920" s="4"/>
      <c r="P920" s="4"/>
      <c r="Q920" s="4"/>
      <c r="R920" s="4"/>
      <c r="S920" s="4"/>
      <c r="T920" s="4"/>
      <c r="V920" s="98"/>
      <c r="W920" s="4"/>
    </row>
    <row r="921" spans="6:23">
      <c r="F921" s="51"/>
      <c r="J921" s="124"/>
      <c r="K921" s="4"/>
      <c r="L921" s="4"/>
      <c r="M921" s="4"/>
      <c r="N921" s="4"/>
      <c r="O921" s="4"/>
      <c r="P921" s="4"/>
      <c r="Q921" s="4"/>
      <c r="R921" s="4"/>
      <c r="S921" s="4"/>
      <c r="T921" s="4"/>
      <c r="V921" s="98"/>
      <c r="W921" s="4"/>
    </row>
    <row r="922" spans="6:23">
      <c r="F922" s="51"/>
      <c r="J922" s="124"/>
      <c r="K922" s="4"/>
      <c r="L922" s="4"/>
      <c r="M922" s="4"/>
      <c r="N922" s="4"/>
      <c r="O922" s="4"/>
      <c r="P922" s="4"/>
      <c r="Q922" s="4"/>
      <c r="R922" s="4"/>
      <c r="S922" s="4"/>
      <c r="T922" s="4"/>
      <c r="V922" s="98"/>
      <c r="W922" s="4"/>
    </row>
    <row r="923" spans="6:23">
      <c r="F923" s="51"/>
      <c r="J923" s="124"/>
      <c r="K923" s="4"/>
      <c r="L923" s="4"/>
      <c r="M923" s="4"/>
      <c r="N923" s="4"/>
      <c r="O923" s="4"/>
      <c r="P923" s="4"/>
      <c r="Q923" s="4"/>
      <c r="R923" s="4"/>
      <c r="S923" s="4"/>
      <c r="T923" s="4"/>
      <c r="V923" s="98"/>
      <c r="W923" s="4"/>
    </row>
    <row r="924" spans="6:23">
      <c r="F924" s="51"/>
      <c r="J924" s="124"/>
      <c r="K924" s="4"/>
      <c r="L924" s="4"/>
      <c r="M924" s="4"/>
      <c r="N924" s="4"/>
      <c r="O924" s="4"/>
      <c r="P924" s="4"/>
      <c r="Q924" s="4"/>
      <c r="R924" s="4"/>
      <c r="S924" s="4"/>
      <c r="T924" s="4"/>
      <c r="V924" s="98"/>
      <c r="W924" s="4"/>
    </row>
    <row r="925" spans="6:23">
      <c r="F925" s="51"/>
      <c r="J925" s="124"/>
      <c r="K925" s="4"/>
      <c r="L925" s="4"/>
      <c r="M925" s="4"/>
      <c r="N925" s="4"/>
      <c r="O925" s="4"/>
      <c r="P925" s="4"/>
      <c r="Q925" s="4"/>
      <c r="R925" s="4"/>
      <c r="S925" s="4"/>
      <c r="T925" s="4"/>
      <c r="V925" s="98"/>
      <c r="W925" s="4"/>
    </row>
    <row r="926" spans="6:23">
      <c r="F926" s="51"/>
      <c r="J926" s="124"/>
      <c r="K926" s="4"/>
      <c r="L926" s="4"/>
      <c r="M926" s="4"/>
      <c r="N926" s="4"/>
      <c r="O926" s="4"/>
      <c r="P926" s="4"/>
      <c r="Q926" s="4"/>
      <c r="R926" s="4"/>
      <c r="S926" s="4"/>
      <c r="T926" s="4"/>
      <c r="V926" s="98"/>
      <c r="W926" s="4"/>
    </row>
    <row r="927" spans="6:23">
      <c r="F927" s="51"/>
      <c r="J927" s="124"/>
      <c r="K927" s="4"/>
      <c r="L927" s="4"/>
      <c r="M927" s="4"/>
      <c r="N927" s="4"/>
      <c r="O927" s="4"/>
      <c r="P927" s="4"/>
      <c r="Q927" s="4"/>
      <c r="R927" s="4"/>
      <c r="S927" s="4"/>
      <c r="T927" s="4"/>
      <c r="V927" s="98"/>
      <c r="W927" s="4"/>
    </row>
    <row r="928" spans="6:23">
      <c r="F928" s="51"/>
      <c r="J928" s="124"/>
    </row>
    <row r="929" spans="6:10">
      <c r="F929" s="51"/>
      <c r="J929" s="124"/>
    </row>
    <row r="930" spans="6:10">
      <c r="F930" s="51"/>
      <c r="J930" s="124"/>
    </row>
    <row r="931" spans="6:10">
      <c r="F931" s="51"/>
      <c r="J931" s="124"/>
    </row>
    <row r="932" spans="6:10">
      <c r="F932" s="51"/>
      <c r="J932" s="124"/>
    </row>
    <row r="933" spans="6:10">
      <c r="F933" s="51"/>
      <c r="J933" s="124"/>
    </row>
    <row r="934" spans="6:10">
      <c r="F934" s="51"/>
      <c r="J934" s="124"/>
    </row>
    <row r="935" spans="6:10">
      <c r="F935" s="51"/>
      <c r="J935" s="124"/>
    </row>
    <row r="936" spans="6:10">
      <c r="F936" s="51"/>
      <c r="J936" s="124"/>
    </row>
    <row r="937" spans="6:10">
      <c r="F937" s="51"/>
      <c r="J937" s="124"/>
    </row>
    <row r="938" spans="6:10">
      <c r="F938" s="51"/>
      <c r="J938" s="124"/>
    </row>
    <row r="939" spans="6:10">
      <c r="F939" s="51"/>
      <c r="J939" s="124"/>
    </row>
    <row r="940" spans="6:10">
      <c r="F940" s="51"/>
      <c r="J940" s="124"/>
    </row>
    <row r="941" spans="6:10">
      <c r="F941" s="51"/>
    </row>
    <row r="942" spans="6:10">
      <c r="F942" s="51"/>
    </row>
    <row r="943" spans="6:10">
      <c r="F943" s="51"/>
    </row>
    <row r="944" spans="6:10">
      <c r="F944" s="51"/>
    </row>
    <row r="945" spans="6:6">
      <c r="F945" s="51"/>
    </row>
    <row r="946" spans="6:6">
      <c r="F946" s="51"/>
    </row>
    <row r="947" spans="6:6">
      <c r="F947" s="51"/>
    </row>
    <row r="948" spans="6:6">
      <c r="F948" s="51"/>
    </row>
    <row r="949" spans="6:6">
      <c r="F949" s="51"/>
    </row>
    <row r="950" spans="6:6">
      <c r="F950" s="51"/>
    </row>
    <row r="951" spans="6:6">
      <c r="F951" s="51"/>
    </row>
    <row r="952" spans="6:6">
      <c r="F952" s="51"/>
    </row>
    <row r="953" spans="6:6">
      <c r="F953" s="51"/>
    </row>
    <row r="954" spans="6:6">
      <c r="F954" s="51"/>
    </row>
    <row r="955" spans="6:6">
      <c r="F955" s="51"/>
    </row>
    <row r="956" spans="6:6">
      <c r="F956" s="51"/>
    </row>
    <row r="957" spans="6:6">
      <c r="F957" s="51"/>
    </row>
    <row r="958" spans="6:6">
      <c r="F958" s="51"/>
    </row>
    <row r="959" spans="6:6">
      <c r="F959" s="51"/>
    </row>
    <row r="960" spans="6:6">
      <c r="F960" s="51"/>
    </row>
    <row r="961" spans="6:6">
      <c r="F961" s="51"/>
    </row>
    <row r="962" spans="6:6">
      <c r="F962" s="51"/>
    </row>
    <row r="963" spans="6:6">
      <c r="F963" s="51"/>
    </row>
    <row r="964" spans="6:6">
      <c r="F964" s="51"/>
    </row>
    <row r="965" spans="6:6">
      <c r="F965" s="51"/>
    </row>
    <row r="966" spans="6:6">
      <c r="F966" s="51"/>
    </row>
    <row r="967" spans="6:6">
      <c r="F967" s="51"/>
    </row>
    <row r="968" spans="6:6">
      <c r="F968" s="51"/>
    </row>
    <row r="969" spans="6:6">
      <c r="F969" s="51"/>
    </row>
    <row r="970" spans="6:6">
      <c r="F970" s="51"/>
    </row>
    <row r="971" spans="6:6">
      <c r="F971" s="51"/>
    </row>
    <row r="972" spans="6:6">
      <c r="F972" s="51"/>
    </row>
    <row r="973" spans="6:6">
      <c r="F973" s="51"/>
    </row>
    <row r="974" spans="6:6">
      <c r="F974" s="51"/>
    </row>
    <row r="975" spans="6:6">
      <c r="F975" s="51"/>
    </row>
    <row r="976" spans="6:6">
      <c r="F976" s="51"/>
    </row>
    <row r="977" spans="6:6">
      <c r="F977" s="51"/>
    </row>
    <row r="978" spans="6:6">
      <c r="F978" s="51"/>
    </row>
    <row r="979" spans="6:6">
      <c r="F979" s="51"/>
    </row>
    <row r="980" spans="6:6">
      <c r="F980" s="51"/>
    </row>
    <row r="981" spans="6:6">
      <c r="F981" s="51"/>
    </row>
    <row r="982" spans="6:6">
      <c r="F982" s="51"/>
    </row>
    <row r="983" spans="6:6">
      <c r="F983" s="51"/>
    </row>
    <row r="984" spans="6:6">
      <c r="F984" s="51"/>
    </row>
    <row r="985" spans="6:6">
      <c r="F985" s="51"/>
    </row>
    <row r="986" spans="6:6">
      <c r="F986" s="51"/>
    </row>
    <row r="987" spans="6:6">
      <c r="F987" s="51"/>
    </row>
    <row r="988" spans="6:6">
      <c r="F988" s="51"/>
    </row>
    <row r="989" spans="6:6">
      <c r="F989" s="51"/>
    </row>
    <row r="990" spans="6:6">
      <c r="F990" s="51"/>
    </row>
    <row r="991" spans="6:6">
      <c r="F991" s="51"/>
    </row>
    <row r="992" spans="6:6">
      <c r="F992" s="51"/>
    </row>
    <row r="993" spans="6:6">
      <c r="F993" s="51"/>
    </row>
    <row r="994" spans="6:6">
      <c r="F994" s="51"/>
    </row>
    <row r="995" spans="6:6">
      <c r="F995" s="51"/>
    </row>
    <row r="996" spans="6:6">
      <c r="F996" s="51"/>
    </row>
    <row r="997" spans="6:6">
      <c r="F997" s="51"/>
    </row>
    <row r="998" spans="6:6">
      <c r="F998" s="51"/>
    </row>
    <row r="999" spans="6:6">
      <c r="F999" s="51"/>
    </row>
    <row r="1000" spans="6:6">
      <c r="F1000" s="51"/>
    </row>
    <row r="1001" spans="6:6">
      <c r="F1001" s="51"/>
    </row>
    <row r="1002" spans="6:6">
      <c r="F1002" s="51"/>
    </row>
    <row r="1003" spans="6:6">
      <c r="F1003" s="51"/>
    </row>
    <row r="1004" spans="6:6">
      <c r="F1004" s="51"/>
    </row>
    <row r="1005" spans="6:6">
      <c r="F1005" s="51"/>
    </row>
    <row r="1006" spans="6:6">
      <c r="F1006" s="51"/>
    </row>
    <row r="1007" spans="6:6">
      <c r="F1007" s="51"/>
    </row>
    <row r="1008" spans="6:6">
      <c r="F1008" s="51"/>
    </row>
    <row r="1009" spans="6:6">
      <c r="F1009" s="51"/>
    </row>
    <row r="1010" spans="6:6">
      <c r="F1010" s="51"/>
    </row>
    <row r="1011" spans="6:6">
      <c r="F1011" s="51"/>
    </row>
    <row r="1012" spans="6:6">
      <c r="F1012" s="51"/>
    </row>
    <row r="1013" spans="6:6">
      <c r="F1013" s="51"/>
    </row>
    <row r="1014" spans="6:6">
      <c r="F1014" s="51"/>
    </row>
    <row r="1015" spans="6:6">
      <c r="F1015" s="51"/>
    </row>
    <row r="1016" spans="6:6">
      <c r="F1016" s="51"/>
    </row>
    <row r="1017" spans="6:6">
      <c r="F1017" s="51"/>
    </row>
    <row r="1018" spans="6:6">
      <c r="F1018" s="51"/>
    </row>
    <row r="1019" spans="6:6">
      <c r="F1019" s="51"/>
    </row>
    <row r="1020" spans="6:6">
      <c r="F1020" s="51"/>
    </row>
    <row r="1021" spans="6:6">
      <c r="F1021" s="51"/>
    </row>
    <row r="1022" spans="6:6">
      <c r="F1022" s="51"/>
    </row>
    <row r="1023" spans="6:6">
      <c r="F1023" s="51"/>
    </row>
    <row r="1024" spans="6:6">
      <c r="F1024" s="51"/>
    </row>
    <row r="1025" spans="6:6">
      <c r="F1025" s="51"/>
    </row>
    <row r="1026" spans="6:6">
      <c r="F1026" s="51"/>
    </row>
    <row r="1027" spans="6:6">
      <c r="F1027" s="51"/>
    </row>
    <row r="1028" spans="6:6">
      <c r="F1028" s="51"/>
    </row>
    <row r="1029" spans="6:6">
      <c r="F1029" s="51"/>
    </row>
    <row r="1030" spans="6:6">
      <c r="F1030" s="51"/>
    </row>
    <row r="1031" spans="6:6">
      <c r="F1031" s="51"/>
    </row>
    <row r="1032" spans="6:6">
      <c r="F1032" s="51"/>
    </row>
    <row r="1033" spans="6:6">
      <c r="F1033" s="51"/>
    </row>
    <row r="1034" spans="6:6">
      <c r="F1034" s="51"/>
    </row>
    <row r="1035" spans="6:6">
      <c r="F1035" s="51"/>
    </row>
    <row r="1036" spans="6:6">
      <c r="F1036" s="51"/>
    </row>
    <row r="1037" spans="6:6">
      <c r="F1037" s="51"/>
    </row>
    <row r="1038" spans="6:6">
      <c r="F1038" s="51"/>
    </row>
    <row r="1039" spans="6:6">
      <c r="F1039" s="51"/>
    </row>
    <row r="1040" spans="6:6">
      <c r="F1040" s="51"/>
    </row>
    <row r="1041" spans="6:6">
      <c r="F1041" s="51"/>
    </row>
    <row r="1042" spans="6:6">
      <c r="F1042" s="51"/>
    </row>
    <row r="1043" spans="6:6">
      <c r="F1043" s="51"/>
    </row>
    <row r="1044" spans="6:6">
      <c r="F1044" s="51"/>
    </row>
    <row r="1045" spans="6:6">
      <c r="F1045" s="51"/>
    </row>
    <row r="1046" spans="6:6">
      <c r="F1046" s="51"/>
    </row>
    <row r="1047" spans="6:6">
      <c r="F1047" s="51"/>
    </row>
    <row r="1048" spans="6:6">
      <c r="F1048" s="51"/>
    </row>
    <row r="1049" spans="6:6">
      <c r="F1049" s="51"/>
    </row>
    <row r="1050" spans="6:6">
      <c r="F1050" s="51"/>
    </row>
    <row r="1051" spans="6:6">
      <c r="F1051" s="51"/>
    </row>
    <row r="1052" spans="6:6">
      <c r="F1052" s="51"/>
    </row>
    <row r="1053" spans="6:6">
      <c r="F1053" s="51"/>
    </row>
    <row r="1054" spans="6:6">
      <c r="F1054" s="51"/>
    </row>
    <row r="1055" spans="6:6">
      <c r="F1055" s="51"/>
    </row>
    <row r="1056" spans="6:6">
      <c r="F1056" s="51"/>
    </row>
    <row r="1057" spans="6:6">
      <c r="F1057" s="51"/>
    </row>
    <row r="1058" spans="6:6">
      <c r="F1058" s="51"/>
    </row>
    <row r="1059" spans="6:6">
      <c r="F1059" s="51"/>
    </row>
    <row r="1060" spans="6:6">
      <c r="F1060" s="51"/>
    </row>
    <row r="1061" spans="6:6">
      <c r="F1061" s="51"/>
    </row>
    <row r="1062" spans="6:6">
      <c r="F1062" s="51"/>
    </row>
    <row r="1063" spans="6:6">
      <c r="F1063" s="51"/>
    </row>
    <row r="1064" spans="6:6">
      <c r="F1064" s="51"/>
    </row>
    <row r="1065" spans="6:6">
      <c r="F1065" s="51"/>
    </row>
    <row r="1066" spans="6:6">
      <c r="F1066" s="51"/>
    </row>
    <row r="1067" spans="6:6">
      <c r="F1067" s="51"/>
    </row>
    <row r="1068" spans="6:6">
      <c r="F1068" s="51"/>
    </row>
    <row r="1069" spans="6:6">
      <c r="F1069" s="51"/>
    </row>
    <row r="1070" spans="6:6">
      <c r="F1070" s="51"/>
    </row>
    <row r="1071" spans="6:6">
      <c r="F1071" s="51"/>
    </row>
    <row r="1072" spans="6:6">
      <c r="F1072" s="51"/>
    </row>
    <row r="1073" spans="6:6">
      <c r="F1073" s="51"/>
    </row>
    <row r="1074" spans="6:6">
      <c r="F1074" s="51"/>
    </row>
    <row r="1075" spans="6:6">
      <c r="F1075" s="51"/>
    </row>
    <row r="1076" spans="6:6">
      <c r="F1076" s="51"/>
    </row>
    <row r="1077" spans="6:6">
      <c r="F1077" s="51"/>
    </row>
    <row r="1078" spans="6:6">
      <c r="F1078" s="51"/>
    </row>
    <row r="1079" spans="6:6">
      <c r="F1079" s="51"/>
    </row>
    <row r="1080" spans="6:6">
      <c r="F1080" s="51"/>
    </row>
    <row r="1081" spans="6:6">
      <c r="F1081" s="51"/>
    </row>
    <row r="1082" spans="6:6">
      <c r="F1082" s="51"/>
    </row>
    <row r="1083" spans="6:6">
      <c r="F1083" s="51"/>
    </row>
    <row r="1084" spans="6:6">
      <c r="F1084" s="51"/>
    </row>
    <row r="1085" spans="6:6">
      <c r="F1085" s="51"/>
    </row>
    <row r="1086" spans="6:6">
      <c r="F1086" s="51"/>
    </row>
    <row r="1087" spans="6:6">
      <c r="F1087" s="51"/>
    </row>
    <row r="1088" spans="6:6">
      <c r="F1088" s="51"/>
    </row>
    <row r="1089" spans="6:6">
      <c r="F1089" s="51"/>
    </row>
    <row r="1090" spans="6:6">
      <c r="F1090" s="51"/>
    </row>
    <row r="1091" spans="6:6">
      <c r="F1091" s="51"/>
    </row>
    <row r="1092" spans="6:6">
      <c r="F1092" s="51"/>
    </row>
    <row r="1093" spans="6:6">
      <c r="F1093" s="51"/>
    </row>
    <row r="1094" spans="6:6">
      <c r="F1094" s="51"/>
    </row>
    <row r="1095" spans="6:6">
      <c r="F1095" s="51"/>
    </row>
    <row r="1096" spans="6:6">
      <c r="F1096" s="51"/>
    </row>
    <row r="1097" spans="6:6">
      <c r="F1097" s="51"/>
    </row>
    <row r="1098" spans="6:6">
      <c r="F1098" s="51"/>
    </row>
    <row r="1099" spans="6:6">
      <c r="F1099" s="51"/>
    </row>
    <row r="1100" spans="6:6">
      <c r="F1100" s="51"/>
    </row>
    <row r="1101" spans="6:6">
      <c r="F1101" s="51"/>
    </row>
    <row r="1102" spans="6:6">
      <c r="F1102" s="51"/>
    </row>
    <row r="1103" spans="6:6">
      <c r="F1103" s="51"/>
    </row>
    <row r="1104" spans="6:6">
      <c r="F1104" s="51"/>
    </row>
    <row r="1105" spans="6:6">
      <c r="F1105" s="51"/>
    </row>
    <row r="1106" spans="6:6">
      <c r="F1106" s="51"/>
    </row>
    <row r="1107" spans="6:6">
      <c r="F1107" s="51"/>
    </row>
    <row r="1108" spans="6:6">
      <c r="F1108" s="51"/>
    </row>
    <row r="1109" spans="6:6">
      <c r="F1109" s="51"/>
    </row>
    <row r="1110" spans="6:6">
      <c r="F1110" s="51"/>
    </row>
    <row r="1111" spans="6:6">
      <c r="F1111" s="51"/>
    </row>
    <row r="1112" spans="6:6">
      <c r="F1112" s="51"/>
    </row>
    <row r="1113" spans="6:6">
      <c r="F1113" s="51"/>
    </row>
    <row r="1114" spans="6:6">
      <c r="F1114" s="51"/>
    </row>
    <row r="1115" spans="6:6">
      <c r="F1115" s="51"/>
    </row>
    <row r="1116" spans="6:6">
      <c r="F1116" s="51"/>
    </row>
    <row r="1117" spans="6:6">
      <c r="F1117" s="51"/>
    </row>
    <row r="1118" spans="6:6">
      <c r="F1118" s="51"/>
    </row>
    <row r="1119" spans="6:6">
      <c r="F1119" s="51"/>
    </row>
    <row r="1120" spans="6:6">
      <c r="F1120" s="51"/>
    </row>
    <row r="1121" spans="6:6">
      <c r="F1121" s="51"/>
    </row>
    <row r="1122" spans="6:6">
      <c r="F1122" s="51"/>
    </row>
    <row r="1123" spans="6:6">
      <c r="F1123" s="51"/>
    </row>
    <row r="1124" spans="6:6">
      <c r="F1124" s="51"/>
    </row>
    <row r="1125" spans="6:6">
      <c r="F1125" s="51"/>
    </row>
    <row r="1126" spans="6:6">
      <c r="F1126" s="51"/>
    </row>
    <row r="1127" spans="6:6">
      <c r="F1127" s="51"/>
    </row>
    <row r="1128" spans="6:6">
      <c r="F1128" s="51"/>
    </row>
    <row r="1129" spans="6:6">
      <c r="F1129" s="51"/>
    </row>
    <row r="1130" spans="6:6">
      <c r="F1130" s="51"/>
    </row>
    <row r="1131" spans="6:6">
      <c r="F1131" s="51"/>
    </row>
    <row r="1132" spans="6:6">
      <c r="F1132" s="51"/>
    </row>
    <row r="1133" spans="6:6">
      <c r="F1133" s="51"/>
    </row>
    <row r="1134" spans="6:6">
      <c r="F1134" s="51"/>
    </row>
    <row r="1135" spans="6:6">
      <c r="F1135" s="51"/>
    </row>
    <row r="1136" spans="6:6">
      <c r="F1136" s="51"/>
    </row>
    <row r="1137" spans="6:6">
      <c r="F1137" s="51"/>
    </row>
    <row r="1138" spans="6:6">
      <c r="F1138" s="51"/>
    </row>
    <row r="1139" spans="6:6">
      <c r="F1139" s="51"/>
    </row>
    <row r="1140" spans="6:6">
      <c r="F1140" s="51"/>
    </row>
    <row r="1141" spans="6:6">
      <c r="F1141" s="51"/>
    </row>
    <row r="1142" spans="6:6">
      <c r="F1142" s="51"/>
    </row>
    <row r="1143" spans="6:6">
      <c r="F1143" s="51"/>
    </row>
    <row r="1144" spans="6:6">
      <c r="F1144" s="51"/>
    </row>
    <row r="1145" spans="6:6">
      <c r="F1145" s="51"/>
    </row>
    <row r="1146" spans="6:6">
      <c r="F1146" s="51"/>
    </row>
    <row r="1147" spans="6:6">
      <c r="F1147" s="51"/>
    </row>
    <row r="1148" spans="6:6">
      <c r="F1148" s="51"/>
    </row>
    <row r="1149" spans="6:6">
      <c r="F1149" s="51"/>
    </row>
    <row r="1150" spans="6:6">
      <c r="F1150" s="51"/>
    </row>
    <row r="1151" spans="6:6">
      <c r="F1151" s="51"/>
    </row>
    <row r="1152" spans="6:6">
      <c r="F1152" s="51"/>
    </row>
    <row r="1153" spans="6:6">
      <c r="F1153" s="51"/>
    </row>
    <row r="1154" spans="6:6">
      <c r="F1154" s="51"/>
    </row>
    <row r="1155" spans="6:6">
      <c r="F1155" s="51"/>
    </row>
    <row r="1156" spans="6:6">
      <c r="F1156" s="51"/>
    </row>
    <row r="1157" spans="6:6">
      <c r="F1157" s="51"/>
    </row>
    <row r="1158" spans="6:6">
      <c r="F1158" s="51"/>
    </row>
    <row r="1159" spans="6:6">
      <c r="F1159" s="51"/>
    </row>
    <row r="1160" spans="6:6">
      <c r="F1160" s="51"/>
    </row>
    <row r="1161" spans="6:6">
      <c r="F1161" s="51"/>
    </row>
    <row r="1162" spans="6:6">
      <c r="F1162" s="51"/>
    </row>
    <row r="1163" spans="6:6">
      <c r="F1163" s="51"/>
    </row>
    <row r="1164" spans="6:6">
      <c r="F1164" s="51"/>
    </row>
    <row r="1165" spans="6:6">
      <c r="F1165" s="51"/>
    </row>
    <row r="1166" spans="6:6">
      <c r="F1166" s="51"/>
    </row>
    <row r="1167" spans="6:6">
      <c r="F1167" s="51"/>
    </row>
    <row r="1168" spans="6:6">
      <c r="F1168" s="51"/>
    </row>
    <row r="1169" spans="6:6">
      <c r="F1169" s="51"/>
    </row>
    <row r="1170" spans="6:6">
      <c r="F1170" s="51"/>
    </row>
    <row r="1171" spans="6:6">
      <c r="F1171" s="51"/>
    </row>
    <row r="1172" spans="6:6">
      <c r="F1172" s="51"/>
    </row>
    <row r="1173" spans="6:6">
      <c r="F1173" s="51"/>
    </row>
    <row r="1174" spans="6:6">
      <c r="F1174" s="51"/>
    </row>
    <row r="1175" spans="6:6">
      <c r="F1175" s="51"/>
    </row>
    <row r="1176" spans="6:6">
      <c r="F1176" s="51"/>
    </row>
    <row r="1177" spans="6:6">
      <c r="F1177" s="51"/>
    </row>
    <row r="1178" spans="6:6">
      <c r="F1178" s="51"/>
    </row>
    <row r="1179" spans="6:6">
      <c r="F1179" s="51"/>
    </row>
    <row r="1180" spans="6:6">
      <c r="F1180" s="51"/>
    </row>
    <row r="1181" spans="6:6">
      <c r="F1181" s="51"/>
    </row>
    <row r="1182" spans="6:6">
      <c r="F1182" s="51"/>
    </row>
    <row r="1183" spans="6:6">
      <c r="F1183" s="51"/>
    </row>
    <row r="1184" spans="6:6">
      <c r="F1184" s="51"/>
    </row>
    <row r="1185" spans="6:6">
      <c r="F1185" s="51"/>
    </row>
    <row r="1186" spans="6:6">
      <c r="F1186" s="51"/>
    </row>
    <row r="1187" spans="6:6">
      <c r="F1187" s="51"/>
    </row>
    <row r="1188" spans="6:6">
      <c r="F1188" s="51"/>
    </row>
    <row r="1189" spans="6:6">
      <c r="F1189" s="51"/>
    </row>
    <row r="1190" spans="6:6">
      <c r="F1190" s="51"/>
    </row>
    <row r="1191" spans="6:6">
      <c r="F1191" s="51"/>
    </row>
    <row r="1192" spans="6:6">
      <c r="F1192" s="51"/>
    </row>
    <row r="1193" spans="6:6">
      <c r="F1193" s="51"/>
    </row>
    <row r="1194" spans="6:6">
      <c r="F1194" s="51"/>
    </row>
    <row r="1195" spans="6:6">
      <c r="F1195" s="51"/>
    </row>
    <row r="1196" spans="6:6">
      <c r="F1196" s="51"/>
    </row>
    <row r="1197" spans="6:6">
      <c r="F1197" s="51"/>
    </row>
    <row r="1198" spans="6:6">
      <c r="F1198" s="51"/>
    </row>
    <row r="1199" spans="6:6">
      <c r="F1199" s="51"/>
    </row>
    <row r="1200" spans="6:6">
      <c r="F1200" s="51"/>
    </row>
    <row r="1201" spans="6:6">
      <c r="F1201" s="51"/>
    </row>
    <row r="1202" spans="6:6">
      <c r="F1202" s="51"/>
    </row>
    <row r="1203" spans="6:6">
      <c r="F1203" s="51"/>
    </row>
    <row r="1204" spans="6:6">
      <c r="F1204" s="51"/>
    </row>
    <row r="1205" spans="6:6">
      <c r="F1205" s="51"/>
    </row>
    <row r="1206" spans="6:6">
      <c r="F1206" s="51"/>
    </row>
    <row r="1207" spans="6:6">
      <c r="F1207" s="51"/>
    </row>
    <row r="1208" spans="6:6">
      <c r="F1208" s="51"/>
    </row>
    <row r="1209" spans="6:6">
      <c r="F1209" s="51"/>
    </row>
    <row r="1210" spans="6:6">
      <c r="F1210" s="51"/>
    </row>
    <row r="1211" spans="6:6">
      <c r="F1211" s="51"/>
    </row>
    <row r="1212" spans="6:6">
      <c r="F1212" s="51"/>
    </row>
    <row r="1213" spans="6:6">
      <c r="F1213" s="51"/>
    </row>
    <row r="1214" spans="6:6">
      <c r="F1214" s="51"/>
    </row>
    <row r="1215" spans="6:6">
      <c r="F1215" s="51"/>
    </row>
    <row r="1216" spans="6:6">
      <c r="F1216" s="51"/>
    </row>
    <row r="1217" spans="6:6">
      <c r="F1217" s="51"/>
    </row>
    <row r="1218" spans="6:6">
      <c r="F1218" s="51"/>
    </row>
    <row r="1219" spans="6:6">
      <c r="F1219" s="51"/>
    </row>
    <row r="1220" spans="6:6">
      <c r="F1220" s="51"/>
    </row>
    <row r="1221" spans="6:6">
      <c r="F1221" s="51"/>
    </row>
    <row r="1222" spans="6:6">
      <c r="F1222" s="51"/>
    </row>
    <row r="1223" spans="6:6">
      <c r="F1223" s="51"/>
    </row>
    <row r="1224" spans="6:6">
      <c r="F1224" s="51"/>
    </row>
    <row r="1225" spans="6:6">
      <c r="F1225" s="51"/>
    </row>
    <row r="1226" spans="6:6">
      <c r="F1226" s="51"/>
    </row>
    <row r="1227" spans="6:6">
      <c r="F1227" s="51"/>
    </row>
    <row r="1228" spans="6:6">
      <c r="F1228" s="51"/>
    </row>
    <row r="1229" spans="6:6">
      <c r="F1229" s="51"/>
    </row>
    <row r="1230" spans="6:6">
      <c r="F1230" s="51"/>
    </row>
    <row r="1231" spans="6:6">
      <c r="F1231" s="51"/>
    </row>
    <row r="1232" spans="6:6">
      <c r="F1232" s="51"/>
    </row>
    <row r="1233" spans="6:6">
      <c r="F1233" s="51"/>
    </row>
    <row r="1234" spans="6:6">
      <c r="F1234" s="51"/>
    </row>
    <row r="1235" spans="6:6">
      <c r="F1235" s="51"/>
    </row>
    <row r="1236" spans="6:6">
      <c r="F1236" s="51"/>
    </row>
    <row r="1237" spans="6:6">
      <c r="F1237" s="51"/>
    </row>
    <row r="1238" spans="6:6">
      <c r="F1238" s="51"/>
    </row>
    <row r="1239" spans="6:6">
      <c r="F1239" s="51"/>
    </row>
    <row r="1240" spans="6:6">
      <c r="F1240" s="51"/>
    </row>
    <row r="1241" spans="6:6">
      <c r="F1241" s="51"/>
    </row>
    <row r="1242" spans="6:6">
      <c r="F1242" s="51"/>
    </row>
    <row r="1243" spans="6:6">
      <c r="F1243" s="51"/>
    </row>
    <row r="1244" spans="6:6">
      <c r="F1244" s="51"/>
    </row>
    <row r="1245" spans="6:6">
      <c r="F1245" s="51"/>
    </row>
    <row r="1246" spans="6:6">
      <c r="F1246" s="51"/>
    </row>
    <row r="1247" spans="6:6">
      <c r="F1247" s="51"/>
    </row>
    <row r="1248" spans="6:6">
      <c r="F1248" s="51"/>
    </row>
    <row r="1249" spans="6:6">
      <c r="F1249" s="51"/>
    </row>
    <row r="1250" spans="6:6">
      <c r="F1250" s="51"/>
    </row>
    <row r="1251" spans="6:6">
      <c r="F1251" s="51"/>
    </row>
    <row r="1252" spans="6:6">
      <c r="F1252" s="51"/>
    </row>
    <row r="1253" spans="6:6">
      <c r="F1253" s="51"/>
    </row>
    <row r="1254" spans="6:6">
      <c r="F1254" s="51"/>
    </row>
    <row r="1255" spans="6:6">
      <c r="F1255" s="51"/>
    </row>
    <row r="1256" spans="6:6">
      <c r="F1256" s="51"/>
    </row>
    <row r="1257" spans="6:6">
      <c r="F1257" s="51"/>
    </row>
    <row r="1258" spans="6:6">
      <c r="F1258" s="51"/>
    </row>
    <row r="1259" spans="6:6">
      <c r="F1259" s="51"/>
    </row>
    <row r="1260" spans="6:6">
      <c r="F1260" s="51"/>
    </row>
    <row r="1261" spans="6:6">
      <c r="F1261" s="51"/>
    </row>
    <row r="1262" spans="6:6">
      <c r="F1262" s="51"/>
    </row>
    <row r="1263" spans="6:6">
      <c r="F1263" s="51"/>
    </row>
    <row r="1264" spans="6:6">
      <c r="F1264" s="51"/>
    </row>
    <row r="1265" spans="6:6">
      <c r="F1265" s="51"/>
    </row>
    <row r="1266" spans="6:6">
      <c r="F1266" s="51"/>
    </row>
    <row r="1267" spans="6:6">
      <c r="F1267" s="51"/>
    </row>
    <row r="1268" spans="6:6">
      <c r="F1268" s="51"/>
    </row>
    <row r="1269" spans="6:6">
      <c r="F1269" s="51"/>
    </row>
    <row r="1270" spans="6:6">
      <c r="F1270" s="51"/>
    </row>
    <row r="1271" spans="6:6">
      <c r="F1271" s="51"/>
    </row>
    <row r="1272" spans="6:6">
      <c r="F1272" s="51"/>
    </row>
    <row r="1273" spans="6:6">
      <c r="F1273" s="51"/>
    </row>
    <row r="1274" spans="6:6">
      <c r="F1274" s="51"/>
    </row>
    <row r="1275" spans="6:6">
      <c r="F1275" s="51"/>
    </row>
    <row r="1276" spans="6:6">
      <c r="F1276" s="51"/>
    </row>
  </sheetData>
  <sortState xmlns:xlrd2="http://schemas.microsoft.com/office/spreadsheetml/2017/richdata2" ref="Y20:Y154">
    <sortCondition ref="Y20:Y154"/>
  </sortState>
  <mergeCells count="2">
    <mergeCell ref="M2:R2"/>
    <mergeCell ref="E2:K2"/>
  </mergeCells>
  <conditionalFormatting sqref="U5:U375 U778:U65234 U748:U773">
    <cfRule type="cellIs" dxfId="3" priority="5" operator="lessThan">
      <formula>#REF!</formula>
    </cfRule>
    <cfRule type="cellIs" dxfId="2" priority="6" operator="greaterThan">
      <formula>#REF!</formula>
    </cfRule>
  </conditionalFormatting>
  <conditionalFormatting sqref="U490:U777">
    <cfRule type="cellIs" dxfId="1" priority="1" operator="lessThan">
      <formula>#REF!</formula>
    </cfRule>
    <cfRule type="cellIs" dxfId="0" priority="2" operator="greaterThan">
      <formula>#REF!</formula>
    </cfRule>
  </conditionalFormatting>
  <pageMargins left="0.75" right="0.75" top="1" bottom="1" header="0.5" footer="0.5"/>
  <pageSetup orientation="portrait" horizontalDpi="4294967292" verticalDpi="429496729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39"/>
  <sheetViews>
    <sheetView zoomScaleNormal="100" workbookViewId="0">
      <selection activeCell="A2" sqref="A2"/>
    </sheetView>
  </sheetViews>
  <sheetFormatPr defaultColWidth="10.875" defaultRowHeight="12.75"/>
  <cols>
    <col min="1" max="1" width="13.375" style="2" customWidth="1"/>
    <col min="2" max="2" width="6.875" style="1" bestFit="1" customWidth="1"/>
    <col min="3" max="3" width="8.125" style="1" bestFit="1" customWidth="1"/>
    <col min="4" max="4" width="5.875" style="1" bestFit="1" customWidth="1"/>
    <col min="5" max="5" width="9" style="1" bestFit="1" customWidth="1"/>
    <col min="6" max="6" width="5.125" style="1" bestFit="1" customWidth="1"/>
    <col min="7" max="7" width="8.625" style="1" bestFit="1" customWidth="1"/>
    <col min="8" max="8" width="6.375" style="1" bestFit="1" customWidth="1"/>
    <col min="9" max="9" width="8.375" style="1" bestFit="1" customWidth="1"/>
    <col min="10" max="10" width="6.375" style="1" bestFit="1" customWidth="1"/>
    <col min="11" max="11" width="5.875" style="1" customWidth="1"/>
    <col min="12" max="12" width="2.125" style="1" customWidth="1"/>
    <col min="13" max="13" width="8.375" style="1" bestFit="1" customWidth="1"/>
    <col min="14" max="14" width="6.375" style="1" bestFit="1" customWidth="1"/>
    <col min="15" max="15" width="8.375" style="1" bestFit="1" customWidth="1"/>
    <col min="16" max="16" width="7.875" style="1" customWidth="1"/>
    <col min="17" max="17" width="8.375" style="1" bestFit="1" customWidth="1"/>
    <col min="18" max="18" width="6.375" style="1" bestFit="1" customWidth="1"/>
    <col min="19" max="19" width="9.5" style="1" bestFit="1" customWidth="1"/>
    <col min="20" max="21" width="6.375" style="1" bestFit="1" customWidth="1"/>
    <col min="22" max="16384" width="10.875" style="1"/>
  </cols>
  <sheetData>
    <row r="1" spans="1:21" ht="13.5" thickBot="1">
      <c r="A1" s="52" t="s">
        <v>1328</v>
      </c>
      <c r="B1" s="53"/>
      <c r="C1" s="53"/>
      <c r="D1" s="54"/>
      <c r="E1" s="55"/>
      <c r="F1" s="54"/>
      <c r="G1" s="55"/>
      <c r="H1" s="56"/>
      <c r="I1" s="57"/>
      <c r="J1" s="56"/>
      <c r="K1" s="58"/>
      <c r="L1" s="58"/>
      <c r="M1" s="56"/>
      <c r="N1" s="56"/>
      <c r="O1" s="59"/>
      <c r="P1" s="59"/>
      <c r="Q1" s="59"/>
      <c r="R1" s="59"/>
      <c r="S1" s="59"/>
      <c r="T1" s="59"/>
      <c r="U1" s="59"/>
    </row>
    <row r="2" spans="1:21" ht="13.5" thickTop="1">
      <c r="A2" s="60"/>
      <c r="B2" s="61"/>
      <c r="C2" s="61"/>
      <c r="D2" s="62"/>
      <c r="E2" s="131" t="s">
        <v>5</v>
      </c>
      <c r="F2" s="131"/>
      <c r="G2" s="131"/>
      <c r="H2" s="131"/>
      <c r="I2" s="131"/>
      <c r="J2" s="131"/>
      <c r="K2" s="131"/>
      <c r="L2" s="62"/>
      <c r="M2" s="132" t="s">
        <v>6</v>
      </c>
      <c r="N2" s="132"/>
      <c r="O2" s="132"/>
      <c r="P2" s="132"/>
      <c r="Q2" s="132"/>
      <c r="R2" s="132"/>
      <c r="S2" s="63"/>
      <c r="T2" s="63"/>
      <c r="U2" s="63"/>
    </row>
    <row r="3" spans="1:21">
      <c r="A3" s="60" t="s">
        <v>7</v>
      </c>
      <c r="B3" s="64" t="s">
        <v>8</v>
      </c>
      <c r="C3" s="65" t="s">
        <v>4</v>
      </c>
      <c r="D3" s="66" t="s">
        <v>1</v>
      </c>
      <c r="E3" s="67" t="s">
        <v>9</v>
      </c>
      <c r="F3" s="66" t="s">
        <v>511</v>
      </c>
      <c r="G3" s="67" t="s">
        <v>10</v>
      </c>
      <c r="H3" s="66" t="s">
        <v>511</v>
      </c>
      <c r="I3" s="67" t="s">
        <v>9</v>
      </c>
      <c r="J3" s="66" t="s">
        <v>511</v>
      </c>
      <c r="K3" s="68" t="s">
        <v>11</v>
      </c>
      <c r="L3" s="68"/>
      <c r="M3" s="69" t="s">
        <v>9</v>
      </c>
      <c r="N3" s="66" t="s">
        <v>0</v>
      </c>
      <c r="O3" s="70" t="s">
        <v>10</v>
      </c>
      <c r="P3" s="66" t="s">
        <v>0</v>
      </c>
      <c r="Q3" s="70" t="s">
        <v>9</v>
      </c>
      <c r="R3" s="66" t="s">
        <v>0</v>
      </c>
      <c r="S3" s="71" t="s">
        <v>12</v>
      </c>
      <c r="T3" s="66" t="s">
        <v>0</v>
      </c>
      <c r="U3" s="71" t="s">
        <v>13</v>
      </c>
    </row>
    <row r="4" spans="1:21">
      <c r="A4" s="72"/>
      <c r="B4" s="73" t="s">
        <v>14</v>
      </c>
      <c r="C4" s="73" t="s">
        <v>15</v>
      </c>
      <c r="D4" s="74"/>
      <c r="E4" s="75" t="s">
        <v>10</v>
      </c>
      <c r="F4" s="74" t="s">
        <v>16</v>
      </c>
      <c r="G4" s="75" t="s">
        <v>17</v>
      </c>
      <c r="H4" s="74" t="s">
        <v>16</v>
      </c>
      <c r="I4" s="75" t="s">
        <v>3</v>
      </c>
      <c r="J4" s="74" t="s">
        <v>16</v>
      </c>
      <c r="K4" s="76" t="s">
        <v>18</v>
      </c>
      <c r="L4" s="76"/>
      <c r="M4" s="77" t="s">
        <v>19</v>
      </c>
      <c r="N4" s="77" t="s">
        <v>20</v>
      </c>
      <c r="O4" s="78" t="s">
        <v>2</v>
      </c>
      <c r="P4" s="78" t="s">
        <v>20</v>
      </c>
      <c r="Q4" s="78" t="s">
        <v>10</v>
      </c>
      <c r="R4" s="78" t="s">
        <v>20</v>
      </c>
      <c r="S4" s="78" t="s">
        <v>20</v>
      </c>
      <c r="T4" s="78" t="s">
        <v>20</v>
      </c>
      <c r="U4" s="78" t="s">
        <v>16</v>
      </c>
    </row>
    <row r="5" spans="1:21">
      <c r="A5" s="79" t="s">
        <v>480</v>
      </c>
      <c r="B5" s="80"/>
      <c r="C5" s="80"/>
      <c r="D5" s="71"/>
      <c r="E5" s="81"/>
      <c r="F5" s="71"/>
      <c r="G5" s="81"/>
      <c r="H5" s="71"/>
      <c r="I5" s="81"/>
      <c r="J5" s="71"/>
      <c r="K5" s="82"/>
      <c r="L5" s="82"/>
      <c r="M5" s="71"/>
      <c r="N5" s="71"/>
      <c r="O5" s="71"/>
      <c r="P5" s="71"/>
      <c r="Q5" s="71"/>
      <c r="R5" s="71"/>
      <c r="S5" s="71"/>
      <c r="T5" s="71"/>
      <c r="U5" s="80"/>
    </row>
    <row r="6" spans="1:21">
      <c r="A6" s="83" t="s">
        <v>299</v>
      </c>
      <c r="B6" s="84">
        <v>186.34186927913549</v>
      </c>
      <c r="C6" s="85">
        <v>57993.901068478182</v>
      </c>
      <c r="D6" s="86">
        <v>1.7032372191802077</v>
      </c>
      <c r="E6" s="87">
        <v>17.214530934835658</v>
      </c>
      <c r="F6" s="86">
        <v>1.5024712453050528</v>
      </c>
      <c r="G6" s="88">
        <v>0.68137882483965284</v>
      </c>
      <c r="H6" s="86">
        <v>3.3067830016478719</v>
      </c>
      <c r="I6" s="88">
        <v>8.5071198567915368E-2</v>
      </c>
      <c r="J6" s="89">
        <v>2.9457416684120137</v>
      </c>
      <c r="K6" s="87">
        <v>0.89081795416997711</v>
      </c>
      <c r="L6" s="4"/>
      <c r="M6" s="83">
        <v>526.32139010084995</v>
      </c>
      <c r="N6" s="83">
        <v>29.776109092988008</v>
      </c>
      <c r="O6" s="83">
        <v>527.60743856673798</v>
      </c>
      <c r="P6" s="83">
        <v>27.21539619399698</v>
      </c>
      <c r="Q6" s="83">
        <v>533.15342692365653</v>
      </c>
      <c r="R6" s="83">
        <v>65.801578039257549</v>
      </c>
      <c r="S6" s="83">
        <v>526.32139010084995</v>
      </c>
      <c r="T6" s="83">
        <v>29.776109092988008</v>
      </c>
      <c r="U6" s="83">
        <v>98.718560834874864</v>
      </c>
    </row>
    <row r="7" spans="1:21">
      <c r="A7" s="83" t="s">
        <v>300</v>
      </c>
      <c r="B7" s="84">
        <v>790.22503591149723</v>
      </c>
      <c r="C7" s="85">
        <v>64203.645992972524</v>
      </c>
      <c r="D7" s="86">
        <v>0.75416166772435766</v>
      </c>
      <c r="E7" s="87">
        <v>17.235369191321059</v>
      </c>
      <c r="F7" s="86">
        <v>0.62083196329388834</v>
      </c>
      <c r="G7" s="88">
        <v>0.68404233034850814</v>
      </c>
      <c r="H7" s="86">
        <v>1.6574062986517661</v>
      </c>
      <c r="I7" s="88">
        <v>8.5507122904323607E-2</v>
      </c>
      <c r="J7" s="89">
        <v>1.5367378801094229</v>
      </c>
      <c r="K7" s="87">
        <v>0.92719442502390503</v>
      </c>
      <c r="L7" s="4"/>
      <c r="M7" s="83">
        <v>528.91069898183525</v>
      </c>
      <c r="N7" s="83">
        <v>15.606942349456403</v>
      </c>
      <c r="O7" s="83">
        <v>529.21465430343335</v>
      </c>
      <c r="P7" s="83">
        <v>13.671791503654617</v>
      </c>
      <c r="Q7" s="83">
        <v>530.54649090192004</v>
      </c>
      <c r="R7" s="83">
        <v>27.238927069423312</v>
      </c>
      <c r="S7" s="83">
        <v>528.91069898183525</v>
      </c>
      <c r="T7" s="83">
        <v>15.606942349456403</v>
      </c>
      <c r="U7" s="83">
        <v>99.691677930560999</v>
      </c>
    </row>
    <row r="8" spans="1:21">
      <c r="A8" s="83" t="s">
        <v>301</v>
      </c>
      <c r="B8" s="84">
        <v>1409.6522227441367</v>
      </c>
      <c r="C8" s="85">
        <v>64122.342282794947</v>
      </c>
      <c r="D8" s="86">
        <v>0.84078402755111015</v>
      </c>
      <c r="E8" s="87">
        <v>17.272146384996532</v>
      </c>
      <c r="F8" s="86">
        <v>0.28534712958139202</v>
      </c>
      <c r="G8" s="88">
        <v>0.68839315014406033</v>
      </c>
      <c r="H8" s="86">
        <v>1.3522278261346234</v>
      </c>
      <c r="I8" s="88">
        <v>8.6234604436590562E-2</v>
      </c>
      <c r="J8" s="89">
        <v>1.3217780106403758</v>
      </c>
      <c r="K8" s="87">
        <v>0.97748174168158553</v>
      </c>
      <c r="L8" s="4"/>
      <c r="M8" s="83">
        <v>533.22948825884384</v>
      </c>
      <c r="N8" s="83">
        <v>13.52897283066477</v>
      </c>
      <c r="O8" s="83">
        <v>531.83457166860478</v>
      </c>
      <c r="P8" s="83">
        <v>11.196367221341234</v>
      </c>
      <c r="Q8" s="83">
        <v>525.83352145257936</v>
      </c>
      <c r="R8" s="83">
        <v>12.554207860849374</v>
      </c>
      <c r="S8" s="83">
        <v>533.22948825884384</v>
      </c>
      <c r="T8" s="83">
        <v>13.52897283066477</v>
      </c>
      <c r="U8" s="83">
        <v>101.40652250275593</v>
      </c>
    </row>
    <row r="9" spans="1:21">
      <c r="A9" s="83" t="s">
        <v>302</v>
      </c>
      <c r="B9" s="84">
        <v>395.84414070229326</v>
      </c>
      <c r="C9" s="85">
        <v>50135.29423818794</v>
      </c>
      <c r="D9" s="86">
        <v>1.4770915367877988</v>
      </c>
      <c r="E9" s="87">
        <v>17.274370892676647</v>
      </c>
      <c r="F9" s="86">
        <v>0.70622922308865732</v>
      </c>
      <c r="G9" s="88">
        <v>0.70064213084646887</v>
      </c>
      <c r="H9" s="86">
        <v>2.3945733030248393</v>
      </c>
      <c r="I9" s="88">
        <v>8.7780330949210797E-2</v>
      </c>
      <c r="J9" s="89">
        <v>2.2880606609123983</v>
      </c>
      <c r="K9" s="87">
        <v>0.95551915576027935</v>
      </c>
      <c r="L9" s="4"/>
      <c r="M9" s="83">
        <v>542.39630200010083</v>
      </c>
      <c r="N9" s="83">
        <v>23.805222284752176</v>
      </c>
      <c r="O9" s="83">
        <v>539.17439586713056</v>
      </c>
      <c r="P9" s="83">
        <v>20.034820107639689</v>
      </c>
      <c r="Q9" s="83">
        <v>525.55165939177925</v>
      </c>
      <c r="R9" s="83">
        <v>30.951913308457108</v>
      </c>
      <c r="S9" s="83">
        <v>542.39630200010083</v>
      </c>
      <c r="T9" s="83">
        <v>23.805222284752176</v>
      </c>
      <c r="U9" s="83">
        <v>103.20513546238554</v>
      </c>
    </row>
    <row r="10" spans="1:21">
      <c r="A10" s="83" t="s">
        <v>303</v>
      </c>
      <c r="B10" s="84">
        <v>43.2286978131322</v>
      </c>
      <c r="C10" s="85">
        <v>33984.853334854393</v>
      </c>
      <c r="D10" s="86">
        <v>1.6016278679398883</v>
      </c>
      <c r="E10" s="87">
        <v>13.478234549357067</v>
      </c>
      <c r="F10" s="86">
        <v>2.1082953419984789</v>
      </c>
      <c r="G10" s="88">
        <v>1.8230941013857893</v>
      </c>
      <c r="H10" s="86">
        <v>3.6702821110068493</v>
      </c>
      <c r="I10" s="88">
        <v>0.17821359083280405</v>
      </c>
      <c r="J10" s="89">
        <v>3.0043404476331261</v>
      </c>
      <c r="K10" s="87">
        <v>0.81855845321082432</v>
      </c>
      <c r="L10" s="4"/>
      <c r="M10" s="83">
        <v>1057.2079631908703</v>
      </c>
      <c r="N10" s="83">
        <v>58.589140673167094</v>
      </c>
      <c r="O10" s="83">
        <v>1053.7985302736645</v>
      </c>
      <c r="P10" s="83">
        <v>48.142033471715195</v>
      </c>
      <c r="Q10" s="83">
        <v>1046.7600946620685</v>
      </c>
      <c r="R10" s="83">
        <v>85.07499727706238</v>
      </c>
      <c r="S10" s="83">
        <v>1046.7600946620685</v>
      </c>
      <c r="T10" s="83">
        <v>85.07499727706238</v>
      </c>
      <c r="U10" s="83">
        <v>100.99811490541916</v>
      </c>
    </row>
    <row r="11" spans="1:21">
      <c r="A11" s="83" t="s">
        <v>305</v>
      </c>
      <c r="B11" s="84">
        <v>24.91088127890356</v>
      </c>
      <c r="C11" s="85">
        <v>24573.955715220058</v>
      </c>
      <c r="D11" s="86">
        <v>1.9638468881422173</v>
      </c>
      <c r="E11" s="87">
        <v>13.233417770067366</v>
      </c>
      <c r="F11" s="86">
        <v>3.5512336442921537</v>
      </c>
      <c r="G11" s="88">
        <v>1.9719093165474901</v>
      </c>
      <c r="H11" s="86">
        <v>3.7880399258335502</v>
      </c>
      <c r="I11" s="88">
        <v>0.18925949949638055</v>
      </c>
      <c r="J11" s="89">
        <v>1.3183270016792179</v>
      </c>
      <c r="K11" s="87">
        <v>0.34802352337643949</v>
      </c>
      <c r="L11" s="4"/>
      <c r="M11" s="83">
        <v>1117.3624116212711</v>
      </c>
      <c r="N11" s="83">
        <v>27.049113968631218</v>
      </c>
      <c r="O11" s="83">
        <v>1105.9599063697083</v>
      </c>
      <c r="P11" s="83">
        <v>51.052535629046361</v>
      </c>
      <c r="Q11" s="83">
        <v>1083.5829061785469</v>
      </c>
      <c r="R11" s="83">
        <v>142.47541973468071</v>
      </c>
      <c r="S11" s="83">
        <v>1083.5829061785469</v>
      </c>
      <c r="T11" s="83">
        <v>142.47541973468071</v>
      </c>
      <c r="U11" s="83">
        <v>103.11739002619134</v>
      </c>
    </row>
    <row r="12" spans="1:21">
      <c r="A12" s="83" t="s">
        <v>306</v>
      </c>
      <c r="B12" s="84">
        <v>39.335766008379061</v>
      </c>
      <c r="C12" s="85">
        <v>25363.661947158995</v>
      </c>
      <c r="D12" s="86">
        <v>2.2665767890226798</v>
      </c>
      <c r="E12" s="87">
        <v>13.184124891010104</v>
      </c>
      <c r="F12" s="86">
        <v>1.536218894234527</v>
      </c>
      <c r="G12" s="88">
        <v>1.8634468042938079</v>
      </c>
      <c r="H12" s="86">
        <v>2.2894551936747911</v>
      </c>
      <c r="I12" s="88">
        <v>0.17818331444417776</v>
      </c>
      <c r="J12" s="89">
        <v>1.6975383921553362</v>
      </c>
      <c r="K12" s="87">
        <v>0.74145953886550042</v>
      </c>
      <c r="L12" s="4"/>
      <c r="M12" s="83">
        <v>1057.0423084655592</v>
      </c>
      <c r="N12" s="83">
        <v>33.099613738172366</v>
      </c>
      <c r="O12" s="83">
        <v>1068.2094486634896</v>
      </c>
      <c r="P12" s="83">
        <v>30.25882595992789</v>
      </c>
      <c r="Q12" s="83">
        <v>1091.0630177065661</v>
      </c>
      <c r="R12" s="83">
        <v>61.541709664458722</v>
      </c>
      <c r="S12" s="83">
        <v>1091.0630177065661</v>
      </c>
      <c r="T12" s="83">
        <v>61.541709664458722</v>
      </c>
      <c r="U12" s="83">
        <v>96.881874952326854</v>
      </c>
    </row>
    <row r="13" spans="1:21">
      <c r="A13" s="83" t="s">
        <v>307</v>
      </c>
      <c r="B13" s="84">
        <v>492.79387778008339</v>
      </c>
      <c r="C13" s="85">
        <v>12170.50806493591</v>
      </c>
      <c r="D13" s="86">
        <v>0.70175624354524335</v>
      </c>
      <c r="E13" s="87">
        <v>13.093682895647305</v>
      </c>
      <c r="F13" s="86">
        <v>0.41424856843690089</v>
      </c>
      <c r="G13" s="88">
        <v>1.8245949436704945</v>
      </c>
      <c r="H13" s="86">
        <v>8.2594069273860349</v>
      </c>
      <c r="I13" s="88">
        <v>0.17327145057602925</v>
      </c>
      <c r="J13" s="89">
        <v>8.2490121175629518</v>
      </c>
      <c r="K13" s="87">
        <v>0.99874145808355608</v>
      </c>
      <c r="L13" s="4"/>
      <c r="M13" s="83">
        <v>1030.1109335355532</v>
      </c>
      <c r="N13" s="83">
        <v>157.07249297808858</v>
      </c>
      <c r="O13" s="83">
        <v>1054.3381952039454</v>
      </c>
      <c r="P13" s="83">
        <v>108.45052249906325</v>
      </c>
      <c r="Q13" s="83">
        <v>1104.8380516298687</v>
      </c>
      <c r="R13" s="83">
        <v>16.523077420153186</v>
      </c>
      <c r="S13" s="83">
        <v>1104.8380516298687</v>
      </c>
      <c r="T13" s="83">
        <v>16.523077420153186</v>
      </c>
      <c r="U13" s="83">
        <v>93.236373603889078</v>
      </c>
    </row>
    <row r="14" spans="1:21">
      <c r="A14" s="83" t="s">
        <v>308</v>
      </c>
      <c r="B14" s="84">
        <v>371.86972041428413</v>
      </c>
      <c r="C14" s="85">
        <v>19669.424013305761</v>
      </c>
      <c r="D14" s="86">
        <v>1.3999630427100398</v>
      </c>
      <c r="E14" s="87">
        <v>13.09222364660361</v>
      </c>
      <c r="F14" s="86">
        <v>0.36886560604585</v>
      </c>
      <c r="G14" s="88">
        <v>1.7866059123639573</v>
      </c>
      <c r="H14" s="86">
        <v>1.5396675045494888</v>
      </c>
      <c r="I14" s="88">
        <v>0.16964493888173207</v>
      </c>
      <c r="J14" s="89">
        <v>1.4948291505192417</v>
      </c>
      <c r="K14" s="87">
        <v>0.97087789805412117</v>
      </c>
      <c r="L14" s="4"/>
      <c r="M14" s="83">
        <v>1010.1545960467721</v>
      </c>
      <c r="N14" s="83">
        <v>27.952927731442514</v>
      </c>
      <c r="O14" s="83">
        <v>1040.5892637534339</v>
      </c>
      <c r="P14" s="83">
        <v>20.047220635077338</v>
      </c>
      <c r="Q14" s="83">
        <v>1105.0602818961413</v>
      </c>
      <c r="R14" s="83">
        <v>14.734359602236054</v>
      </c>
      <c r="S14" s="83">
        <v>1105.0602818961413</v>
      </c>
      <c r="T14" s="83">
        <v>14.734359602236054</v>
      </c>
      <c r="U14" s="83">
        <v>91.411718672349409</v>
      </c>
    </row>
    <row r="15" spans="1:21">
      <c r="A15" s="83" t="s">
        <v>310</v>
      </c>
      <c r="B15" s="84">
        <v>82.836819737380495</v>
      </c>
      <c r="C15" s="85">
        <v>32234.519352575982</v>
      </c>
      <c r="D15" s="86">
        <v>0.64050567874405129</v>
      </c>
      <c r="E15" s="87">
        <v>11.798730350029997</v>
      </c>
      <c r="F15" s="86">
        <v>0.79976763752650992</v>
      </c>
      <c r="G15" s="88">
        <v>2.5768429950328682</v>
      </c>
      <c r="H15" s="86">
        <v>1.5579357893953942</v>
      </c>
      <c r="I15" s="88">
        <v>0.22050678599330212</v>
      </c>
      <c r="J15" s="89">
        <v>1.3369875279314742</v>
      </c>
      <c r="K15" s="87">
        <v>0.85817883961079977</v>
      </c>
      <c r="L15" s="4"/>
      <c r="M15" s="83">
        <v>1284.5522697587094</v>
      </c>
      <c r="N15" s="83">
        <v>31.142836274779938</v>
      </c>
      <c r="O15" s="83">
        <v>1294.0859688233877</v>
      </c>
      <c r="P15" s="83">
        <v>22.793749903878734</v>
      </c>
      <c r="Q15" s="83">
        <v>1309.9173372952789</v>
      </c>
      <c r="R15" s="83">
        <v>31.041746432520085</v>
      </c>
      <c r="S15" s="83">
        <v>1309.9173372952789</v>
      </c>
      <c r="T15" s="83">
        <v>31.041746432520085</v>
      </c>
      <c r="U15" s="83">
        <v>98.063613114019589</v>
      </c>
    </row>
    <row r="16" spans="1:21">
      <c r="A16" s="83" t="s">
        <v>311</v>
      </c>
      <c r="B16" s="84">
        <v>125.56063079392266</v>
      </c>
      <c r="C16" s="85">
        <v>31595.019158076841</v>
      </c>
      <c r="D16" s="86">
        <v>1.292031104563395</v>
      </c>
      <c r="E16" s="87">
        <v>11.52565749721855</v>
      </c>
      <c r="F16" s="86">
        <v>0.49148275707159905</v>
      </c>
      <c r="G16" s="88">
        <v>2.8499821703270807</v>
      </c>
      <c r="H16" s="86">
        <v>0.81426773998892754</v>
      </c>
      <c r="I16" s="88">
        <v>0.23823555532614962</v>
      </c>
      <c r="J16" s="89">
        <v>0.64921233189764294</v>
      </c>
      <c r="K16" s="87">
        <v>0.79729590159923436</v>
      </c>
      <c r="L16" s="4"/>
      <c r="M16" s="83">
        <v>1377.5176601088608</v>
      </c>
      <c r="N16" s="83">
        <v>16.104175521929619</v>
      </c>
      <c r="O16" s="83">
        <v>1368.8059269991309</v>
      </c>
      <c r="P16" s="83">
        <v>12.240969620289206</v>
      </c>
      <c r="Q16" s="83">
        <v>1355.2171347444976</v>
      </c>
      <c r="R16" s="83">
        <v>18.953353644230219</v>
      </c>
      <c r="S16" s="83">
        <v>1355.2171347444976</v>
      </c>
      <c r="T16" s="83">
        <v>18.953353644230219</v>
      </c>
      <c r="U16" s="83">
        <v>101.64553153827764</v>
      </c>
    </row>
    <row r="17" spans="1:21">
      <c r="A17" s="83" t="s">
        <v>312</v>
      </c>
      <c r="B17" s="84">
        <v>39.1837908502388</v>
      </c>
      <c r="C17" s="85">
        <v>36178.910705916336</v>
      </c>
      <c r="D17" s="86">
        <v>1.344024827603107</v>
      </c>
      <c r="E17" s="87">
        <v>11.458819689212977</v>
      </c>
      <c r="F17" s="86">
        <v>1.5011611999107808</v>
      </c>
      <c r="G17" s="88">
        <v>2.9242747858804532</v>
      </c>
      <c r="H17" s="86">
        <v>2.9171351060193222</v>
      </c>
      <c r="I17" s="88">
        <v>0.24302826728398608</v>
      </c>
      <c r="J17" s="89">
        <v>2.501238149127905</v>
      </c>
      <c r="K17" s="87">
        <v>0.85742965554346795</v>
      </c>
      <c r="L17" s="4"/>
      <c r="M17" s="83">
        <v>1402.4209730719217</v>
      </c>
      <c r="N17" s="83">
        <v>63.04962280646123</v>
      </c>
      <c r="O17" s="83">
        <v>1388.2129930792794</v>
      </c>
      <c r="P17" s="83">
        <v>44.151314662062077</v>
      </c>
      <c r="Q17" s="83">
        <v>1366.4226297608573</v>
      </c>
      <c r="R17" s="83">
        <v>57.810149349615585</v>
      </c>
      <c r="S17" s="83">
        <v>1366.4226297608573</v>
      </c>
      <c r="T17" s="83">
        <v>57.810149349615585</v>
      </c>
      <c r="U17" s="83">
        <v>102.63449554530318</v>
      </c>
    </row>
    <row r="18" spans="1:21">
      <c r="A18" s="83" t="s">
        <v>313</v>
      </c>
      <c r="B18" s="84">
        <v>99.138467852604336</v>
      </c>
      <c r="C18" s="85">
        <v>28070.60834486151</v>
      </c>
      <c r="D18" s="86">
        <v>0.67930850343388816</v>
      </c>
      <c r="E18" s="87">
        <v>11.442395577637953</v>
      </c>
      <c r="F18" s="86">
        <v>1.0118619975581744</v>
      </c>
      <c r="G18" s="88">
        <v>2.8575141885174089</v>
      </c>
      <c r="H18" s="86">
        <v>1.5978450228105883</v>
      </c>
      <c r="I18" s="88">
        <v>0.23713959757564043</v>
      </c>
      <c r="J18" s="89">
        <v>1.236626061029829</v>
      </c>
      <c r="K18" s="87">
        <v>0.77393366902042859</v>
      </c>
      <c r="L18" s="4"/>
      <c r="M18" s="83">
        <v>1371.8094360126242</v>
      </c>
      <c r="N18" s="83">
        <v>30.561367273605583</v>
      </c>
      <c r="O18" s="83">
        <v>1370.7904588641491</v>
      </c>
      <c r="P18" s="83">
        <v>24.037854740208786</v>
      </c>
      <c r="Q18" s="83">
        <v>1369.1864209873033</v>
      </c>
      <c r="R18" s="83">
        <v>38.950441957461408</v>
      </c>
      <c r="S18" s="83">
        <v>1369.1864209873033</v>
      </c>
      <c r="T18" s="83">
        <v>38.950441957461408</v>
      </c>
      <c r="U18" s="83">
        <v>100.19157471803069</v>
      </c>
    </row>
    <row r="19" spans="1:21">
      <c r="A19" s="83" t="s">
        <v>314</v>
      </c>
      <c r="B19" s="84">
        <v>198.72196523838807</v>
      </c>
      <c r="C19" s="85">
        <v>23598.435769474432</v>
      </c>
      <c r="D19" s="86">
        <v>0.66200890713535832</v>
      </c>
      <c r="E19" s="87">
        <v>11.435092166022899</v>
      </c>
      <c r="F19" s="86">
        <v>0.34336564361087513</v>
      </c>
      <c r="G19" s="88">
        <v>2.8687300499790322</v>
      </c>
      <c r="H19" s="86">
        <v>2.2929117419629059</v>
      </c>
      <c r="I19" s="88">
        <v>0.23791842559435536</v>
      </c>
      <c r="J19" s="89">
        <v>2.2670563052599855</v>
      </c>
      <c r="K19" s="87">
        <v>0.98872375406792312</v>
      </c>
      <c r="L19" s="4"/>
      <c r="M19" s="83">
        <v>1375.8664303165797</v>
      </c>
      <c r="N19" s="83">
        <v>56.175805194301574</v>
      </c>
      <c r="O19" s="83">
        <v>1373.7384380643668</v>
      </c>
      <c r="P19" s="83">
        <v>34.531095324703983</v>
      </c>
      <c r="Q19" s="83">
        <v>1370.4150846786688</v>
      </c>
      <c r="R19" s="83">
        <v>13.216890441173973</v>
      </c>
      <c r="S19" s="83">
        <v>1370.4150846786688</v>
      </c>
      <c r="T19" s="83">
        <v>13.216890441173973</v>
      </c>
      <c r="U19" s="83">
        <v>100.39778791833636</v>
      </c>
    </row>
    <row r="20" spans="1:21">
      <c r="A20" s="83" t="s">
        <v>315</v>
      </c>
      <c r="B20" s="84">
        <v>113.2101647970841</v>
      </c>
      <c r="C20" s="85">
        <v>36931.013292691649</v>
      </c>
      <c r="D20" s="86">
        <v>1.0578340837922036</v>
      </c>
      <c r="E20" s="87">
        <v>11.382829839786973</v>
      </c>
      <c r="F20" s="86">
        <v>0.60198450781529733</v>
      </c>
      <c r="G20" s="88">
        <v>2.853197199931647</v>
      </c>
      <c r="H20" s="86">
        <v>2.030531802944223</v>
      </c>
      <c r="I20" s="88">
        <v>0.23554872516810699</v>
      </c>
      <c r="J20" s="89">
        <v>1.9392457438700981</v>
      </c>
      <c r="K20" s="87">
        <v>0.9550432753913225</v>
      </c>
      <c r="L20" s="4"/>
      <c r="M20" s="83">
        <v>1363.514477225825</v>
      </c>
      <c r="N20" s="83">
        <v>47.665473101077396</v>
      </c>
      <c r="O20" s="83">
        <v>1369.653495674047</v>
      </c>
      <c r="P20" s="83">
        <v>30.536058962341031</v>
      </c>
      <c r="Q20" s="83">
        <v>1379.2241678388184</v>
      </c>
      <c r="R20" s="83">
        <v>23.139013107599339</v>
      </c>
      <c r="S20" s="83">
        <v>1379.2241678388184</v>
      </c>
      <c r="T20" s="83">
        <v>23.139013107599339</v>
      </c>
      <c r="U20" s="83">
        <v>98.860976266272232</v>
      </c>
    </row>
    <row r="21" spans="1:21">
      <c r="A21" s="83" t="s">
        <v>316</v>
      </c>
      <c r="B21" s="84">
        <v>94.374610002327287</v>
      </c>
      <c r="C21" s="85">
        <v>59003.529913451617</v>
      </c>
      <c r="D21" s="86">
        <v>0.87684790350923669</v>
      </c>
      <c r="E21" s="87">
        <v>11.354113807880346</v>
      </c>
      <c r="F21" s="86">
        <v>0.85191228319956691</v>
      </c>
      <c r="G21" s="88">
        <v>2.7582557000655403</v>
      </c>
      <c r="H21" s="86">
        <v>2.6853668310307266</v>
      </c>
      <c r="I21" s="88">
        <v>0.22713627161139266</v>
      </c>
      <c r="J21" s="89">
        <v>2.5466527990548116</v>
      </c>
      <c r="K21" s="87">
        <v>0.94834447555804802</v>
      </c>
      <c r="L21" s="4"/>
      <c r="M21" s="83">
        <v>1319.4728146331054</v>
      </c>
      <c r="N21" s="83">
        <v>60.773585042778677</v>
      </c>
      <c r="O21" s="83">
        <v>1344.3214095602743</v>
      </c>
      <c r="P21" s="83">
        <v>40.028375533609051</v>
      </c>
      <c r="Q21" s="83">
        <v>1384.0771011318654</v>
      </c>
      <c r="R21" s="83">
        <v>32.724290397022742</v>
      </c>
      <c r="S21" s="83">
        <v>1384.0771011318654</v>
      </c>
      <c r="T21" s="83">
        <v>32.724290397022742</v>
      </c>
      <c r="U21" s="83">
        <v>95.332320255430261</v>
      </c>
    </row>
    <row r="22" spans="1:21">
      <c r="A22" s="83" t="s">
        <v>317</v>
      </c>
      <c r="B22" s="84">
        <v>27.363409068847886</v>
      </c>
      <c r="C22" s="85">
        <v>24451.12139821918</v>
      </c>
      <c r="D22" s="86">
        <v>0.70250166750236509</v>
      </c>
      <c r="E22" s="87">
        <v>11.295611417309368</v>
      </c>
      <c r="F22" s="86">
        <v>2.7558649529880617</v>
      </c>
      <c r="G22" s="88">
        <v>2.9013285467031231</v>
      </c>
      <c r="H22" s="86">
        <v>3.3681649457158644</v>
      </c>
      <c r="I22" s="88">
        <v>0.23768697314697848</v>
      </c>
      <c r="J22" s="89">
        <v>1.9364254342579945</v>
      </c>
      <c r="K22" s="87">
        <v>0.57492001296463502</v>
      </c>
      <c r="L22" s="4"/>
      <c r="M22" s="83">
        <v>1374.6610376119415</v>
      </c>
      <c r="N22" s="83">
        <v>47.945244931396928</v>
      </c>
      <c r="O22" s="83">
        <v>1382.2583623164355</v>
      </c>
      <c r="P22" s="83">
        <v>50.877820182719915</v>
      </c>
      <c r="Q22" s="83">
        <v>1393.9919376319438</v>
      </c>
      <c r="R22" s="83">
        <v>105.73984090818794</v>
      </c>
      <c r="S22" s="83">
        <v>1393.9919376319438</v>
      </c>
      <c r="T22" s="83">
        <v>105.73984090818794</v>
      </c>
      <c r="U22" s="83">
        <v>98.613270313970347</v>
      </c>
    </row>
    <row r="23" spans="1:21">
      <c r="A23" s="83" t="s">
        <v>318</v>
      </c>
      <c r="B23" s="84">
        <v>119.89072433696444</v>
      </c>
      <c r="C23" s="85">
        <v>77043.198280057957</v>
      </c>
      <c r="D23" s="86">
        <v>0.99308790781804346</v>
      </c>
      <c r="E23" s="87">
        <v>11.146968484941773</v>
      </c>
      <c r="F23" s="86">
        <v>0.63979741806011803</v>
      </c>
      <c r="G23" s="88">
        <v>2.9201798568019144</v>
      </c>
      <c r="H23" s="86">
        <v>1.0512890117482299</v>
      </c>
      <c r="I23" s="88">
        <v>0.23608320883473108</v>
      </c>
      <c r="J23" s="89">
        <v>0.83418693952025891</v>
      </c>
      <c r="K23" s="87">
        <v>0.79348964004965372</v>
      </c>
      <c r="L23" s="4"/>
      <c r="M23" s="83">
        <v>1366.3025162497099</v>
      </c>
      <c r="N23" s="83">
        <v>20.541367247262542</v>
      </c>
      <c r="O23" s="83">
        <v>1387.1529010377774</v>
      </c>
      <c r="P23" s="83">
        <v>15.903566085163902</v>
      </c>
      <c r="Q23" s="83">
        <v>1419.3553806728612</v>
      </c>
      <c r="R23" s="83">
        <v>24.458447055860233</v>
      </c>
      <c r="S23" s="83">
        <v>1419.3553806728612</v>
      </c>
      <c r="T23" s="83">
        <v>24.458447055860233</v>
      </c>
      <c r="U23" s="83">
        <v>96.262185979243554</v>
      </c>
    </row>
    <row r="24" spans="1:21">
      <c r="A24" s="83" t="s">
        <v>319</v>
      </c>
      <c r="B24" s="84">
        <v>52.728314426258819</v>
      </c>
      <c r="C24" s="85">
        <v>71016.711838201489</v>
      </c>
      <c r="D24" s="86">
        <v>1.1664919349362557</v>
      </c>
      <c r="E24" s="87">
        <v>11.106656545641368</v>
      </c>
      <c r="F24" s="86">
        <v>1.2677249013263725</v>
      </c>
      <c r="G24" s="88">
        <v>3.0850374204087165</v>
      </c>
      <c r="H24" s="86">
        <v>1.6283179620444277</v>
      </c>
      <c r="I24" s="88">
        <v>0.24850921858812758</v>
      </c>
      <c r="J24" s="89">
        <v>1.021906531965403</v>
      </c>
      <c r="K24" s="87">
        <v>0.62758414252358485</v>
      </c>
      <c r="L24" s="4"/>
      <c r="M24" s="83">
        <v>1430.7830100977303</v>
      </c>
      <c r="N24" s="83">
        <v>26.22471188872214</v>
      </c>
      <c r="O24" s="83">
        <v>1428.9799347238461</v>
      </c>
      <c r="P24" s="83">
        <v>24.973844875038139</v>
      </c>
      <c r="Q24" s="83">
        <v>1426.2770624975117</v>
      </c>
      <c r="R24" s="83">
        <v>48.419069980603581</v>
      </c>
      <c r="S24" s="83">
        <v>1426.2770624975117</v>
      </c>
      <c r="T24" s="83">
        <v>48.419069980603581</v>
      </c>
      <c r="U24" s="83">
        <v>100.31592372328618</v>
      </c>
    </row>
    <row r="25" spans="1:21">
      <c r="A25" s="83" t="s">
        <v>320</v>
      </c>
      <c r="B25" s="84">
        <v>58.880778778761432</v>
      </c>
      <c r="C25" s="85">
        <v>19070.762393208926</v>
      </c>
      <c r="D25" s="86">
        <v>0.83089827823468709</v>
      </c>
      <c r="E25" s="87">
        <v>11.098608544744957</v>
      </c>
      <c r="F25" s="86">
        <v>0.82937739118327169</v>
      </c>
      <c r="G25" s="88">
        <v>3.2351688007876014</v>
      </c>
      <c r="H25" s="86">
        <v>2.7616281966218543</v>
      </c>
      <c r="I25" s="88">
        <v>0.26041392584938766</v>
      </c>
      <c r="J25" s="89">
        <v>2.6341456754270265</v>
      </c>
      <c r="K25" s="87">
        <v>0.95383791295628784</v>
      </c>
      <c r="L25" s="4"/>
      <c r="M25" s="83">
        <v>1491.9592560439858</v>
      </c>
      <c r="N25" s="83">
        <v>70.168677287916125</v>
      </c>
      <c r="O25" s="83">
        <v>1465.6274415587729</v>
      </c>
      <c r="P25" s="83">
        <v>42.846541473562183</v>
      </c>
      <c r="Q25" s="83">
        <v>1427.6611573234168</v>
      </c>
      <c r="R25" s="83">
        <v>31.670323194399543</v>
      </c>
      <c r="S25" s="83">
        <v>1427.6611573234168</v>
      </c>
      <c r="T25" s="83">
        <v>31.670323194399543</v>
      </c>
      <c r="U25" s="83">
        <v>104.50373664582393</v>
      </c>
    </row>
    <row r="26" spans="1:21">
      <c r="A26" s="83" t="s">
        <v>321</v>
      </c>
      <c r="B26" s="84">
        <v>44.706299150742325</v>
      </c>
      <c r="C26" s="85">
        <v>27989.428322190179</v>
      </c>
      <c r="D26" s="86">
        <v>1.0386921102208495</v>
      </c>
      <c r="E26" s="87">
        <v>11.07086312760636</v>
      </c>
      <c r="F26" s="86">
        <v>1.1075263680907097</v>
      </c>
      <c r="G26" s="88">
        <v>3.1804898492921159</v>
      </c>
      <c r="H26" s="86">
        <v>1.6587309239938965</v>
      </c>
      <c r="I26" s="88">
        <v>0.25537255439697126</v>
      </c>
      <c r="J26" s="89">
        <v>1.2348172424279829</v>
      </c>
      <c r="K26" s="87">
        <v>0.74443493189045185</v>
      </c>
      <c r="L26" s="4"/>
      <c r="M26" s="83">
        <v>1466.1233497108753</v>
      </c>
      <c r="N26" s="83">
        <v>32.385707615885622</v>
      </c>
      <c r="O26" s="83">
        <v>1452.4327851921164</v>
      </c>
      <c r="P26" s="83">
        <v>25.628650822403188</v>
      </c>
      <c r="Q26" s="83">
        <v>1432.4385254217743</v>
      </c>
      <c r="R26" s="83">
        <v>42.26483192852379</v>
      </c>
      <c r="S26" s="83">
        <v>1432.4385254217743</v>
      </c>
      <c r="T26" s="83">
        <v>42.26483192852379</v>
      </c>
      <c r="U26" s="83">
        <v>102.35157207037439</v>
      </c>
    </row>
    <row r="27" spans="1:21">
      <c r="A27" s="83" t="s">
        <v>322</v>
      </c>
      <c r="B27" s="84">
        <v>63.686221781524786</v>
      </c>
      <c r="C27" s="85">
        <v>56431.652269786857</v>
      </c>
      <c r="D27" s="86">
        <v>1.0205133627166796</v>
      </c>
      <c r="E27" s="87">
        <v>11.054958493495667</v>
      </c>
      <c r="F27" s="86">
        <v>1.3670744728927506</v>
      </c>
      <c r="G27" s="88">
        <v>3.1300726228628197</v>
      </c>
      <c r="H27" s="86">
        <v>2.2119699016413787</v>
      </c>
      <c r="I27" s="88">
        <v>0.25096332265285459</v>
      </c>
      <c r="J27" s="89">
        <v>1.7389416986582322</v>
      </c>
      <c r="K27" s="87">
        <v>0.78615070547201449</v>
      </c>
      <c r="L27" s="4"/>
      <c r="M27" s="83">
        <v>1443.4418219629517</v>
      </c>
      <c r="N27" s="83">
        <v>44.97805421830185</v>
      </c>
      <c r="O27" s="83">
        <v>1440.1126984278076</v>
      </c>
      <c r="P27" s="83">
        <v>34.046818335345733</v>
      </c>
      <c r="Q27" s="83">
        <v>1435.1810839002187</v>
      </c>
      <c r="R27" s="83">
        <v>52.151029483033881</v>
      </c>
      <c r="S27" s="83">
        <v>1435.1810839002187</v>
      </c>
      <c r="T27" s="83">
        <v>52.151029483033881</v>
      </c>
      <c r="U27" s="83">
        <v>100.57558855501941</v>
      </c>
    </row>
    <row r="28" spans="1:21">
      <c r="A28" s="83" t="s">
        <v>323</v>
      </c>
      <c r="B28" s="84">
        <v>38.05977108190374</v>
      </c>
      <c r="C28" s="85">
        <v>36096.141902787465</v>
      </c>
      <c r="D28" s="86">
        <v>1.4485934537027041</v>
      </c>
      <c r="E28" s="87">
        <v>11.030007568769088</v>
      </c>
      <c r="F28" s="86">
        <v>1.4763226180248941</v>
      </c>
      <c r="G28" s="88">
        <v>3.2356898342967977</v>
      </c>
      <c r="H28" s="86">
        <v>1.8142079379774345</v>
      </c>
      <c r="I28" s="88">
        <v>0.258845977389635</v>
      </c>
      <c r="J28" s="89">
        <v>1.0544296893242608</v>
      </c>
      <c r="K28" s="87">
        <v>0.5812066341743547</v>
      </c>
      <c r="L28" s="4"/>
      <c r="M28" s="83">
        <v>1483.9349577332944</v>
      </c>
      <c r="N28" s="83">
        <v>27.953444543452861</v>
      </c>
      <c r="O28" s="83">
        <v>1465.7523518232158</v>
      </c>
      <c r="P28" s="83">
        <v>28.146053601370113</v>
      </c>
      <c r="Q28" s="83">
        <v>1439.4894694745994</v>
      </c>
      <c r="R28" s="83">
        <v>56.286249931167049</v>
      </c>
      <c r="S28" s="83">
        <v>1439.4894694745994</v>
      </c>
      <c r="T28" s="83">
        <v>56.286249931167049</v>
      </c>
      <c r="U28" s="83">
        <v>103.08758689807694</v>
      </c>
    </row>
    <row r="29" spans="1:21">
      <c r="A29" s="83" t="s">
        <v>324</v>
      </c>
      <c r="B29" s="84">
        <v>64.889293623841368</v>
      </c>
      <c r="C29" s="85">
        <v>53694.191397598552</v>
      </c>
      <c r="D29" s="86">
        <v>1.5365104399774392</v>
      </c>
      <c r="E29" s="87">
        <v>11.010600197373394</v>
      </c>
      <c r="F29" s="86">
        <v>0.77880990769619463</v>
      </c>
      <c r="G29" s="88">
        <v>3.2279633984029501</v>
      </c>
      <c r="H29" s="86">
        <v>2.2074062462854775</v>
      </c>
      <c r="I29" s="88">
        <v>0.25777353083528876</v>
      </c>
      <c r="J29" s="89">
        <v>2.0654533313087438</v>
      </c>
      <c r="K29" s="87">
        <v>0.93569243757663279</v>
      </c>
      <c r="L29" s="4"/>
      <c r="M29" s="83">
        <v>1478.4407341739586</v>
      </c>
      <c r="N29" s="83">
        <v>54.576043854887985</v>
      </c>
      <c r="O29" s="83">
        <v>1463.8984728817331</v>
      </c>
      <c r="P29" s="83">
        <v>34.22793341000056</v>
      </c>
      <c r="Q29" s="83">
        <v>1442.8456305667403</v>
      </c>
      <c r="R29" s="83">
        <v>29.678297131300042</v>
      </c>
      <c r="S29" s="83">
        <v>1442.8456305667403</v>
      </c>
      <c r="T29" s="83">
        <v>29.678297131300042</v>
      </c>
      <c r="U29" s="83">
        <v>102.46700706251137</v>
      </c>
    </row>
    <row r="30" spans="1:21">
      <c r="A30" s="83" t="s">
        <v>325</v>
      </c>
      <c r="B30" s="84">
        <v>116.93007117492996</v>
      </c>
      <c r="C30" s="85">
        <v>50153.878082333984</v>
      </c>
      <c r="D30" s="86">
        <v>1.4539548924872661</v>
      </c>
      <c r="E30" s="87">
        <v>11.005270333666244</v>
      </c>
      <c r="F30" s="86">
        <v>0.60410601383680695</v>
      </c>
      <c r="G30" s="88">
        <v>3.16949067483693</v>
      </c>
      <c r="H30" s="86">
        <v>2.3493014681076323</v>
      </c>
      <c r="I30" s="88">
        <v>0.25298159048893726</v>
      </c>
      <c r="J30" s="89">
        <v>2.2703024714999716</v>
      </c>
      <c r="K30" s="87">
        <v>0.96637341027531287</v>
      </c>
      <c r="L30" s="4"/>
      <c r="M30" s="83">
        <v>1453.8338982032603</v>
      </c>
      <c r="N30" s="83">
        <v>59.09887221872782</v>
      </c>
      <c r="O30" s="83">
        <v>1449.7577174433648</v>
      </c>
      <c r="P30" s="83">
        <v>36.270313023456765</v>
      </c>
      <c r="Q30" s="83">
        <v>1443.7681049054509</v>
      </c>
      <c r="R30" s="83">
        <v>23.017810813985534</v>
      </c>
      <c r="S30" s="83">
        <v>1443.7681049054509</v>
      </c>
      <c r="T30" s="83">
        <v>23.017810813985534</v>
      </c>
      <c r="U30" s="83">
        <v>100.69718906129103</v>
      </c>
    </row>
    <row r="31" spans="1:21">
      <c r="A31" s="83" t="s">
        <v>326</v>
      </c>
      <c r="B31" s="84">
        <v>69.284586247175397</v>
      </c>
      <c r="C31" s="85">
        <v>49118.177447000497</v>
      </c>
      <c r="D31" s="86">
        <v>10.546273909452811</v>
      </c>
      <c r="E31" s="87">
        <v>10.998817434967581</v>
      </c>
      <c r="F31" s="86">
        <v>0.48846424485848877</v>
      </c>
      <c r="G31" s="88">
        <v>2.9299071635869889</v>
      </c>
      <c r="H31" s="86">
        <v>1.4432369486396013</v>
      </c>
      <c r="I31" s="88">
        <v>0.23372145339205819</v>
      </c>
      <c r="J31" s="89">
        <v>1.3580631691542826</v>
      </c>
      <c r="K31" s="87">
        <v>0.94098420251393666</v>
      </c>
      <c r="L31" s="4"/>
      <c r="M31" s="83">
        <v>1353.9737206540078</v>
      </c>
      <c r="N31" s="83">
        <v>33.170391096519324</v>
      </c>
      <c r="O31" s="83">
        <v>1389.6692928925268</v>
      </c>
      <c r="P31" s="83">
        <v>21.851732470620391</v>
      </c>
      <c r="Q31" s="83">
        <v>1444.8853944391042</v>
      </c>
      <c r="R31" s="83">
        <v>18.608732377125762</v>
      </c>
      <c r="S31" s="83">
        <v>1444.8853944391042</v>
      </c>
      <c r="T31" s="83">
        <v>18.608732377125762</v>
      </c>
      <c r="U31" s="83">
        <v>93.708035659092005</v>
      </c>
    </row>
    <row r="32" spans="1:21">
      <c r="A32" s="83" t="s">
        <v>327</v>
      </c>
      <c r="B32" s="84">
        <v>124.15082812945731</v>
      </c>
      <c r="C32" s="85">
        <v>35107.626236548022</v>
      </c>
      <c r="D32" s="86">
        <v>1.293293967978268</v>
      </c>
      <c r="E32" s="87">
        <v>9.9008019270757917</v>
      </c>
      <c r="F32" s="86">
        <v>0.43758284620728832</v>
      </c>
      <c r="G32" s="88">
        <v>4.0450946782471862</v>
      </c>
      <c r="H32" s="86">
        <v>1.2814529598471578</v>
      </c>
      <c r="I32" s="88">
        <v>0.29046766163035809</v>
      </c>
      <c r="J32" s="89">
        <v>1.2044263950138963</v>
      </c>
      <c r="K32" s="87">
        <v>0.93989122718757567</v>
      </c>
      <c r="L32" s="4"/>
      <c r="M32" s="83">
        <v>1643.8657925651316</v>
      </c>
      <c r="N32" s="83">
        <v>34.952656770062504</v>
      </c>
      <c r="O32" s="83">
        <v>1643.3126063646016</v>
      </c>
      <c r="P32" s="83">
        <v>20.865905114188081</v>
      </c>
      <c r="Q32" s="83">
        <v>1642.588310260971</v>
      </c>
      <c r="R32" s="83">
        <v>16.241644966703234</v>
      </c>
      <c r="S32" s="83">
        <v>1642.588310260971</v>
      </c>
      <c r="T32" s="83">
        <v>16.241644966703234</v>
      </c>
      <c r="U32" s="83">
        <v>100.07777251890693</v>
      </c>
    </row>
    <row r="33" spans="1:21">
      <c r="A33" s="83" t="s">
        <v>328</v>
      </c>
      <c r="B33" s="84">
        <v>170.35714815331855</v>
      </c>
      <c r="C33" s="85">
        <v>88015.727152566687</v>
      </c>
      <c r="D33" s="86">
        <v>3.6164390380902356</v>
      </c>
      <c r="E33" s="87">
        <v>9.6147269681681564</v>
      </c>
      <c r="F33" s="86">
        <v>0.25580464277733994</v>
      </c>
      <c r="G33" s="88">
        <v>4.0530092917596861</v>
      </c>
      <c r="H33" s="86">
        <v>1.3980024276171774</v>
      </c>
      <c r="I33" s="88">
        <v>0.2826267605143456</v>
      </c>
      <c r="J33" s="89">
        <v>1.3743997862183619</v>
      </c>
      <c r="K33" s="87">
        <v>0.98311688096347227</v>
      </c>
      <c r="L33" s="4"/>
      <c r="M33" s="83">
        <v>1604.5778036180568</v>
      </c>
      <c r="N33" s="83">
        <v>39.045913852046397</v>
      </c>
      <c r="O33" s="83">
        <v>1644.9042647795113</v>
      </c>
      <c r="P33" s="83">
        <v>22.772648256196135</v>
      </c>
      <c r="Q33" s="83">
        <v>1696.8091726547466</v>
      </c>
      <c r="R33" s="83">
        <v>9.4291989743485374</v>
      </c>
      <c r="S33" s="83">
        <v>1696.8091726547466</v>
      </c>
      <c r="T33" s="83">
        <v>9.4291989743485374</v>
      </c>
      <c r="U33" s="83">
        <v>94.564423005069642</v>
      </c>
    </row>
    <row r="34" spans="1:21">
      <c r="A34" s="83" t="s">
        <v>329</v>
      </c>
      <c r="B34" s="84">
        <v>195.38902709196842</v>
      </c>
      <c r="C34" s="85">
        <v>412610.64058951737</v>
      </c>
      <c r="D34" s="86">
        <v>5.0338154855994777</v>
      </c>
      <c r="E34" s="87">
        <v>9.5840597111068018</v>
      </c>
      <c r="F34" s="86">
        <v>0.26093885210565942</v>
      </c>
      <c r="G34" s="88">
        <v>4.3651435266820453</v>
      </c>
      <c r="H34" s="86">
        <v>0.962653665851398</v>
      </c>
      <c r="I34" s="88">
        <v>0.3034217885644912</v>
      </c>
      <c r="J34" s="89">
        <v>0.92661372525929908</v>
      </c>
      <c r="K34" s="87">
        <v>0.96256188297976919</v>
      </c>
      <c r="L34" s="4"/>
      <c r="M34" s="83">
        <v>1708.2543206446978</v>
      </c>
      <c r="N34" s="83">
        <v>27.810538034862475</v>
      </c>
      <c r="O34" s="83">
        <v>1705.7654750827728</v>
      </c>
      <c r="P34" s="83">
        <v>15.905819125752032</v>
      </c>
      <c r="Q34" s="83">
        <v>1702.6949680690047</v>
      </c>
      <c r="R34" s="83">
        <v>9.6078747567771643</v>
      </c>
      <c r="S34" s="83">
        <v>1702.6949680690047</v>
      </c>
      <c r="T34" s="83">
        <v>9.6078747567771643</v>
      </c>
      <c r="U34" s="83">
        <v>100.32650314236835</v>
      </c>
    </row>
    <row r="35" spans="1:21">
      <c r="A35" s="83" t="s">
        <v>330</v>
      </c>
      <c r="B35" s="84">
        <v>62.76186061607865</v>
      </c>
      <c r="C35" s="85">
        <v>75269.448282441284</v>
      </c>
      <c r="D35" s="86">
        <v>2.690086887706006</v>
      </c>
      <c r="E35" s="87">
        <v>9.5708104096655688</v>
      </c>
      <c r="F35" s="86">
        <v>0.70766005741825211</v>
      </c>
      <c r="G35" s="88">
        <v>4.4186733714925257</v>
      </c>
      <c r="H35" s="86">
        <v>1.5922434966968728</v>
      </c>
      <c r="I35" s="88">
        <v>0.3067180526602315</v>
      </c>
      <c r="J35" s="89">
        <v>1.4263437860166392</v>
      </c>
      <c r="K35" s="87">
        <v>0.89580757527074584</v>
      </c>
      <c r="L35" s="4"/>
      <c r="M35" s="83">
        <v>1724.5362796228678</v>
      </c>
      <c r="N35" s="83">
        <v>43.164974176360829</v>
      </c>
      <c r="O35" s="83">
        <v>1715.8460883224152</v>
      </c>
      <c r="P35" s="83">
        <v>26.368943121130087</v>
      </c>
      <c r="Q35" s="83">
        <v>1705.2388578409207</v>
      </c>
      <c r="R35" s="83">
        <v>26.054218966268536</v>
      </c>
      <c r="S35" s="83">
        <v>1705.2388578409207</v>
      </c>
      <c r="T35" s="83">
        <v>26.054218966268536</v>
      </c>
      <c r="U35" s="83">
        <v>101.13165505777768</v>
      </c>
    </row>
    <row r="36" spans="1:21">
      <c r="A36" s="83" t="s">
        <v>331</v>
      </c>
      <c r="B36" s="84">
        <v>221.75183154229788</v>
      </c>
      <c r="C36" s="85">
        <v>309252.02302202396</v>
      </c>
      <c r="D36" s="86">
        <v>2.1071858161721919</v>
      </c>
      <c r="E36" s="87">
        <v>9.564613336296345</v>
      </c>
      <c r="F36" s="86">
        <v>0.286802896015797</v>
      </c>
      <c r="G36" s="88">
        <v>4.372320743856406</v>
      </c>
      <c r="H36" s="86">
        <v>1.2466919610702802</v>
      </c>
      <c r="I36" s="88">
        <v>0.30330401288986175</v>
      </c>
      <c r="J36" s="89">
        <v>1.213253866523496</v>
      </c>
      <c r="K36" s="87">
        <v>0.97317854322403929</v>
      </c>
      <c r="L36" s="4"/>
      <c r="M36" s="83">
        <v>1707.6718038496197</v>
      </c>
      <c r="N36" s="83">
        <v>36.402688812344422</v>
      </c>
      <c r="O36" s="83">
        <v>1707.1228953432985</v>
      </c>
      <c r="P36" s="83">
        <v>20.605542320895665</v>
      </c>
      <c r="Q36" s="83">
        <v>1706.4312650511699</v>
      </c>
      <c r="R36" s="83">
        <v>10.555610419150071</v>
      </c>
      <c r="S36" s="83">
        <v>1706.4312650511699</v>
      </c>
      <c r="T36" s="83">
        <v>10.555610419150071</v>
      </c>
      <c r="U36" s="83">
        <v>100.07269784748186</v>
      </c>
    </row>
    <row r="37" spans="1:21">
      <c r="A37" s="83" t="s">
        <v>332</v>
      </c>
      <c r="B37" s="84">
        <v>55.905770984554017</v>
      </c>
      <c r="C37" s="85">
        <v>31037.323982184313</v>
      </c>
      <c r="D37" s="86">
        <v>1.7529291082476823</v>
      </c>
      <c r="E37" s="87">
        <v>9.5224752283982994</v>
      </c>
      <c r="F37" s="86">
        <v>0.54424865829411528</v>
      </c>
      <c r="G37" s="88">
        <v>4.321941289029045</v>
      </c>
      <c r="H37" s="86">
        <v>1.3708119303424215</v>
      </c>
      <c r="I37" s="88">
        <v>0.29848838746280026</v>
      </c>
      <c r="J37" s="89">
        <v>1.2581409882497951</v>
      </c>
      <c r="K37" s="87">
        <v>0.91780714801301611</v>
      </c>
      <c r="L37" s="4"/>
      <c r="M37" s="83">
        <v>1683.8085997799321</v>
      </c>
      <c r="N37" s="83">
        <v>37.287914405889069</v>
      </c>
      <c r="O37" s="83">
        <v>1697.556115901026</v>
      </c>
      <c r="P37" s="83">
        <v>22.608122997218743</v>
      </c>
      <c r="Q37" s="83">
        <v>1714.5550098388094</v>
      </c>
      <c r="R37" s="83">
        <v>20.016955900199264</v>
      </c>
      <c r="S37" s="83">
        <v>1714.5550098388094</v>
      </c>
      <c r="T37" s="83">
        <v>20.016955900199264</v>
      </c>
      <c r="U37" s="83">
        <v>98.206741114607468</v>
      </c>
    </row>
    <row r="38" spans="1:21">
      <c r="A38" s="83" t="s">
        <v>333</v>
      </c>
      <c r="B38" s="84">
        <v>441.62365838415781</v>
      </c>
      <c r="C38" s="85">
        <v>12687.592188013534</v>
      </c>
      <c r="D38" s="86">
        <v>2.2651776361591853</v>
      </c>
      <c r="E38" s="87">
        <v>9.34434064247157</v>
      </c>
      <c r="F38" s="86">
        <v>1.2222926293901843</v>
      </c>
      <c r="G38" s="88">
        <v>4.5409510210562489</v>
      </c>
      <c r="H38" s="86">
        <v>9.9127450434325581</v>
      </c>
      <c r="I38" s="88">
        <v>0.30774726705489325</v>
      </c>
      <c r="J38" s="89">
        <v>9.8370989130045441</v>
      </c>
      <c r="K38" s="87">
        <v>0.99236880096314661</v>
      </c>
      <c r="L38" s="4"/>
      <c r="M38" s="83">
        <v>1729.6116903103812</v>
      </c>
      <c r="N38" s="83">
        <v>298.51297941982034</v>
      </c>
      <c r="O38" s="83">
        <v>1738.5044935544734</v>
      </c>
      <c r="P38" s="83">
        <v>165.33868220066893</v>
      </c>
      <c r="Q38" s="83">
        <v>1749.2023402995164</v>
      </c>
      <c r="R38" s="83">
        <v>44.757829788492472</v>
      </c>
      <c r="S38" s="83">
        <v>1749.2023402995164</v>
      </c>
      <c r="T38" s="83">
        <v>44.757829788492472</v>
      </c>
      <c r="U38" s="83">
        <v>98.880023794972701</v>
      </c>
    </row>
    <row r="39" spans="1:21">
      <c r="A39" s="83" t="s">
        <v>334</v>
      </c>
      <c r="B39" s="84">
        <v>34.476903714837938</v>
      </c>
      <c r="C39" s="85">
        <v>25828.859725911585</v>
      </c>
      <c r="D39" s="86">
        <v>0.8659630650581176</v>
      </c>
      <c r="E39" s="87">
        <v>9.3203885160286948</v>
      </c>
      <c r="F39" s="86">
        <v>1.3443341876617585</v>
      </c>
      <c r="G39" s="88">
        <v>4.6747821881853779</v>
      </c>
      <c r="H39" s="86">
        <v>2.2008717390786012</v>
      </c>
      <c r="I39" s="88">
        <v>0.31600512200245501</v>
      </c>
      <c r="J39" s="89">
        <v>1.7425848627136258</v>
      </c>
      <c r="K39" s="87">
        <v>0.79177029345797423</v>
      </c>
      <c r="L39" s="4"/>
      <c r="M39" s="83">
        <v>1770.1900080237303</v>
      </c>
      <c r="N39" s="83">
        <v>53.948728747664518</v>
      </c>
      <c r="O39" s="83">
        <v>1762.7376572009973</v>
      </c>
      <c r="P39" s="83">
        <v>36.822597130486884</v>
      </c>
      <c r="Q39" s="83">
        <v>1753.9003021961466</v>
      </c>
      <c r="R39" s="83">
        <v>49.198664523258685</v>
      </c>
      <c r="S39" s="83">
        <v>1753.9003021961466</v>
      </c>
      <c r="T39" s="83">
        <v>49.198664523258685</v>
      </c>
      <c r="U39" s="83">
        <v>100.92877034157453</v>
      </c>
    </row>
    <row r="40" spans="1:21">
      <c r="A40" s="83" t="s">
        <v>337</v>
      </c>
      <c r="B40" s="84">
        <v>193.6935898266666</v>
      </c>
      <c r="C40" s="85">
        <v>38799.511434301377</v>
      </c>
      <c r="D40" s="86">
        <v>1.2776240747218148</v>
      </c>
      <c r="E40" s="87">
        <v>9.2786235918350961</v>
      </c>
      <c r="F40" s="86">
        <v>0.44485013145469809</v>
      </c>
      <c r="G40" s="88">
        <v>4.2342322224250779</v>
      </c>
      <c r="H40" s="86">
        <v>3.8580394844448755</v>
      </c>
      <c r="I40" s="88">
        <v>0.28494231935234754</v>
      </c>
      <c r="J40" s="89">
        <v>3.8323070106765216</v>
      </c>
      <c r="K40" s="87">
        <v>0.99333016837383248</v>
      </c>
      <c r="L40" s="4"/>
      <c r="M40" s="83">
        <v>1616.2051872758032</v>
      </c>
      <c r="N40" s="83">
        <v>109.57015412334658</v>
      </c>
      <c r="O40" s="83">
        <v>1680.682511228651</v>
      </c>
      <c r="P40" s="83">
        <v>63.40001006704847</v>
      </c>
      <c r="Q40" s="83">
        <v>1762.1143893015039</v>
      </c>
      <c r="R40" s="83">
        <v>16.264107967386963</v>
      </c>
      <c r="S40" s="83">
        <v>1762.1143893015039</v>
      </c>
      <c r="T40" s="83">
        <v>16.264107967386963</v>
      </c>
      <c r="U40" s="83">
        <v>91.719652088901071</v>
      </c>
    </row>
    <row r="41" spans="1:21">
      <c r="A41" s="83" t="s">
        <v>338</v>
      </c>
      <c r="B41" s="84">
        <v>373.21217249391418</v>
      </c>
      <c r="C41" s="85">
        <v>18875.666541184575</v>
      </c>
      <c r="D41" s="86">
        <v>1.781627948232954</v>
      </c>
      <c r="E41" s="87">
        <v>9.2431216072641487</v>
      </c>
      <c r="F41" s="86">
        <v>0.71136202394435444</v>
      </c>
      <c r="G41" s="88">
        <v>4.4396585852245565</v>
      </c>
      <c r="H41" s="86">
        <v>3.3224626731141331</v>
      </c>
      <c r="I41" s="88">
        <v>0.29762332606588976</v>
      </c>
      <c r="J41" s="89">
        <v>3.2454155797257309</v>
      </c>
      <c r="K41" s="87">
        <v>0.97681024560128882</v>
      </c>
      <c r="L41" s="4"/>
      <c r="M41" s="83">
        <v>1679.5125255896173</v>
      </c>
      <c r="N41" s="83">
        <v>95.97206980749479</v>
      </c>
      <c r="O41" s="83">
        <v>1719.7708268562119</v>
      </c>
      <c r="P41" s="83">
        <v>55.081331542162616</v>
      </c>
      <c r="Q41" s="83">
        <v>1769.1191956991443</v>
      </c>
      <c r="R41" s="83">
        <v>25.981954336478793</v>
      </c>
      <c r="S41" s="83">
        <v>1769.1191956991443</v>
      </c>
      <c r="T41" s="83">
        <v>25.981954336478793</v>
      </c>
      <c r="U41" s="83">
        <v>94.934955749314852</v>
      </c>
    </row>
    <row r="42" spans="1:21">
      <c r="A42" s="83" t="s">
        <v>339</v>
      </c>
      <c r="B42" s="84">
        <v>150.72057812473705</v>
      </c>
      <c r="C42" s="85">
        <v>70567.183345129044</v>
      </c>
      <c r="D42" s="86">
        <v>2.2388909072912999</v>
      </c>
      <c r="E42" s="87">
        <v>9.2415830676104616</v>
      </c>
      <c r="F42" s="86">
        <v>0.49521393122612717</v>
      </c>
      <c r="G42" s="88">
        <v>4.6335489642172343</v>
      </c>
      <c r="H42" s="86">
        <v>1.8999232269983348</v>
      </c>
      <c r="I42" s="88">
        <v>0.31056953619563377</v>
      </c>
      <c r="J42" s="89">
        <v>1.8342495552152467</v>
      </c>
      <c r="K42" s="87">
        <v>0.96543351286523027</v>
      </c>
      <c r="L42" s="4"/>
      <c r="M42" s="83">
        <v>1743.5088037827518</v>
      </c>
      <c r="N42" s="83">
        <v>56.041292566955462</v>
      </c>
      <c r="O42" s="83">
        <v>1755.3329036909633</v>
      </c>
      <c r="P42" s="83">
        <v>31.736789869859194</v>
      </c>
      <c r="Q42" s="83">
        <v>1769.4232306813208</v>
      </c>
      <c r="R42" s="83">
        <v>18.089008106353504</v>
      </c>
      <c r="S42" s="83">
        <v>1769.4232306813208</v>
      </c>
      <c r="T42" s="83">
        <v>18.089008106353504</v>
      </c>
      <c r="U42" s="83">
        <v>98.535430842705139</v>
      </c>
    </row>
    <row r="43" spans="1:21">
      <c r="A43" s="83" t="s">
        <v>340</v>
      </c>
      <c r="B43" s="84">
        <v>282.26852705251218</v>
      </c>
      <c r="C43" s="85">
        <v>46080.050377220905</v>
      </c>
      <c r="D43" s="86">
        <v>0.88480265834281857</v>
      </c>
      <c r="E43" s="87">
        <v>9.2270409965595697</v>
      </c>
      <c r="F43" s="86">
        <v>0.2110152659320973</v>
      </c>
      <c r="G43" s="88">
        <v>4.515325987719212</v>
      </c>
      <c r="H43" s="86">
        <v>1.9723994797875217</v>
      </c>
      <c r="I43" s="88">
        <v>0.30216926313835224</v>
      </c>
      <c r="J43" s="89">
        <v>1.9610793623435265</v>
      </c>
      <c r="K43" s="87">
        <v>0.99426073796915893</v>
      </c>
      <c r="L43" s="4"/>
      <c r="M43" s="83">
        <v>1702.0566494582124</v>
      </c>
      <c r="N43" s="83">
        <v>58.671773235539149</v>
      </c>
      <c r="O43" s="83">
        <v>1733.797796868392</v>
      </c>
      <c r="P43" s="83">
        <v>32.795213361995138</v>
      </c>
      <c r="Q43" s="83">
        <v>1772.2988629009542</v>
      </c>
      <c r="R43" s="83">
        <v>7.7051002024552417</v>
      </c>
      <c r="S43" s="83">
        <v>1772.2988629009542</v>
      </c>
      <c r="T43" s="83">
        <v>7.7051002024552417</v>
      </c>
      <c r="U43" s="83">
        <v>96.036660920282543</v>
      </c>
    </row>
    <row r="44" spans="1:21">
      <c r="A44" s="83" t="s">
        <v>342</v>
      </c>
      <c r="B44" s="84">
        <v>202.95019672833718</v>
      </c>
      <c r="C44" s="85">
        <v>17847.932610930453</v>
      </c>
      <c r="D44" s="86">
        <v>2.0811913269896829</v>
      </c>
      <c r="E44" s="87">
        <v>9.2252662307454223</v>
      </c>
      <c r="F44" s="86">
        <v>0.30351417233054057</v>
      </c>
      <c r="G44" s="88">
        <v>4.7443307747627195</v>
      </c>
      <c r="H44" s="86">
        <v>2.8852185662203667</v>
      </c>
      <c r="I44" s="88">
        <v>0.31743338035904256</v>
      </c>
      <c r="J44" s="89">
        <v>2.8692098776592161</v>
      </c>
      <c r="K44" s="87">
        <v>0.99445148151042095</v>
      </c>
      <c r="L44" s="4"/>
      <c r="M44" s="83">
        <v>1777.1824977440151</v>
      </c>
      <c r="N44" s="83">
        <v>89.133583735090042</v>
      </c>
      <c r="O44" s="83">
        <v>1775.1062763095661</v>
      </c>
      <c r="P44" s="83">
        <v>48.401226747446344</v>
      </c>
      <c r="Q44" s="83">
        <v>1772.6500550691569</v>
      </c>
      <c r="R44" s="83">
        <v>11.082174126536302</v>
      </c>
      <c r="S44" s="83">
        <v>1772.6500550691569</v>
      </c>
      <c r="T44" s="83">
        <v>11.082174126536302</v>
      </c>
      <c r="U44" s="83">
        <v>100.25568739085851</v>
      </c>
    </row>
    <row r="45" spans="1:21">
      <c r="A45" s="83" t="s">
        <v>343</v>
      </c>
      <c r="B45" s="84">
        <v>433.51622227447297</v>
      </c>
      <c r="C45" s="85">
        <v>129197.39916757529</v>
      </c>
      <c r="D45" s="86">
        <v>3.0990122725021414</v>
      </c>
      <c r="E45" s="87">
        <v>9.2141418764588767</v>
      </c>
      <c r="F45" s="86">
        <v>0.27979917049169251</v>
      </c>
      <c r="G45" s="88">
        <v>4.9035678517498997</v>
      </c>
      <c r="H45" s="86">
        <v>3.2195698449574985</v>
      </c>
      <c r="I45" s="88">
        <v>0.32769197771153358</v>
      </c>
      <c r="J45" s="89">
        <v>3.2073887214916454</v>
      </c>
      <c r="K45" s="87">
        <v>0.99621653697467349</v>
      </c>
      <c r="L45" s="4"/>
      <c r="M45" s="83">
        <v>1827.1850421055969</v>
      </c>
      <c r="N45" s="83">
        <v>102.06511975051808</v>
      </c>
      <c r="O45" s="83">
        <v>1802.8703749580197</v>
      </c>
      <c r="P45" s="83">
        <v>54.319898113091313</v>
      </c>
      <c r="Q45" s="83">
        <v>1774.8525425261512</v>
      </c>
      <c r="R45" s="83">
        <v>10.209835931863608</v>
      </c>
      <c r="S45" s="83">
        <v>1774.8525425261512</v>
      </c>
      <c r="T45" s="83">
        <v>10.209835931863608</v>
      </c>
      <c r="U45" s="83">
        <v>102.94855478556889</v>
      </c>
    </row>
    <row r="46" spans="1:21">
      <c r="A46" s="83" t="s">
        <v>344</v>
      </c>
      <c r="B46" s="84">
        <v>144.49958606634112</v>
      </c>
      <c r="C46" s="85">
        <v>158924.80576569028</v>
      </c>
      <c r="D46" s="86">
        <v>1.6339020454283815</v>
      </c>
      <c r="E46" s="87">
        <v>9.2078292608918186</v>
      </c>
      <c r="F46" s="86">
        <v>0.55269216417351019</v>
      </c>
      <c r="G46" s="88">
        <v>4.6063008187068402</v>
      </c>
      <c r="H46" s="86">
        <v>2.4039966898661671</v>
      </c>
      <c r="I46" s="88">
        <v>0.30761554585841883</v>
      </c>
      <c r="J46" s="89">
        <v>2.3396007045110689</v>
      </c>
      <c r="K46" s="87">
        <v>0.97321294757744314</v>
      </c>
      <c r="L46" s="4"/>
      <c r="M46" s="83">
        <v>1728.9623506581063</v>
      </c>
      <c r="N46" s="83">
        <v>70.961458696643376</v>
      </c>
      <c r="O46" s="83">
        <v>1750.4098202123821</v>
      </c>
      <c r="P46" s="83">
        <v>40.11678853304511</v>
      </c>
      <c r="Q46" s="83">
        <v>1776.1032786695469</v>
      </c>
      <c r="R46" s="83">
        <v>20.168319111095116</v>
      </c>
      <c r="S46" s="83">
        <v>1776.1032786695469</v>
      </c>
      <c r="T46" s="83">
        <v>20.168319111095116</v>
      </c>
      <c r="U46" s="83">
        <v>97.345822814608326</v>
      </c>
    </row>
    <row r="47" spans="1:21">
      <c r="A47" s="83" t="s">
        <v>345</v>
      </c>
      <c r="B47" s="84">
        <v>200.24602715071649</v>
      </c>
      <c r="C47" s="85">
        <v>119880.65916672135</v>
      </c>
      <c r="D47" s="86">
        <v>1.4404900156903959</v>
      </c>
      <c r="E47" s="87">
        <v>9.2057382561485834</v>
      </c>
      <c r="F47" s="86">
        <v>0.32792413983591906</v>
      </c>
      <c r="G47" s="88">
        <v>4.3777004389340863</v>
      </c>
      <c r="H47" s="86">
        <v>4.6547671153449084</v>
      </c>
      <c r="I47" s="88">
        <v>0.29228288660178392</v>
      </c>
      <c r="J47" s="89">
        <v>4.6432017678116502</v>
      </c>
      <c r="K47" s="87">
        <v>0.99751537568976723</v>
      </c>
      <c r="L47" s="4"/>
      <c r="M47" s="83">
        <v>1652.9272127121708</v>
      </c>
      <c r="N47" s="83">
        <v>135.40276048700889</v>
      </c>
      <c r="O47" s="83">
        <v>1708.1391634188087</v>
      </c>
      <c r="P47" s="83">
        <v>76.986624903753864</v>
      </c>
      <c r="Q47" s="83">
        <v>1776.5177215032058</v>
      </c>
      <c r="R47" s="83">
        <v>11.964119494075021</v>
      </c>
      <c r="S47" s="83">
        <v>1776.5177215032058</v>
      </c>
      <c r="T47" s="83">
        <v>11.964119494075021</v>
      </c>
      <c r="U47" s="83">
        <v>93.043102959510094</v>
      </c>
    </row>
    <row r="48" spans="1:21">
      <c r="A48" s="83" t="s">
        <v>346</v>
      </c>
      <c r="B48" s="84">
        <v>73.275260090822258</v>
      </c>
      <c r="C48" s="85">
        <v>45585.146723856371</v>
      </c>
      <c r="D48" s="86">
        <v>0.93965610252805587</v>
      </c>
      <c r="E48" s="87">
        <v>9.2043128829682779</v>
      </c>
      <c r="F48" s="86">
        <v>0.53360982339391438</v>
      </c>
      <c r="G48" s="88">
        <v>4.4425917447128604</v>
      </c>
      <c r="H48" s="86">
        <v>0.76363325448656871</v>
      </c>
      <c r="I48" s="88">
        <v>0.29656951283455973</v>
      </c>
      <c r="J48" s="89">
        <v>0.54625662809275277</v>
      </c>
      <c r="K48" s="87">
        <v>0.71533897310434746</v>
      </c>
      <c r="L48" s="4"/>
      <c r="M48" s="83">
        <v>1674.2751994883802</v>
      </c>
      <c r="N48" s="83">
        <v>16.109269422810939</v>
      </c>
      <c r="O48" s="83">
        <v>1720.3181916785143</v>
      </c>
      <c r="P48" s="83">
        <v>12.658463989664142</v>
      </c>
      <c r="Q48" s="83">
        <v>1776.8002760872826</v>
      </c>
      <c r="R48" s="83">
        <v>19.470174520212595</v>
      </c>
      <c r="S48" s="83">
        <v>1776.8002760872826</v>
      </c>
      <c r="T48" s="83">
        <v>19.470174520212595</v>
      </c>
      <c r="U48" s="83">
        <v>94.229791722867446</v>
      </c>
    </row>
    <row r="49" spans="1:21">
      <c r="A49" s="83" t="s">
        <v>348</v>
      </c>
      <c r="B49" s="84">
        <v>57.693667197425093</v>
      </c>
      <c r="C49" s="85">
        <v>41562.498036154851</v>
      </c>
      <c r="D49" s="86">
        <v>0.86274640244949385</v>
      </c>
      <c r="E49" s="87">
        <v>9.1930954865401535</v>
      </c>
      <c r="F49" s="86">
        <v>0.66971677376183247</v>
      </c>
      <c r="G49" s="88">
        <v>4.7690672443960578</v>
      </c>
      <c r="H49" s="86">
        <v>1.5464616683957912</v>
      </c>
      <c r="I49" s="88">
        <v>0.31797570756791327</v>
      </c>
      <c r="J49" s="89">
        <v>1.39392364739233</v>
      </c>
      <c r="K49" s="87">
        <v>0.90136320600710707</v>
      </c>
      <c r="L49" s="4"/>
      <c r="M49" s="83">
        <v>1779.8356462635177</v>
      </c>
      <c r="N49" s="83">
        <v>43.358610996727293</v>
      </c>
      <c r="O49" s="83">
        <v>1779.4693723596313</v>
      </c>
      <c r="P49" s="83">
        <v>25.962742848882044</v>
      </c>
      <c r="Q49" s="83">
        <v>1779.025105329612</v>
      </c>
      <c r="R49" s="83">
        <v>24.430741017431728</v>
      </c>
      <c r="S49" s="83">
        <v>1779.025105329612</v>
      </c>
      <c r="T49" s="83">
        <v>24.430741017431728</v>
      </c>
      <c r="U49" s="83">
        <v>100.04556096097112</v>
      </c>
    </row>
    <row r="50" spans="1:21">
      <c r="A50" s="83" t="s">
        <v>349</v>
      </c>
      <c r="B50" s="84">
        <v>261.4701863244801</v>
      </c>
      <c r="C50" s="85">
        <v>52976.033242149817</v>
      </c>
      <c r="D50" s="86">
        <v>1.4389980637358402</v>
      </c>
      <c r="E50" s="87">
        <v>9.1915836264367403</v>
      </c>
      <c r="F50" s="86">
        <v>0.29808743124149323</v>
      </c>
      <c r="G50" s="88">
        <v>4.4451158577578198</v>
      </c>
      <c r="H50" s="86">
        <v>2.2961536937425469</v>
      </c>
      <c r="I50" s="88">
        <v>0.29632763370888515</v>
      </c>
      <c r="J50" s="89">
        <v>2.276722571729676</v>
      </c>
      <c r="K50" s="87">
        <v>0.99153753424005342</v>
      </c>
      <c r="L50" s="4"/>
      <c r="M50" s="83">
        <v>1673.0724884339079</v>
      </c>
      <c r="N50" s="83">
        <v>67.099550294645269</v>
      </c>
      <c r="O50" s="83">
        <v>1720.7889871388352</v>
      </c>
      <c r="P50" s="83">
        <v>38.070422215915414</v>
      </c>
      <c r="Q50" s="83">
        <v>1779.3251243275115</v>
      </c>
      <c r="R50" s="83">
        <v>10.871468057576749</v>
      </c>
      <c r="S50" s="83">
        <v>1779.3251243275115</v>
      </c>
      <c r="T50" s="83">
        <v>10.871468057576749</v>
      </c>
      <c r="U50" s="83">
        <v>94.028486731239667</v>
      </c>
    </row>
    <row r="51" spans="1:21">
      <c r="A51" s="83" t="s">
        <v>350</v>
      </c>
      <c r="B51" s="84">
        <v>210.28120049423507</v>
      </c>
      <c r="C51" s="85">
        <v>76271.77652829462</v>
      </c>
      <c r="D51" s="86">
        <v>0.89581071656881262</v>
      </c>
      <c r="E51" s="87">
        <v>9.1886344686629631</v>
      </c>
      <c r="F51" s="86">
        <v>0.23716500336563057</v>
      </c>
      <c r="G51" s="88">
        <v>4.6932320500498408</v>
      </c>
      <c r="H51" s="86">
        <v>2.0579202633399785</v>
      </c>
      <c r="I51" s="88">
        <v>0.31276757894199092</v>
      </c>
      <c r="J51" s="89">
        <v>2.0442085440198774</v>
      </c>
      <c r="K51" s="87">
        <v>0.9933370988349921</v>
      </c>
      <c r="L51" s="4"/>
      <c r="M51" s="83">
        <v>1754.3114544730561</v>
      </c>
      <c r="N51" s="83">
        <v>62.792925912583087</v>
      </c>
      <c r="O51" s="83">
        <v>1766.0335175206189</v>
      </c>
      <c r="P51" s="83">
        <v>34.454286439447287</v>
      </c>
      <c r="Q51" s="83">
        <v>1779.9068374539816</v>
      </c>
      <c r="R51" s="83">
        <v>8.6482124249507706</v>
      </c>
      <c r="S51" s="83">
        <v>1779.9068374539816</v>
      </c>
      <c r="T51" s="83">
        <v>8.6482124249507706</v>
      </c>
      <c r="U51" s="83">
        <v>98.561981872178336</v>
      </c>
    </row>
    <row r="52" spans="1:21">
      <c r="A52" s="83" t="s">
        <v>351</v>
      </c>
      <c r="B52" s="84">
        <v>245.97239534636751</v>
      </c>
      <c r="C52" s="85">
        <v>33340.033344459902</v>
      </c>
      <c r="D52" s="86">
        <v>1.0432301158455837</v>
      </c>
      <c r="E52" s="87">
        <v>9.1874176028233254</v>
      </c>
      <c r="F52" s="86">
        <v>0.22070299419789988</v>
      </c>
      <c r="G52" s="88">
        <v>4.7665700665916937</v>
      </c>
      <c r="H52" s="86">
        <v>0.65509444345413115</v>
      </c>
      <c r="I52" s="88">
        <v>0.31761292235926369</v>
      </c>
      <c r="J52" s="89">
        <v>0.61679730722220216</v>
      </c>
      <c r="K52" s="87">
        <v>0.94153951905011002</v>
      </c>
      <c r="L52" s="4"/>
      <c r="M52" s="83">
        <v>1778.06096587348</v>
      </c>
      <c r="N52" s="83">
        <v>19.169081704409791</v>
      </c>
      <c r="O52" s="83">
        <v>1779.0297621335519</v>
      </c>
      <c r="P52" s="83">
        <v>10.996550550383063</v>
      </c>
      <c r="Q52" s="83">
        <v>1780.1484091255711</v>
      </c>
      <c r="R52" s="83">
        <v>8.0474353284578228</v>
      </c>
      <c r="S52" s="83">
        <v>1780.1484091255711</v>
      </c>
      <c r="T52" s="83">
        <v>8.0474353284578228</v>
      </c>
      <c r="U52" s="83">
        <v>99.882737684038574</v>
      </c>
    </row>
    <row r="53" spans="1:21">
      <c r="A53" s="83" t="s">
        <v>352</v>
      </c>
      <c r="B53" s="84">
        <v>117.03016880553439</v>
      </c>
      <c r="C53" s="85">
        <v>65559.930702878803</v>
      </c>
      <c r="D53" s="86">
        <v>0.75602289456771044</v>
      </c>
      <c r="E53" s="87">
        <v>9.1863211363173516</v>
      </c>
      <c r="F53" s="86">
        <v>0.36907361765704066</v>
      </c>
      <c r="G53" s="88">
        <v>4.8070812334286561</v>
      </c>
      <c r="H53" s="86">
        <v>0.90956900447502986</v>
      </c>
      <c r="I53" s="88">
        <v>0.32027409296953979</v>
      </c>
      <c r="J53" s="89">
        <v>0.83132450863140173</v>
      </c>
      <c r="K53" s="87">
        <v>0.91397629486199561</v>
      </c>
      <c r="L53" s="4"/>
      <c r="M53" s="83">
        <v>1791.0675985936425</v>
      </c>
      <c r="N53" s="83">
        <v>26.000223588140443</v>
      </c>
      <c r="O53" s="83">
        <v>1786.1380668858194</v>
      </c>
      <c r="P53" s="83">
        <v>15.290698530385271</v>
      </c>
      <c r="Q53" s="83">
        <v>1780.3661003792577</v>
      </c>
      <c r="R53" s="83">
        <v>13.45954776907638</v>
      </c>
      <c r="S53" s="83">
        <v>1780.3661003792577</v>
      </c>
      <c r="T53" s="83">
        <v>13.45954776907638</v>
      </c>
      <c r="U53" s="83">
        <v>100.6010841372516</v>
      </c>
    </row>
    <row r="54" spans="1:21">
      <c r="A54" s="83" t="s">
        <v>353</v>
      </c>
      <c r="B54" s="84">
        <v>178.26143382405255</v>
      </c>
      <c r="C54" s="85">
        <v>350845.87750627979</v>
      </c>
      <c r="D54" s="86">
        <v>0.76555341725885928</v>
      </c>
      <c r="E54" s="87">
        <v>9.1829791425902503</v>
      </c>
      <c r="F54" s="86">
        <v>0.3257356844247451</v>
      </c>
      <c r="G54" s="88">
        <v>4.8629755216334365</v>
      </c>
      <c r="H54" s="86">
        <v>2.5651027913780982</v>
      </c>
      <c r="I54" s="88">
        <v>0.32388020587530314</v>
      </c>
      <c r="J54" s="89">
        <v>2.5443365725131675</v>
      </c>
      <c r="K54" s="87">
        <v>0.99190433267051492</v>
      </c>
      <c r="L54" s="4"/>
      <c r="M54" s="83">
        <v>1808.6509232889869</v>
      </c>
      <c r="N54" s="83">
        <v>80.253519731445067</v>
      </c>
      <c r="O54" s="83">
        <v>1795.8645914759659</v>
      </c>
      <c r="P54" s="83">
        <v>43.212980848375764</v>
      </c>
      <c r="Q54" s="83">
        <v>1781.0297401928187</v>
      </c>
      <c r="R54" s="83">
        <v>11.877679831788782</v>
      </c>
      <c r="S54" s="83">
        <v>1781.0297401928187</v>
      </c>
      <c r="T54" s="83">
        <v>11.877679831788782</v>
      </c>
      <c r="U54" s="83">
        <v>101.55085468102166</v>
      </c>
    </row>
    <row r="55" spans="1:21">
      <c r="A55" s="83" t="s">
        <v>354</v>
      </c>
      <c r="B55" s="84">
        <v>443.24972165620159</v>
      </c>
      <c r="C55" s="85">
        <v>203815.10485200278</v>
      </c>
      <c r="D55" s="86">
        <v>10.292371579833077</v>
      </c>
      <c r="E55" s="87">
        <v>9.1826113483515019</v>
      </c>
      <c r="F55" s="86">
        <v>0.16633591052735022</v>
      </c>
      <c r="G55" s="88">
        <v>4.8931656774062624</v>
      </c>
      <c r="H55" s="86">
        <v>2.090014580539417</v>
      </c>
      <c r="I55" s="88">
        <v>0.32587785522711643</v>
      </c>
      <c r="J55" s="89">
        <v>2.0833850608412243</v>
      </c>
      <c r="K55" s="87">
        <v>0.99682800313456132</v>
      </c>
      <c r="L55" s="4"/>
      <c r="M55" s="83">
        <v>1818.3708126186491</v>
      </c>
      <c r="N55" s="83">
        <v>66.019597906049739</v>
      </c>
      <c r="O55" s="83">
        <v>1801.0796768368884</v>
      </c>
      <c r="P55" s="83">
        <v>35.244722355688054</v>
      </c>
      <c r="Q55" s="83">
        <v>1781.1027867242083</v>
      </c>
      <c r="R55" s="83">
        <v>6.0634648044940604</v>
      </c>
      <c r="S55" s="83">
        <v>1781.1027867242083</v>
      </c>
      <c r="T55" s="83">
        <v>6.0634648044940604</v>
      </c>
      <c r="U55" s="83">
        <v>102.09241297988108</v>
      </c>
    </row>
    <row r="56" spans="1:21">
      <c r="A56" s="83" t="s">
        <v>355</v>
      </c>
      <c r="B56" s="84">
        <v>148.04811571874444</v>
      </c>
      <c r="C56" s="85">
        <v>91808.667356074322</v>
      </c>
      <c r="D56" s="86">
        <v>1.1297731323542231</v>
      </c>
      <c r="E56" s="87">
        <v>9.1790963027132939</v>
      </c>
      <c r="F56" s="86">
        <v>0.29792595562390833</v>
      </c>
      <c r="G56" s="88">
        <v>4.8759072571885387</v>
      </c>
      <c r="H56" s="86">
        <v>1.5250656587062317</v>
      </c>
      <c r="I56" s="88">
        <v>0.32460416504810147</v>
      </c>
      <c r="J56" s="89">
        <v>1.4956822484507373</v>
      </c>
      <c r="K56" s="87">
        <v>0.98073301953410896</v>
      </c>
      <c r="L56" s="4"/>
      <c r="M56" s="83">
        <v>1812.175158392105</v>
      </c>
      <c r="N56" s="83">
        <v>47.256054308869352</v>
      </c>
      <c r="O56" s="83">
        <v>1798.1017158583893</v>
      </c>
      <c r="P56" s="83">
        <v>25.701125275086042</v>
      </c>
      <c r="Q56" s="83">
        <v>1781.8010138393661</v>
      </c>
      <c r="R56" s="83">
        <v>10.862283694205416</v>
      </c>
      <c r="S56" s="83">
        <v>1781.8010138393661</v>
      </c>
      <c r="T56" s="83">
        <v>10.862283694205416</v>
      </c>
      <c r="U56" s="83">
        <v>101.7046878027805</v>
      </c>
    </row>
    <row r="57" spans="1:21">
      <c r="A57" s="83" t="s">
        <v>356</v>
      </c>
      <c r="B57" s="84">
        <v>134.1669427027233</v>
      </c>
      <c r="C57" s="85">
        <v>140336.38653108629</v>
      </c>
      <c r="D57" s="86">
        <v>1.1496060170498827</v>
      </c>
      <c r="E57" s="87">
        <v>9.1701215829079388</v>
      </c>
      <c r="F57" s="86">
        <v>0.25922738089521008</v>
      </c>
      <c r="G57" s="88">
        <v>4.8344450219144024</v>
      </c>
      <c r="H57" s="86">
        <v>1.9319878223938092</v>
      </c>
      <c r="I57" s="88">
        <v>0.32152921842790183</v>
      </c>
      <c r="J57" s="89">
        <v>1.91451772278874</v>
      </c>
      <c r="K57" s="87">
        <v>0.99095744838421229</v>
      </c>
      <c r="L57" s="4"/>
      <c r="M57" s="83">
        <v>1797.1930047728108</v>
      </c>
      <c r="N57" s="83">
        <v>60.055724197002064</v>
      </c>
      <c r="O57" s="83">
        <v>1790.9114578763679</v>
      </c>
      <c r="P57" s="83">
        <v>32.512358002005158</v>
      </c>
      <c r="Q57" s="83">
        <v>1783.5846873770715</v>
      </c>
      <c r="R57" s="83">
        <v>9.4488180198657119</v>
      </c>
      <c r="S57" s="83">
        <v>1783.5846873770715</v>
      </c>
      <c r="T57" s="83">
        <v>9.4488180198657119</v>
      </c>
      <c r="U57" s="83">
        <v>100.76297567993541</v>
      </c>
    </row>
    <row r="58" spans="1:21">
      <c r="A58" s="83" t="s">
        <v>357</v>
      </c>
      <c r="B58" s="84">
        <v>547.79352256769926</v>
      </c>
      <c r="C58" s="85">
        <v>134987.65398820658</v>
      </c>
      <c r="D58" s="86">
        <v>4.8093325275108585</v>
      </c>
      <c r="E58" s="87">
        <v>9.1693852901143895</v>
      </c>
      <c r="F58" s="86">
        <v>0.12732771104622309</v>
      </c>
      <c r="G58" s="88">
        <v>4.9521856020328388</v>
      </c>
      <c r="H58" s="86">
        <v>1.5038764627802763</v>
      </c>
      <c r="I58" s="88">
        <v>0.32933346252680729</v>
      </c>
      <c r="J58" s="89">
        <v>1.4984765828347955</v>
      </c>
      <c r="K58" s="87">
        <v>0.99640935935954611</v>
      </c>
      <c r="L58" s="4"/>
      <c r="M58" s="83">
        <v>1835.1501087390354</v>
      </c>
      <c r="N58" s="83">
        <v>47.863238452034693</v>
      </c>
      <c r="O58" s="83">
        <v>1811.1981318798237</v>
      </c>
      <c r="P58" s="83">
        <v>25.410615335653802</v>
      </c>
      <c r="Q58" s="83">
        <v>1783.7310812659707</v>
      </c>
      <c r="R58" s="83">
        <v>4.6427919768893844</v>
      </c>
      <c r="S58" s="83">
        <v>1783.7310812659707</v>
      </c>
      <c r="T58" s="83">
        <v>4.6427919768893844</v>
      </c>
      <c r="U58" s="83">
        <v>102.88266701259536</v>
      </c>
    </row>
    <row r="59" spans="1:21">
      <c r="A59" s="83" t="s">
        <v>358</v>
      </c>
      <c r="B59" s="84">
        <v>533.89913756871249</v>
      </c>
      <c r="C59" s="85">
        <v>303490.3925031345</v>
      </c>
      <c r="D59" s="86">
        <v>6.3718460618737067</v>
      </c>
      <c r="E59" s="87">
        <v>9.1639870958409464</v>
      </c>
      <c r="F59" s="86">
        <v>5.1387835380602986E-2</v>
      </c>
      <c r="G59" s="88">
        <v>4.7214250222769438</v>
      </c>
      <c r="H59" s="86">
        <v>1.2200184806839787</v>
      </c>
      <c r="I59" s="88">
        <v>0.31380242223764476</v>
      </c>
      <c r="J59" s="89">
        <v>1.218935758596547</v>
      </c>
      <c r="K59" s="87">
        <v>0.99911253632254438</v>
      </c>
      <c r="L59" s="4"/>
      <c r="M59" s="83">
        <v>1759.3911049979217</v>
      </c>
      <c r="N59" s="83">
        <v>37.536733694594432</v>
      </c>
      <c r="O59" s="83">
        <v>1771.049301043545</v>
      </c>
      <c r="P59" s="83">
        <v>20.446071550509259</v>
      </c>
      <c r="Q59" s="83">
        <v>1784.8046587410895</v>
      </c>
      <c r="R59" s="83">
        <v>1.8735215850003897</v>
      </c>
      <c r="S59" s="83">
        <v>1784.8046587410895</v>
      </c>
      <c r="T59" s="83">
        <v>1.8735215850003897</v>
      </c>
      <c r="U59" s="83">
        <v>98.576115676373618</v>
      </c>
    </row>
    <row r="60" spans="1:21">
      <c r="A60" s="83" t="s">
        <v>359</v>
      </c>
      <c r="B60" s="84">
        <v>321.59052852183783</v>
      </c>
      <c r="C60" s="85">
        <v>88849.568479634589</v>
      </c>
      <c r="D60" s="86">
        <v>3.3834268912384724</v>
      </c>
      <c r="E60" s="87">
        <v>9.163362121111156</v>
      </c>
      <c r="F60" s="86">
        <v>0.15640998934163766</v>
      </c>
      <c r="G60" s="88">
        <v>4.5138729109751923</v>
      </c>
      <c r="H60" s="86">
        <v>1.006637708469498</v>
      </c>
      <c r="I60" s="88">
        <v>0.29998732268595751</v>
      </c>
      <c r="J60" s="89">
        <v>0.99441208326672637</v>
      </c>
      <c r="K60" s="87">
        <v>0.98785498983406894</v>
      </c>
      <c r="L60" s="4"/>
      <c r="M60" s="83">
        <v>1691.2458510227846</v>
      </c>
      <c r="N60" s="83">
        <v>29.585515523696586</v>
      </c>
      <c r="O60" s="83">
        <v>1733.530247153667</v>
      </c>
      <c r="P60" s="83">
        <v>16.735377300508389</v>
      </c>
      <c r="Q60" s="83">
        <v>1784.9289835514924</v>
      </c>
      <c r="R60" s="83">
        <v>5.7023834620433718</v>
      </c>
      <c r="S60" s="83">
        <v>1784.9289835514924</v>
      </c>
      <c r="T60" s="83">
        <v>5.7023834620433718</v>
      </c>
      <c r="U60" s="83">
        <v>94.751436421727803</v>
      </c>
    </row>
    <row r="61" spans="1:21">
      <c r="A61" s="83" t="s">
        <v>360</v>
      </c>
      <c r="B61" s="84">
        <v>304.41184927510534</v>
      </c>
      <c r="C61" s="85">
        <v>231973.29642031144</v>
      </c>
      <c r="D61" s="86">
        <v>1.2690400592615021</v>
      </c>
      <c r="E61" s="87">
        <v>9.1611386936178825</v>
      </c>
      <c r="F61" s="86">
        <v>0.19818208985172278</v>
      </c>
      <c r="G61" s="88">
        <v>4.6495705084357777</v>
      </c>
      <c r="H61" s="86">
        <v>0.95991415789654821</v>
      </c>
      <c r="I61" s="88">
        <v>0.30893066647472855</v>
      </c>
      <c r="J61" s="89">
        <v>0.93923322438691603</v>
      </c>
      <c r="K61" s="87">
        <v>0.97845543443702288</v>
      </c>
      <c r="L61" s="4"/>
      <c r="M61" s="83">
        <v>1735.4425059606219</v>
      </c>
      <c r="N61" s="83">
        <v>28.580297028932819</v>
      </c>
      <c r="O61" s="83">
        <v>1758.2165061307958</v>
      </c>
      <c r="P61" s="83">
        <v>16.043486144410736</v>
      </c>
      <c r="Q61" s="83">
        <v>1785.3713381862849</v>
      </c>
      <c r="R61" s="83">
        <v>7.2249143958254081</v>
      </c>
      <c r="S61" s="83">
        <v>1785.3713381862849</v>
      </c>
      <c r="T61" s="83">
        <v>7.2249143958254081</v>
      </c>
      <c r="U61" s="83">
        <v>97.203448315890157</v>
      </c>
    </row>
    <row r="62" spans="1:21">
      <c r="A62" s="83" t="s">
        <v>361</v>
      </c>
      <c r="B62" s="84">
        <v>341.4971505937911</v>
      </c>
      <c r="C62" s="85">
        <v>252524.37214607507</v>
      </c>
      <c r="D62" s="86">
        <v>3.3613410130485226</v>
      </c>
      <c r="E62" s="87">
        <v>9.1587824933722821</v>
      </c>
      <c r="F62" s="86">
        <v>8.0763293890794466E-2</v>
      </c>
      <c r="G62" s="88">
        <v>4.8592754215039671</v>
      </c>
      <c r="H62" s="86">
        <v>1.6091051160461958</v>
      </c>
      <c r="I62" s="88">
        <v>0.32278101726823866</v>
      </c>
      <c r="J62" s="89">
        <v>1.6070770251751938</v>
      </c>
      <c r="K62" s="87">
        <v>0.99873961567160652</v>
      </c>
      <c r="L62" s="4"/>
      <c r="M62" s="83">
        <v>1803.2963842412003</v>
      </c>
      <c r="N62" s="83">
        <v>50.560010092247012</v>
      </c>
      <c r="O62" s="83">
        <v>1795.2235850498425</v>
      </c>
      <c r="P62" s="83">
        <v>27.101773208145914</v>
      </c>
      <c r="Q62" s="83">
        <v>1785.8401989089073</v>
      </c>
      <c r="R62" s="83">
        <v>2.9441283652208767</v>
      </c>
      <c r="S62" s="83">
        <v>1785.8401989089073</v>
      </c>
      <c r="T62" s="83">
        <v>2.9441283652208767</v>
      </c>
      <c r="U62" s="83">
        <v>100.97747745531532</v>
      </c>
    </row>
    <row r="63" spans="1:21">
      <c r="A63" s="83" t="s">
        <v>362</v>
      </c>
      <c r="B63" s="84">
        <v>501.28021257433795</v>
      </c>
      <c r="C63" s="85">
        <v>237780.72950566097</v>
      </c>
      <c r="D63" s="86">
        <v>2.286806813050827</v>
      </c>
      <c r="E63" s="87">
        <v>9.1537364802330696</v>
      </c>
      <c r="F63" s="86">
        <v>0.12683638965283628</v>
      </c>
      <c r="G63" s="88">
        <v>4.7214380044355586</v>
      </c>
      <c r="H63" s="86">
        <v>1.479688393233255</v>
      </c>
      <c r="I63" s="88">
        <v>0.31345227226835365</v>
      </c>
      <c r="J63" s="89">
        <v>1.4742422702286913</v>
      </c>
      <c r="K63" s="87">
        <v>0.99631941222931175</v>
      </c>
      <c r="L63" s="4"/>
      <c r="M63" s="83">
        <v>1757.6728005290111</v>
      </c>
      <c r="N63" s="83">
        <v>45.36030632049642</v>
      </c>
      <c r="O63" s="83">
        <v>1771.0516049886019</v>
      </c>
      <c r="P63" s="83">
        <v>24.798239755132499</v>
      </c>
      <c r="Q63" s="83">
        <v>1786.8446202653129</v>
      </c>
      <c r="R63" s="83">
        <v>4.6230935807743663</v>
      </c>
      <c r="S63" s="83">
        <v>1786.8446202653129</v>
      </c>
      <c r="T63" s="83">
        <v>4.6230935807743663</v>
      </c>
      <c r="U63" s="83">
        <v>98.367411502631356</v>
      </c>
    </row>
    <row r="64" spans="1:21">
      <c r="A64" s="83" t="s">
        <v>363</v>
      </c>
      <c r="B64" s="84">
        <v>153.09007713415468</v>
      </c>
      <c r="C64" s="85">
        <v>245927.15404280226</v>
      </c>
      <c r="D64" s="86">
        <v>1.987189079889961</v>
      </c>
      <c r="E64" s="87">
        <v>9.1527372957769</v>
      </c>
      <c r="F64" s="86">
        <v>0.25471176842850968</v>
      </c>
      <c r="G64" s="88">
        <v>4.7900192427447399</v>
      </c>
      <c r="H64" s="86">
        <v>1.6337282275466778</v>
      </c>
      <c r="I64" s="88">
        <v>0.31797061046242242</v>
      </c>
      <c r="J64" s="89">
        <v>1.613750239816196</v>
      </c>
      <c r="K64" s="87">
        <v>0.98777153544045582</v>
      </c>
      <c r="L64" s="4"/>
      <c r="M64" s="83">
        <v>1779.8107155182302</v>
      </c>
      <c r="N64" s="83">
        <v>50.195868161589033</v>
      </c>
      <c r="O64" s="83">
        <v>1783.1503427162193</v>
      </c>
      <c r="P64" s="83">
        <v>27.448803423363415</v>
      </c>
      <c r="Q64" s="83">
        <v>1787.043561247262</v>
      </c>
      <c r="R64" s="83">
        <v>9.2838405475661148</v>
      </c>
      <c r="S64" s="83">
        <v>1787.043561247262</v>
      </c>
      <c r="T64" s="83">
        <v>9.2838405475661148</v>
      </c>
      <c r="U64" s="83">
        <v>99.595261923890448</v>
      </c>
    </row>
    <row r="65" spans="1:21">
      <c r="A65" s="83" t="s">
        <v>364</v>
      </c>
      <c r="B65" s="84">
        <v>689.08264599929475</v>
      </c>
      <c r="C65" s="85">
        <v>688726.43822999264</v>
      </c>
      <c r="D65" s="86">
        <v>1.3705437837270873</v>
      </c>
      <c r="E65" s="87">
        <v>9.1508512824218453</v>
      </c>
      <c r="F65" s="86">
        <v>0.10167439306740798</v>
      </c>
      <c r="G65" s="88">
        <v>4.8694342155661534</v>
      </c>
      <c r="H65" s="86">
        <v>1.5282088417089157</v>
      </c>
      <c r="I65" s="88">
        <v>0.32317572045388998</v>
      </c>
      <c r="J65" s="89">
        <v>1.5248228033682079</v>
      </c>
      <c r="K65" s="87">
        <v>0.99778430915442051</v>
      </c>
      <c r="L65" s="4"/>
      <c r="M65" s="83">
        <v>1805.2196358169388</v>
      </c>
      <c r="N65" s="83">
        <v>48.016531972161829</v>
      </c>
      <c r="O65" s="83">
        <v>1796.9825287411695</v>
      </c>
      <c r="P65" s="83">
        <v>25.748275629518048</v>
      </c>
      <c r="Q65" s="83">
        <v>1787.4191186802555</v>
      </c>
      <c r="R65" s="83">
        <v>3.7056931192707907</v>
      </c>
      <c r="S65" s="83">
        <v>1787.4191186802555</v>
      </c>
      <c r="T65" s="83">
        <v>3.7056931192707907</v>
      </c>
      <c r="U65" s="83">
        <v>100.99587818831357</v>
      </c>
    </row>
    <row r="66" spans="1:21">
      <c r="A66" s="83" t="s">
        <v>365</v>
      </c>
      <c r="B66" s="84">
        <v>194.47261604568658</v>
      </c>
      <c r="C66" s="85">
        <v>213127.37343455243</v>
      </c>
      <c r="D66" s="86">
        <v>1.4124360151376925</v>
      </c>
      <c r="E66" s="87">
        <v>9.1398336927297343</v>
      </c>
      <c r="F66" s="86">
        <v>0.21933371583524255</v>
      </c>
      <c r="G66" s="88">
        <v>4.9048208898861985</v>
      </c>
      <c r="H66" s="86">
        <v>1.1779068479509625</v>
      </c>
      <c r="I66" s="88">
        <v>0.32513234135615399</v>
      </c>
      <c r="J66" s="89">
        <v>1.1573060371170958</v>
      </c>
      <c r="K66" s="87">
        <v>0.98251066213792471</v>
      </c>
      <c r="L66" s="4"/>
      <c r="M66" s="83">
        <v>1814.745106973596</v>
      </c>
      <c r="N66" s="83">
        <v>36.609896829239915</v>
      </c>
      <c r="O66" s="83">
        <v>1803.0858681504099</v>
      </c>
      <c r="P66" s="83">
        <v>19.870149570302829</v>
      </c>
      <c r="Q66" s="83">
        <v>1789.614224359362</v>
      </c>
      <c r="R66" s="83">
        <v>7.991820362246699</v>
      </c>
      <c r="S66" s="83">
        <v>1789.614224359362</v>
      </c>
      <c r="T66" s="83">
        <v>7.991820362246699</v>
      </c>
      <c r="U66" s="83">
        <v>101.40426256520341</v>
      </c>
    </row>
    <row r="67" spans="1:21">
      <c r="A67" s="83" t="s">
        <v>366</v>
      </c>
      <c r="B67" s="84">
        <v>97.95538183771562</v>
      </c>
      <c r="C67" s="85">
        <v>95145.100314133655</v>
      </c>
      <c r="D67" s="86">
        <v>1.6035131081048037</v>
      </c>
      <c r="E67" s="87">
        <v>9.1261152661741587</v>
      </c>
      <c r="F67" s="86">
        <v>0.39259364967835336</v>
      </c>
      <c r="G67" s="88">
        <v>5.1133215065169066</v>
      </c>
      <c r="H67" s="86">
        <v>1.2280511261286182</v>
      </c>
      <c r="I67" s="88">
        <v>0.3384447451514403</v>
      </c>
      <c r="J67" s="89">
        <v>1.1636063744316623</v>
      </c>
      <c r="K67" s="87">
        <v>0.94752274532729319</v>
      </c>
      <c r="L67" s="4"/>
      <c r="M67" s="83">
        <v>1879.1832519213563</v>
      </c>
      <c r="N67" s="83">
        <v>37.93524337389681</v>
      </c>
      <c r="O67" s="83">
        <v>1838.3208037412733</v>
      </c>
      <c r="P67" s="83">
        <v>20.86015315075133</v>
      </c>
      <c r="Q67" s="83">
        <v>1792.3503021739466</v>
      </c>
      <c r="R67" s="83">
        <v>14.300059231229625</v>
      </c>
      <c r="S67" s="83">
        <v>1792.3503021739466</v>
      </c>
      <c r="T67" s="83">
        <v>14.300059231229625</v>
      </c>
      <c r="U67" s="83">
        <v>104.84464167758331</v>
      </c>
    </row>
    <row r="68" spans="1:21">
      <c r="A68" s="83" t="s">
        <v>367</v>
      </c>
      <c r="B68" s="84">
        <v>121.02233946405788</v>
      </c>
      <c r="C68" s="85">
        <v>82037.162570805303</v>
      </c>
      <c r="D68" s="86">
        <v>1.3825980183355997</v>
      </c>
      <c r="E68" s="87">
        <v>9.1208364996084317</v>
      </c>
      <c r="F68" s="86">
        <v>0.51323058713660497</v>
      </c>
      <c r="G68" s="88">
        <v>4.727320738367113</v>
      </c>
      <c r="H68" s="86">
        <v>0.99764613927859147</v>
      </c>
      <c r="I68" s="88">
        <v>0.31271482111876009</v>
      </c>
      <c r="J68" s="89">
        <v>0.85550697463252423</v>
      </c>
      <c r="K68" s="87">
        <v>0.8575254701543279</v>
      </c>
      <c r="L68" s="4"/>
      <c r="M68" s="83">
        <v>1754.0523792037418</v>
      </c>
      <c r="N68" s="83">
        <v>26.275466385661048</v>
      </c>
      <c r="O68" s="83">
        <v>1772.0950768619809</v>
      </c>
      <c r="P68" s="83">
        <v>16.722831486313225</v>
      </c>
      <c r="Q68" s="83">
        <v>1793.403977256957</v>
      </c>
      <c r="R68" s="83">
        <v>18.691827456079409</v>
      </c>
      <c r="S68" s="83">
        <v>1793.403977256957</v>
      </c>
      <c r="T68" s="83">
        <v>18.691827456079409</v>
      </c>
      <c r="U68" s="83">
        <v>97.805759407682132</v>
      </c>
    </row>
    <row r="69" spans="1:21">
      <c r="A69" s="83" t="s">
        <v>368</v>
      </c>
      <c r="B69" s="84">
        <v>112.6929142663499</v>
      </c>
      <c r="C69" s="85">
        <v>82695.882032978174</v>
      </c>
      <c r="D69" s="86">
        <v>0.59515369443538957</v>
      </c>
      <c r="E69" s="87">
        <v>9.0151767218781131</v>
      </c>
      <c r="F69" s="86">
        <v>0.55184538769306246</v>
      </c>
      <c r="G69" s="88">
        <v>4.9535719861087033</v>
      </c>
      <c r="H69" s="86">
        <v>1.2453059601626308</v>
      </c>
      <c r="I69" s="88">
        <v>0.32388545734925089</v>
      </c>
      <c r="J69" s="89">
        <v>1.1163572915955113</v>
      </c>
      <c r="K69" s="87">
        <v>0.89645221921986196</v>
      </c>
      <c r="L69" s="4"/>
      <c r="M69" s="83">
        <v>1808.6764944160725</v>
      </c>
      <c r="N69" s="83">
        <v>35.212230100195484</v>
      </c>
      <c r="O69" s="83">
        <v>1811.4346075332007</v>
      </c>
      <c r="P69" s="83">
        <v>21.042260118336344</v>
      </c>
      <c r="Q69" s="83">
        <v>1814.5944915925186</v>
      </c>
      <c r="R69" s="83">
        <v>20.042231468010641</v>
      </c>
      <c r="S69" s="83">
        <v>1814.5944915925186</v>
      </c>
      <c r="T69" s="83">
        <v>20.042231468010641</v>
      </c>
      <c r="U69" s="83">
        <v>99.673866684602771</v>
      </c>
    </row>
    <row r="70" spans="1:21">
      <c r="A70" s="83" t="s">
        <v>369</v>
      </c>
      <c r="B70" s="84">
        <v>379.4608437099206</v>
      </c>
      <c r="C70" s="85">
        <v>49631.676485844597</v>
      </c>
      <c r="D70" s="86">
        <v>2.1262460984602471</v>
      </c>
      <c r="E70" s="87">
        <v>8.8390024337777646</v>
      </c>
      <c r="F70" s="86">
        <v>0.17953151773514317</v>
      </c>
      <c r="G70" s="88">
        <v>4.919474779247726</v>
      </c>
      <c r="H70" s="86">
        <v>4.0810769622657928</v>
      </c>
      <c r="I70" s="88">
        <v>0.31537024620451831</v>
      </c>
      <c r="J70" s="89">
        <v>4.0771261454701531</v>
      </c>
      <c r="K70" s="87">
        <v>0.99903191808628689</v>
      </c>
      <c r="L70" s="4"/>
      <c r="M70" s="83">
        <v>1767.0793363373105</v>
      </c>
      <c r="N70" s="83">
        <v>126.03433861099575</v>
      </c>
      <c r="O70" s="83">
        <v>1805.6026046996183</v>
      </c>
      <c r="P70" s="83">
        <v>68.902799089807104</v>
      </c>
      <c r="Q70" s="83">
        <v>1850.3572578096453</v>
      </c>
      <c r="R70" s="83">
        <v>6.4931258909923599</v>
      </c>
      <c r="S70" s="83">
        <v>1850.3572578096453</v>
      </c>
      <c r="T70" s="83">
        <v>6.4931258909923599</v>
      </c>
      <c r="U70" s="83">
        <v>95.499359860326919</v>
      </c>
    </row>
    <row r="71" spans="1:21">
      <c r="A71" s="83" t="s">
        <v>370</v>
      </c>
      <c r="B71" s="84">
        <v>61.311191446858821</v>
      </c>
      <c r="C71" s="85">
        <v>61590.969950317063</v>
      </c>
      <c r="D71" s="86">
        <v>1.8587410466127294</v>
      </c>
      <c r="E71" s="87">
        <v>8.7956290927965739</v>
      </c>
      <c r="F71" s="86">
        <v>0.64282234590451692</v>
      </c>
      <c r="G71" s="88">
        <v>5.021686728569235</v>
      </c>
      <c r="H71" s="86">
        <v>3.8116568433487878</v>
      </c>
      <c r="I71" s="88">
        <v>0.32034300757698014</v>
      </c>
      <c r="J71" s="89">
        <v>3.7570609953863485</v>
      </c>
      <c r="K71" s="87">
        <v>0.98567660988220718</v>
      </c>
      <c r="L71" s="4"/>
      <c r="M71" s="83">
        <v>1791.4040745656926</v>
      </c>
      <c r="N71" s="83">
        <v>117.52681177990644</v>
      </c>
      <c r="O71" s="83">
        <v>1822.9856399913933</v>
      </c>
      <c r="P71" s="83">
        <v>64.573078706791875</v>
      </c>
      <c r="Q71" s="83">
        <v>1859.2442584085666</v>
      </c>
      <c r="R71" s="83">
        <v>23.220686354879035</v>
      </c>
      <c r="S71" s="83">
        <v>1859.2442584085666</v>
      </c>
      <c r="T71" s="83">
        <v>23.220686354879035</v>
      </c>
      <c r="U71" s="83">
        <v>96.351195732563824</v>
      </c>
    </row>
    <row r="72" spans="1:21">
      <c r="A72" s="83" t="s">
        <v>371</v>
      </c>
      <c r="B72" s="84">
        <v>58.405520612116234</v>
      </c>
      <c r="C72" s="85">
        <v>44650.98604479176</v>
      </c>
      <c r="D72" s="86">
        <v>1.9973031497935818</v>
      </c>
      <c r="E72" s="87">
        <v>8.7511895158085284</v>
      </c>
      <c r="F72" s="86">
        <v>0.55565762120126838</v>
      </c>
      <c r="G72" s="88">
        <v>5.2521170486312911</v>
      </c>
      <c r="H72" s="86">
        <v>1.779999718459063</v>
      </c>
      <c r="I72" s="88">
        <v>0.33334980890470983</v>
      </c>
      <c r="J72" s="89">
        <v>1.6910480790667342</v>
      </c>
      <c r="K72" s="87">
        <v>0.95002716097655671</v>
      </c>
      <c r="L72" s="4"/>
      <c r="M72" s="83">
        <v>1854.5974475678979</v>
      </c>
      <c r="N72" s="83">
        <v>54.508326875282819</v>
      </c>
      <c r="O72" s="83">
        <v>1861.1160422135486</v>
      </c>
      <c r="P72" s="83">
        <v>30.368231921820552</v>
      </c>
      <c r="Q72" s="83">
        <v>1868.389283642191</v>
      </c>
      <c r="R72" s="83">
        <v>20.05315186881603</v>
      </c>
      <c r="S72" s="83">
        <v>1868.389283642191</v>
      </c>
      <c r="T72" s="83">
        <v>20.05315186881603</v>
      </c>
      <c r="U72" s="83">
        <v>99.261832842061281</v>
      </c>
    </row>
    <row r="73" spans="1:21">
      <c r="A73" s="83" t="s">
        <v>372</v>
      </c>
      <c r="B73" s="84">
        <v>144.773412262683</v>
      </c>
      <c r="C73" s="85">
        <v>155043.1818103632</v>
      </c>
      <c r="D73" s="86">
        <v>3.1719753762673881</v>
      </c>
      <c r="E73" s="87">
        <v>8.7378166061481668</v>
      </c>
      <c r="F73" s="86">
        <v>0.29927657865541324</v>
      </c>
      <c r="G73" s="88">
        <v>5.3114767540782255</v>
      </c>
      <c r="H73" s="86">
        <v>2.0525937586956133</v>
      </c>
      <c r="I73" s="88">
        <v>0.3366021887507592</v>
      </c>
      <c r="J73" s="89">
        <v>2.0306586782875393</v>
      </c>
      <c r="K73" s="87">
        <v>0.98931348187377632</v>
      </c>
      <c r="L73" s="4"/>
      <c r="M73" s="83">
        <v>1870.3027471043424</v>
      </c>
      <c r="N73" s="83">
        <v>65.933128941365112</v>
      </c>
      <c r="O73" s="83">
        <v>1870.7109540521633</v>
      </c>
      <c r="P73" s="83">
        <v>35.08248995626036</v>
      </c>
      <c r="Q73" s="83">
        <v>1871.1483379663296</v>
      </c>
      <c r="R73" s="83">
        <v>10.796939035757305</v>
      </c>
      <c r="S73" s="83">
        <v>1871.1483379663296</v>
      </c>
      <c r="T73" s="83">
        <v>10.796939035757305</v>
      </c>
      <c r="U73" s="83">
        <v>99.954808988425469</v>
      </c>
    </row>
    <row r="74" spans="1:21">
      <c r="A74" s="83" t="s">
        <v>375</v>
      </c>
      <c r="B74" s="84">
        <v>102.10413343216847</v>
      </c>
      <c r="C74" s="85">
        <v>109456.59561180606</v>
      </c>
      <c r="D74" s="86">
        <v>1.1055917024887667</v>
      </c>
      <c r="E74" s="87">
        <v>5.5972019604103513</v>
      </c>
      <c r="F74" s="86">
        <v>0.1535202402461546</v>
      </c>
      <c r="G74" s="88">
        <v>12.320517899160405</v>
      </c>
      <c r="H74" s="86">
        <v>1.4173781100303815</v>
      </c>
      <c r="I74" s="88">
        <v>0.50014815011931713</v>
      </c>
      <c r="J74" s="89">
        <v>1.4090394751844459</v>
      </c>
      <c r="K74" s="87">
        <v>0.994116859300334</v>
      </c>
      <c r="L74" s="4"/>
      <c r="M74" s="83">
        <v>2614.4326831733242</v>
      </c>
      <c r="N74" s="83">
        <v>60.567419717861867</v>
      </c>
      <c r="O74" s="83">
        <v>2629.1369707820813</v>
      </c>
      <c r="P74" s="83">
        <v>26.624310104576125</v>
      </c>
      <c r="Q74" s="83">
        <v>2640.466805084533</v>
      </c>
      <c r="R74" s="83">
        <v>5.0923399199759842</v>
      </c>
      <c r="S74" s="83">
        <v>2640.466805084533</v>
      </c>
      <c r="T74" s="83">
        <v>5.0923399199759842</v>
      </c>
      <c r="U74" s="83">
        <v>99.014033357242866</v>
      </c>
    </row>
    <row r="75" spans="1:21">
      <c r="A75" s="83" t="s">
        <v>376</v>
      </c>
      <c r="B75" s="84">
        <v>121.65667776436729</v>
      </c>
      <c r="C75" s="85">
        <v>68083.186037573221</v>
      </c>
      <c r="D75" s="86">
        <v>0.85051590416808964</v>
      </c>
      <c r="E75" s="87">
        <v>5.4582965977216453</v>
      </c>
      <c r="F75" s="86">
        <v>0.15338887144378083</v>
      </c>
      <c r="G75" s="88">
        <v>12.56525062391886</v>
      </c>
      <c r="H75" s="86">
        <v>2.107030510100917</v>
      </c>
      <c r="I75" s="88">
        <v>0.497424316289934</v>
      </c>
      <c r="J75" s="89">
        <v>2.1014398455852441</v>
      </c>
      <c r="K75" s="87">
        <v>0.9973466618120278</v>
      </c>
      <c r="L75" s="4"/>
      <c r="M75" s="83">
        <v>2602.7172260445809</v>
      </c>
      <c r="N75" s="83">
        <v>90.002453546582274</v>
      </c>
      <c r="O75" s="83">
        <v>2647.6229087856059</v>
      </c>
      <c r="P75" s="83">
        <v>39.639595705938063</v>
      </c>
      <c r="Q75" s="83">
        <v>2682.1100831008898</v>
      </c>
      <c r="R75" s="83">
        <v>5.0743088732892829</v>
      </c>
      <c r="S75" s="83">
        <v>2682.1100831008898</v>
      </c>
      <c r="T75" s="83">
        <v>5.0743088732892829</v>
      </c>
      <c r="U75" s="83">
        <v>97.039910570541551</v>
      </c>
    </row>
    <row r="76" spans="1:21">
      <c r="A76" s="79" t="s">
        <v>481</v>
      </c>
      <c r="B76" s="84"/>
      <c r="C76" s="85"/>
      <c r="D76" s="86"/>
      <c r="E76" s="87"/>
      <c r="F76" s="86"/>
      <c r="G76" s="88"/>
      <c r="H76" s="86"/>
      <c r="I76" s="88"/>
      <c r="J76" s="89"/>
      <c r="K76" s="87"/>
      <c r="L76" s="4"/>
      <c r="M76" s="83"/>
      <c r="N76" s="83"/>
      <c r="O76" s="83"/>
      <c r="P76" s="83"/>
      <c r="Q76" s="83"/>
      <c r="R76" s="83"/>
      <c r="S76" s="83"/>
      <c r="T76" s="83"/>
      <c r="U76" s="83"/>
    </row>
    <row r="77" spans="1:21">
      <c r="A77" s="83" t="s">
        <v>298</v>
      </c>
      <c r="B77" s="84">
        <v>1373.7790557503195</v>
      </c>
      <c r="C77" s="85">
        <v>24900.593291979912</v>
      </c>
      <c r="D77" s="86">
        <v>0.99428548696371621</v>
      </c>
      <c r="E77" s="87">
        <v>17.364651263695947</v>
      </c>
      <c r="F77" s="86">
        <v>0.58042042101555047</v>
      </c>
      <c r="G77" s="88">
        <v>0.53827194037940251</v>
      </c>
      <c r="H77" s="86">
        <v>1.7503911383623554</v>
      </c>
      <c r="I77" s="88">
        <v>6.7790140192350315E-2</v>
      </c>
      <c r="J77" s="89">
        <v>1.6513574029039244</v>
      </c>
      <c r="K77" s="87">
        <v>0.94342193965225052</v>
      </c>
      <c r="L77" s="4"/>
      <c r="M77" s="83">
        <v>422.82819199042467</v>
      </c>
      <c r="N77" s="83">
        <v>13.516680978632849</v>
      </c>
      <c r="O77" s="83">
        <v>437.28453037980074</v>
      </c>
      <c r="P77" s="83">
        <v>12.438530237456575</v>
      </c>
      <c r="Q77" s="83">
        <v>514.11336129088875</v>
      </c>
      <c r="R77" s="83">
        <v>25.54372865077346</v>
      </c>
      <c r="S77" s="83">
        <v>422.82819199042467</v>
      </c>
      <c r="T77" s="83">
        <v>13.516680978632849</v>
      </c>
      <c r="U77" s="83">
        <v>82.244155438548447</v>
      </c>
    </row>
    <row r="78" spans="1:21">
      <c r="A78" s="83" t="s">
        <v>377</v>
      </c>
      <c r="B78" s="84">
        <v>50.120912640291628</v>
      </c>
      <c r="C78" s="85">
        <v>2096.1614666689084</v>
      </c>
      <c r="D78" s="86">
        <v>1.2155923691416177</v>
      </c>
      <c r="E78" s="87">
        <v>19.357839426006933</v>
      </c>
      <c r="F78" s="86">
        <v>6.7522024580649971</v>
      </c>
      <c r="G78" s="88">
        <v>0.61080278379039976</v>
      </c>
      <c r="H78" s="86">
        <v>6.9311038836361405</v>
      </c>
      <c r="I78" s="88">
        <v>8.5754440162261317E-2</v>
      </c>
      <c r="J78" s="89">
        <v>1.5645967566938781</v>
      </c>
      <c r="K78" s="87">
        <v>0.22573558021367784</v>
      </c>
      <c r="L78" s="4"/>
      <c r="M78" s="83">
        <v>530.37925487861492</v>
      </c>
      <c r="N78" s="83">
        <v>15.932203678790756</v>
      </c>
      <c r="O78" s="83">
        <v>484.06628237527957</v>
      </c>
      <c r="P78" s="83">
        <v>53.385212687844898</v>
      </c>
      <c r="Q78" s="83">
        <v>270.30740096586203</v>
      </c>
      <c r="R78" s="83">
        <v>309.93494094381663</v>
      </c>
      <c r="S78" s="83">
        <v>530.37925487861492</v>
      </c>
      <c r="T78" s="83">
        <v>15.932203678790756</v>
      </c>
      <c r="U78" s="83">
        <v>196.21336781141193</v>
      </c>
    </row>
    <row r="79" spans="1:21">
      <c r="A79" s="83" t="s">
        <v>378</v>
      </c>
      <c r="B79" s="84">
        <v>51.252942641940635</v>
      </c>
      <c r="C79" s="85">
        <v>2443.565114952361</v>
      </c>
      <c r="D79" s="86">
        <v>1.3419667344374353</v>
      </c>
      <c r="E79" s="87">
        <v>19.292972577973977</v>
      </c>
      <c r="F79" s="86">
        <v>9.4147868288089818</v>
      </c>
      <c r="G79" s="88">
        <v>0.61655088044121586</v>
      </c>
      <c r="H79" s="86">
        <v>9.7476742032377928</v>
      </c>
      <c r="I79" s="88">
        <v>8.6271389826501954E-2</v>
      </c>
      <c r="J79" s="89">
        <v>2.5256566157244031</v>
      </c>
      <c r="K79" s="87">
        <v>0.25910351157258438</v>
      </c>
      <c r="L79" s="4"/>
      <c r="M79" s="83">
        <v>533.44779270529295</v>
      </c>
      <c r="N79" s="83">
        <v>25.86137079533205</v>
      </c>
      <c r="O79" s="83">
        <v>487.68319375618933</v>
      </c>
      <c r="P79" s="83">
        <v>75.533683634816953</v>
      </c>
      <c r="Q79" s="83">
        <v>278.04259445956274</v>
      </c>
      <c r="R79" s="83">
        <v>431.96079652164605</v>
      </c>
      <c r="S79" s="83">
        <v>533.44779270529295</v>
      </c>
      <c r="T79" s="83">
        <v>25.86137079533205</v>
      </c>
      <c r="U79" s="83">
        <v>191.85829917253028</v>
      </c>
    </row>
    <row r="80" spans="1:21">
      <c r="A80" s="83" t="s">
        <v>379</v>
      </c>
      <c r="B80" s="84">
        <v>601.04722997253623</v>
      </c>
      <c r="C80" s="85">
        <v>12700.33248407947</v>
      </c>
      <c r="D80" s="86">
        <v>0.57174891986566423</v>
      </c>
      <c r="E80" s="87">
        <v>13.567269239794461</v>
      </c>
      <c r="F80" s="86">
        <v>0.46238146756412651</v>
      </c>
      <c r="G80" s="88">
        <v>1.1814950140935823</v>
      </c>
      <c r="H80" s="86">
        <v>11.188769950883684</v>
      </c>
      <c r="I80" s="88">
        <v>0.11625805745345505</v>
      </c>
      <c r="J80" s="89">
        <v>11.179211796555736</v>
      </c>
      <c r="K80" s="87">
        <v>0.99914573680843333</v>
      </c>
      <c r="L80" s="4"/>
      <c r="M80" s="83">
        <v>708.98998553349747</v>
      </c>
      <c r="N80" s="83">
        <v>150.11962348648444</v>
      </c>
      <c r="O80" s="83">
        <v>792.00936999390694</v>
      </c>
      <c r="P80" s="83">
        <v>123.21181780647771</v>
      </c>
      <c r="Q80" s="83">
        <v>1033.432268799289</v>
      </c>
      <c r="R80" s="83">
        <v>18.684387035915051</v>
      </c>
      <c r="S80" s="83">
        <v>1033.432268799289</v>
      </c>
      <c r="T80" s="83">
        <v>18.684387035915051</v>
      </c>
      <c r="U80" s="83">
        <v>68.605365531816588</v>
      </c>
    </row>
    <row r="81" spans="1:21">
      <c r="A81" s="83" t="s">
        <v>380</v>
      </c>
      <c r="B81" s="84">
        <v>767.6849473085764</v>
      </c>
      <c r="C81" s="85">
        <v>12085.114589261564</v>
      </c>
      <c r="D81" s="86">
        <v>1.5844051871455012</v>
      </c>
      <c r="E81" s="87">
        <v>13.496194313960229</v>
      </c>
      <c r="F81" s="86">
        <v>0.62068421897219017</v>
      </c>
      <c r="G81" s="88">
        <v>1.1626308639339225</v>
      </c>
      <c r="H81" s="86">
        <v>19.398440657931285</v>
      </c>
      <c r="I81" s="88">
        <v>0.1138025243331859</v>
      </c>
      <c r="J81" s="89">
        <v>19.388508221614174</v>
      </c>
      <c r="K81" s="87">
        <v>0.99948797759096963</v>
      </c>
      <c r="L81" s="4"/>
      <c r="M81" s="83">
        <v>694.79360893476598</v>
      </c>
      <c r="N81" s="83">
        <v>255.442476242461</v>
      </c>
      <c r="O81" s="83">
        <v>783.19081393804572</v>
      </c>
      <c r="P81" s="83">
        <v>212.55339672098921</v>
      </c>
      <c r="Q81" s="83">
        <v>1044.0352379218814</v>
      </c>
      <c r="R81" s="83">
        <v>25.080787515681777</v>
      </c>
      <c r="S81" s="83">
        <v>1044.0352379218814</v>
      </c>
      <c r="T81" s="83">
        <v>25.080787515681777</v>
      </c>
      <c r="U81" s="83">
        <v>66.548865756459548</v>
      </c>
    </row>
    <row r="82" spans="1:21">
      <c r="A82" s="83" t="s">
        <v>304</v>
      </c>
      <c r="B82" s="84">
        <v>300.98677713606691</v>
      </c>
      <c r="C82" s="85">
        <v>19319.085792265567</v>
      </c>
      <c r="D82" s="86">
        <v>1.798182396292435</v>
      </c>
      <c r="E82" s="87">
        <v>13.330397864568369</v>
      </c>
      <c r="F82" s="86">
        <v>0.50298717416306804</v>
      </c>
      <c r="G82" s="88">
        <v>1.5234327639963707</v>
      </c>
      <c r="H82" s="86">
        <v>7.0696005618097235</v>
      </c>
      <c r="I82" s="88">
        <v>0.14728724154330367</v>
      </c>
      <c r="J82" s="89">
        <v>7.0516846218593621</v>
      </c>
      <c r="K82" s="87">
        <v>0.99746577762156119</v>
      </c>
      <c r="L82" s="4"/>
      <c r="M82" s="83">
        <v>885.73882573503636</v>
      </c>
      <c r="N82" s="83">
        <v>116.72016989016493</v>
      </c>
      <c r="O82" s="83">
        <v>939.85904705781229</v>
      </c>
      <c r="P82" s="83">
        <v>86.726186237661295</v>
      </c>
      <c r="Q82" s="83">
        <v>1068.9634489575571</v>
      </c>
      <c r="R82" s="83">
        <v>20.215748341190647</v>
      </c>
      <c r="S82" s="83">
        <v>1068.9634489575571</v>
      </c>
      <c r="T82" s="83">
        <v>20.215748341190647</v>
      </c>
      <c r="U82" s="83">
        <v>82.85959885707976</v>
      </c>
    </row>
    <row r="83" spans="1:21">
      <c r="A83" s="83" t="s">
        <v>381</v>
      </c>
      <c r="B83" s="84">
        <v>552.08737649792852</v>
      </c>
      <c r="C83" s="85">
        <v>4363.5801247148474</v>
      </c>
      <c r="D83" s="86">
        <v>2.2087429863029064</v>
      </c>
      <c r="E83" s="87">
        <v>12.391608085569311</v>
      </c>
      <c r="F83" s="86">
        <v>1.7309857906052335</v>
      </c>
      <c r="G83" s="88">
        <v>1.1278722647115711</v>
      </c>
      <c r="H83" s="86">
        <v>7.5184948780635876</v>
      </c>
      <c r="I83" s="88">
        <v>0.10136460019501939</v>
      </c>
      <c r="J83" s="89">
        <v>7.3165192150496798</v>
      </c>
      <c r="K83" s="87">
        <v>0.97313615739724657</v>
      </c>
      <c r="L83" s="4"/>
      <c r="M83" s="83">
        <v>622.40100947763142</v>
      </c>
      <c r="N83" s="83">
        <v>86.818940457172175</v>
      </c>
      <c r="O83" s="83">
        <v>766.73863400148446</v>
      </c>
      <c r="P83" s="83">
        <v>80.972070392372189</v>
      </c>
      <c r="Q83" s="83">
        <v>1214.1242408733351</v>
      </c>
      <c r="R83" s="83">
        <v>68.099000703141428</v>
      </c>
      <c r="S83" s="83">
        <v>1214.1242408733351</v>
      </c>
      <c r="T83" s="83">
        <v>68.099000703141428</v>
      </c>
      <c r="U83" s="83">
        <v>51.263370627534002</v>
      </c>
    </row>
    <row r="84" spans="1:21">
      <c r="A84" s="83" t="s">
        <v>309</v>
      </c>
      <c r="B84" s="84">
        <v>29.890762002224452</v>
      </c>
      <c r="C84" s="85">
        <v>4370.1939537156195</v>
      </c>
      <c r="D84" s="86">
        <v>1.6437272410182515</v>
      </c>
      <c r="E84" s="87">
        <v>11.816232434439828</v>
      </c>
      <c r="F84" s="86">
        <v>2.4739334633720214</v>
      </c>
      <c r="G84" s="88">
        <v>2.7843751743142264</v>
      </c>
      <c r="H84" s="86">
        <v>6.7381087535828534</v>
      </c>
      <c r="I84" s="88">
        <v>0.23861926489977384</v>
      </c>
      <c r="J84" s="89">
        <v>6.2675164773551248</v>
      </c>
      <c r="K84" s="87">
        <v>0.93015959025928452</v>
      </c>
      <c r="L84" s="4"/>
      <c r="M84" s="83">
        <v>1379.5149922389569</v>
      </c>
      <c r="N84" s="83">
        <v>155.67987169989397</v>
      </c>
      <c r="O84" s="83">
        <v>1351.3538039507355</v>
      </c>
      <c r="P84" s="83">
        <v>100.75988670129504</v>
      </c>
      <c r="Q84" s="83">
        <v>1307.0414350717488</v>
      </c>
      <c r="R84" s="83">
        <v>96.037505282619577</v>
      </c>
      <c r="S84" s="83">
        <v>1307.0414350717488</v>
      </c>
      <c r="T84" s="83">
        <v>96.037505282619577</v>
      </c>
      <c r="U84" s="83">
        <v>105.54485536743751</v>
      </c>
    </row>
    <row r="85" spans="1:21">
      <c r="A85" s="83" t="s">
        <v>382</v>
      </c>
      <c r="B85" s="84">
        <v>472.08554225348973</v>
      </c>
      <c r="C85" s="85">
        <v>10341.491489621047</v>
      </c>
      <c r="D85" s="86">
        <v>0.65467249068204303</v>
      </c>
      <c r="E85" s="87">
        <v>11.759629339732323</v>
      </c>
      <c r="F85" s="86">
        <v>0.67687484209636573</v>
      </c>
      <c r="G85" s="88">
        <v>1.4674081568048305</v>
      </c>
      <c r="H85" s="86">
        <v>8.890055579136785</v>
      </c>
      <c r="I85" s="88">
        <v>0.12515358292808684</v>
      </c>
      <c r="J85" s="89">
        <v>8.8642500330416052</v>
      </c>
      <c r="K85" s="87">
        <v>0.99709725705700414</v>
      </c>
      <c r="L85" s="4"/>
      <c r="M85" s="83">
        <v>760.15822399308331</v>
      </c>
      <c r="N85" s="83">
        <v>127.12640122940638</v>
      </c>
      <c r="O85" s="83">
        <v>917.06175608439628</v>
      </c>
      <c r="P85" s="83">
        <v>107.46807451228176</v>
      </c>
      <c r="Q85" s="83">
        <v>1316.3568301614225</v>
      </c>
      <c r="R85" s="83">
        <v>26.250067337357677</v>
      </c>
      <c r="S85" s="83">
        <v>1316.3568301614225</v>
      </c>
      <c r="T85" s="83">
        <v>26.250067337357677</v>
      </c>
      <c r="U85" s="83">
        <v>57.747124987368849</v>
      </c>
    </row>
    <row r="86" spans="1:21">
      <c r="A86" s="83" t="s">
        <v>383</v>
      </c>
      <c r="B86" s="84">
        <v>569.51475207625197</v>
      </c>
      <c r="C86" s="85">
        <v>8188.8865069094327</v>
      </c>
      <c r="D86" s="86">
        <v>1.8505941884447332</v>
      </c>
      <c r="E86" s="87">
        <v>10.142654061483745</v>
      </c>
      <c r="F86" s="86">
        <v>0.5564782553683052</v>
      </c>
      <c r="G86" s="88">
        <v>2.2312824147160581</v>
      </c>
      <c r="H86" s="86">
        <v>4.1495359160269665</v>
      </c>
      <c r="I86" s="88">
        <v>0.16413639139786107</v>
      </c>
      <c r="J86" s="89">
        <v>4.1120530480162829</v>
      </c>
      <c r="K86" s="87">
        <v>0.99096697347144025</v>
      </c>
      <c r="L86" s="4"/>
      <c r="M86" s="83">
        <v>979.72291497342712</v>
      </c>
      <c r="N86" s="83">
        <v>74.750274429541832</v>
      </c>
      <c r="O86" s="83">
        <v>1190.9215523763844</v>
      </c>
      <c r="P86" s="83">
        <v>58.204687024829127</v>
      </c>
      <c r="Q86" s="83">
        <v>1597.6734065993803</v>
      </c>
      <c r="R86" s="83">
        <v>20.774868606775044</v>
      </c>
      <c r="S86" s="83">
        <v>1597.6734065993803</v>
      </c>
      <c r="T86" s="83">
        <v>20.774868606775044</v>
      </c>
      <c r="U86" s="83">
        <v>61.321851570325002</v>
      </c>
    </row>
    <row r="87" spans="1:21">
      <c r="A87" s="83" t="s">
        <v>384</v>
      </c>
      <c r="B87" s="84">
        <v>260.30187279000319</v>
      </c>
      <c r="C87" s="85">
        <v>23402.387286947971</v>
      </c>
      <c r="D87" s="86">
        <v>1.9678727804661666</v>
      </c>
      <c r="E87" s="87">
        <v>9.8897294421752733</v>
      </c>
      <c r="F87" s="86">
        <v>0.39084321824194779</v>
      </c>
      <c r="G87" s="88">
        <v>3.0767618062585318</v>
      </c>
      <c r="H87" s="86">
        <v>3.3030813099195369</v>
      </c>
      <c r="I87" s="88">
        <v>0.2206871324478922</v>
      </c>
      <c r="J87" s="89">
        <v>3.279876174292871</v>
      </c>
      <c r="K87" s="87">
        <v>0.99297470045409486</v>
      </c>
      <c r="L87" s="4"/>
      <c r="M87" s="83">
        <v>1285.5047446406895</v>
      </c>
      <c r="N87" s="83">
        <v>76.451037645289261</v>
      </c>
      <c r="O87" s="83">
        <v>1426.920849218392</v>
      </c>
      <c r="P87" s="83">
        <v>50.634636353380984</v>
      </c>
      <c r="Q87" s="83">
        <v>1644.6646447226585</v>
      </c>
      <c r="R87" s="83">
        <v>14.50293475450826</v>
      </c>
      <c r="S87" s="83">
        <v>1644.6646447226585</v>
      </c>
      <c r="T87" s="83">
        <v>14.50293475450826</v>
      </c>
      <c r="U87" s="83">
        <v>78.162119479224614</v>
      </c>
    </row>
    <row r="88" spans="1:21">
      <c r="A88" s="83" t="s">
        <v>385</v>
      </c>
      <c r="B88" s="84">
        <v>728.47058797863065</v>
      </c>
      <c r="C88" s="85">
        <v>8439.6325555391177</v>
      </c>
      <c r="D88" s="86">
        <v>7.114833148640459</v>
      </c>
      <c r="E88" s="87">
        <v>9.7895961070219979</v>
      </c>
      <c r="F88" s="86">
        <v>0.72777093717842101</v>
      </c>
      <c r="G88" s="88">
        <v>1.4556738989847082</v>
      </c>
      <c r="H88" s="86">
        <v>9.5142779272472531</v>
      </c>
      <c r="I88" s="88">
        <v>0.10335407263268229</v>
      </c>
      <c r="J88" s="89">
        <v>9.4864025815850095</v>
      </c>
      <c r="K88" s="87">
        <v>0.99707015646637631</v>
      </c>
      <c r="L88" s="4"/>
      <c r="M88" s="83">
        <v>634.03511679130906</v>
      </c>
      <c r="N88" s="83">
        <v>114.57078165672715</v>
      </c>
      <c r="O88" s="83">
        <v>912.22137806047124</v>
      </c>
      <c r="P88" s="83">
        <v>114.65427355248164</v>
      </c>
      <c r="Q88" s="83">
        <v>1663.5193642686691</v>
      </c>
      <c r="R88" s="83">
        <v>26.937062079289035</v>
      </c>
      <c r="S88" s="83">
        <v>1663.5193642686691</v>
      </c>
      <c r="T88" s="83">
        <v>26.937062079289035</v>
      </c>
      <c r="U88" s="83">
        <v>38.114080930464496</v>
      </c>
    </row>
    <row r="89" spans="1:21">
      <c r="A89" s="83" t="s">
        <v>386</v>
      </c>
      <c r="B89" s="84">
        <v>507.72906082058785</v>
      </c>
      <c r="C89" s="85">
        <v>6636.7756963234297</v>
      </c>
      <c r="D89" s="86">
        <v>3.3516392350191468</v>
      </c>
      <c r="E89" s="87">
        <v>9.7173720305893063</v>
      </c>
      <c r="F89" s="86">
        <v>2.7587107640204116</v>
      </c>
      <c r="G89" s="88">
        <v>3.0298524536603715</v>
      </c>
      <c r="H89" s="86">
        <v>9.3360221161001551</v>
      </c>
      <c r="I89" s="88">
        <v>0.21353498324638581</v>
      </c>
      <c r="J89" s="89">
        <v>8.9191268559646097</v>
      </c>
      <c r="K89" s="87">
        <v>0.95534551493653785</v>
      </c>
      <c r="L89" s="4"/>
      <c r="M89" s="83">
        <v>1247.6233628039859</v>
      </c>
      <c r="N89" s="83">
        <v>202.35919232440619</v>
      </c>
      <c r="O89" s="83">
        <v>1415.1695824677984</v>
      </c>
      <c r="P89" s="83">
        <v>142.78050251973718</v>
      </c>
      <c r="Q89" s="83">
        <v>1677.2130885612182</v>
      </c>
      <c r="R89" s="83">
        <v>101.95487987716365</v>
      </c>
      <c r="S89" s="83">
        <v>1677.2130885612182</v>
      </c>
      <c r="T89" s="83">
        <v>101.95487987716365</v>
      </c>
      <c r="U89" s="83">
        <v>74.386693695208876</v>
      </c>
    </row>
    <row r="90" spans="1:21">
      <c r="A90" s="83" t="s">
        <v>387</v>
      </c>
      <c r="B90" s="84">
        <v>242.25567019193599</v>
      </c>
      <c r="C90" s="85">
        <v>29011.742160921305</v>
      </c>
      <c r="D90" s="86">
        <v>1.0521779870801162</v>
      </c>
      <c r="E90" s="87">
        <v>9.5410062929537887</v>
      </c>
      <c r="F90" s="86">
        <v>0.29904649453063065</v>
      </c>
      <c r="G90" s="88">
        <v>3.4086470328742906</v>
      </c>
      <c r="H90" s="86">
        <v>2.5653284253148736</v>
      </c>
      <c r="I90" s="88">
        <v>0.2358712125842172</v>
      </c>
      <c r="J90" s="89">
        <v>2.5478385199689226</v>
      </c>
      <c r="K90" s="87">
        <v>0.99318219641065875</v>
      </c>
      <c r="L90" s="4"/>
      <c r="M90" s="83">
        <v>1365.1968197794386</v>
      </c>
      <c r="N90" s="83">
        <v>62.693894244623152</v>
      </c>
      <c r="O90" s="83">
        <v>1506.3896503232554</v>
      </c>
      <c r="P90" s="83">
        <v>40.284366949250398</v>
      </c>
      <c r="Q90" s="83">
        <v>1710.9790409684224</v>
      </c>
      <c r="R90" s="83">
        <v>11.003560584055549</v>
      </c>
      <c r="S90" s="83">
        <v>1710.9790409684224</v>
      </c>
      <c r="T90" s="83">
        <v>11.003560584055549</v>
      </c>
      <c r="U90" s="83">
        <v>79.790388256698378</v>
      </c>
    </row>
    <row r="91" spans="1:21">
      <c r="A91" s="83" t="s">
        <v>388</v>
      </c>
      <c r="B91" s="84">
        <v>616.36896268711905</v>
      </c>
      <c r="C91" s="85">
        <v>25114.541471147688</v>
      </c>
      <c r="D91" s="86">
        <v>15.659507760095995</v>
      </c>
      <c r="E91" s="87">
        <v>9.4517833472317605</v>
      </c>
      <c r="F91" s="86">
        <v>0.56700628741708592</v>
      </c>
      <c r="G91" s="88">
        <v>1.9531765803727696</v>
      </c>
      <c r="H91" s="86">
        <v>16.491614210790591</v>
      </c>
      <c r="I91" s="88">
        <v>0.13389180357245736</v>
      </c>
      <c r="J91" s="89">
        <v>16.481864067743661</v>
      </c>
      <c r="K91" s="87">
        <v>0.99940878176494408</v>
      </c>
      <c r="L91" s="4"/>
      <c r="M91" s="83">
        <v>810.02926312229283</v>
      </c>
      <c r="N91" s="83">
        <v>250.95262725399209</v>
      </c>
      <c r="O91" s="83">
        <v>1099.539420132051</v>
      </c>
      <c r="P91" s="83">
        <v>222.38543976308665</v>
      </c>
      <c r="Q91" s="83">
        <v>1728.2458230144359</v>
      </c>
      <c r="R91" s="83">
        <v>20.818031015820907</v>
      </c>
      <c r="S91" s="83">
        <v>1728.2458230144359</v>
      </c>
      <c r="T91" s="83">
        <v>20.818031015820907</v>
      </c>
      <c r="U91" s="83">
        <v>46.8700257993059</v>
      </c>
    </row>
    <row r="92" spans="1:21">
      <c r="A92" s="83" t="s">
        <v>389</v>
      </c>
      <c r="B92" s="84">
        <v>657.06578523521091</v>
      </c>
      <c r="C92" s="85">
        <v>54507.721344490186</v>
      </c>
      <c r="D92" s="86">
        <v>8.2145738942241131</v>
      </c>
      <c r="E92" s="87">
        <v>9.4088693398215959</v>
      </c>
      <c r="F92" s="86">
        <v>0.42296361085801026</v>
      </c>
      <c r="G92" s="88">
        <v>2.652848424154862</v>
      </c>
      <c r="H92" s="86">
        <v>3.6833243762771972</v>
      </c>
      <c r="I92" s="88">
        <v>0.18102918625779457</v>
      </c>
      <c r="J92" s="89">
        <v>3.6589589017598652</v>
      </c>
      <c r="K92" s="87">
        <v>0.99338492295865655</v>
      </c>
      <c r="L92" s="4"/>
      <c r="M92" s="83">
        <v>1072.5946822450774</v>
      </c>
      <c r="N92" s="83">
        <v>72.309982292796349</v>
      </c>
      <c r="O92" s="83">
        <v>1315.4361105018299</v>
      </c>
      <c r="P92" s="83">
        <v>54.33557628312883</v>
      </c>
      <c r="Q92" s="83">
        <v>1736.5953804389194</v>
      </c>
      <c r="R92" s="83">
        <v>15.509553134247199</v>
      </c>
      <c r="S92" s="83">
        <v>1736.5953804389194</v>
      </c>
      <c r="T92" s="83">
        <v>15.509553134247199</v>
      </c>
      <c r="U92" s="83">
        <v>61.764225237889455</v>
      </c>
    </row>
    <row r="93" spans="1:21">
      <c r="A93" s="83" t="s">
        <v>390</v>
      </c>
      <c r="B93" s="84">
        <v>172.23518185078152</v>
      </c>
      <c r="C93" s="85">
        <v>20946.085642929476</v>
      </c>
      <c r="D93" s="86">
        <v>2.7309241073121928</v>
      </c>
      <c r="E93" s="87">
        <v>9.355530892281239</v>
      </c>
      <c r="F93" s="86">
        <v>0.50670120440704414</v>
      </c>
      <c r="G93" s="88">
        <v>3.4360983292571152</v>
      </c>
      <c r="H93" s="86">
        <v>3.5869925107684346</v>
      </c>
      <c r="I93" s="88">
        <v>0.23314856446388812</v>
      </c>
      <c r="J93" s="89">
        <v>3.5510236780062856</v>
      </c>
      <c r="K93" s="87">
        <v>0.98997242602147406</v>
      </c>
      <c r="L93" s="4"/>
      <c r="M93" s="83">
        <v>1350.9795788054387</v>
      </c>
      <c r="N93" s="83">
        <v>86.56167246739642</v>
      </c>
      <c r="O93" s="83">
        <v>1512.6925272285957</v>
      </c>
      <c r="P93" s="83">
        <v>56.437346235677524</v>
      </c>
      <c r="Q93" s="83">
        <v>1747.010670336364</v>
      </c>
      <c r="R93" s="83">
        <v>18.556806858887967</v>
      </c>
      <c r="S93" s="83">
        <v>1747.010670336364</v>
      </c>
      <c r="T93" s="83">
        <v>18.556806858887967</v>
      </c>
      <c r="U93" s="83">
        <v>77.33092886864425</v>
      </c>
    </row>
    <row r="94" spans="1:21">
      <c r="A94" s="83" t="s">
        <v>391</v>
      </c>
      <c r="B94" s="84">
        <v>781.65795697177043</v>
      </c>
      <c r="C94" s="85">
        <v>57465.887582906718</v>
      </c>
      <c r="D94" s="86">
        <v>5.0308703155701586</v>
      </c>
      <c r="E94" s="87">
        <v>9.3338523239690598</v>
      </c>
      <c r="F94" s="86">
        <v>0.25504324941314788</v>
      </c>
      <c r="G94" s="88">
        <v>3.2579476341225111</v>
      </c>
      <c r="H94" s="86">
        <v>2.3054411961773624</v>
      </c>
      <c r="I94" s="88">
        <v>0.22054831807458586</v>
      </c>
      <c r="J94" s="89">
        <v>2.2912904769933666</v>
      </c>
      <c r="K94" s="87">
        <v>0.99386203421390285</v>
      </c>
      <c r="L94" s="4"/>
      <c r="M94" s="83">
        <v>1284.7716281807125</v>
      </c>
      <c r="N94" s="83">
        <v>53.380127450936016</v>
      </c>
      <c r="O94" s="83">
        <v>1471.0740398663154</v>
      </c>
      <c r="P94" s="83">
        <v>35.826368744231559</v>
      </c>
      <c r="Q94" s="83">
        <v>1751.258371190625</v>
      </c>
      <c r="R94" s="83">
        <v>9.3372141430211286</v>
      </c>
      <c r="S94" s="83">
        <v>1751.258371190625</v>
      </c>
      <c r="T94" s="83">
        <v>9.3372141430211286</v>
      </c>
      <c r="U94" s="83">
        <v>73.36276869912902</v>
      </c>
    </row>
    <row r="95" spans="1:21">
      <c r="A95" s="83" t="s">
        <v>392</v>
      </c>
      <c r="B95" s="84">
        <v>149.10413480934739</v>
      </c>
      <c r="C95" s="85">
        <v>37841.35193796597</v>
      </c>
      <c r="D95" s="86">
        <v>2.5724587662513252</v>
      </c>
      <c r="E95" s="87">
        <v>9.3113138364956249</v>
      </c>
      <c r="F95" s="86">
        <v>0.66535718695416668</v>
      </c>
      <c r="G95" s="88">
        <v>2.5373349643685943</v>
      </c>
      <c r="H95" s="86">
        <v>4.4160044839649402</v>
      </c>
      <c r="I95" s="88">
        <v>0.17135133566542954</v>
      </c>
      <c r="J95" s="89">
        <v>4.3655922182639664</v>
      </c>
      <c r="K95" s="87">
        <v>0.98858419055414737</v>
      </c>
      <c r="L95" s="4"/>
      <c r="M95" s="83">
        <v>1019.5524259318911</v>
      </c>
      <c r="N95" s="83">
        <v>82.337483403061469</v>
      </c>
      <c r="O95" s="83">
        <v>1282.8081522049447</v>
      </c>
      <c r="P95" s="83">
        <v>64.348191499446784</v>
      </c>
      <c r="Q95" s="83">
        <v>1755.6826393183821</v>
      </c>
      <c r="R95" s="83">
        <v>24.345713615726481</v>
      </c>
      <c r="S95" s="83">
        <v>1755.6826393183821</v>
      </c>
      <c r="T95" s="83">
        <v>24.345713615726481</v>
      </c>
      <c r="U95" s="83">
        <v>58.071567326525326</v>
      </c>
    </row>
    <row r="96" spans="1:21">
      <c r="A96" s="83" t="s">
        <v>335</v>
      </c>
      <c r="B96" s="84">
        <v>698.18310991994804</v>
      </c>
      <c r="C96" s="85">
        <v>195496.62622996443</v>
      </c>
      <c r="D96" s="86">
        <v>6.8485903373129799</v>
      </c>
      <c r="E96" s="87">
        <v>9.3070856873877386</v>
      </c>
      <c r="F96" s="86">
        <v>1.5225996183877912</v>
      </c>
      <c r="G96" s="88">
        <v>5.1593456469305927</v>
      </c>
      <c r="H96" s="86">
        <v>7.7375031936529552</v>
      </c>
      <c r="I96" s="88">
        <v>0.34826277942293266</v>
      </c>
      <c r="J96" s="89">
        <v>7.5862142122322798</v>
      </c>
      <c r="K96" s="87">
        <v>0.98044731257173801</v>
      </c>
      <c r="L96" s="4"/>
      <c r="M96" s="83">
        <v>1926.2977193648105</v>
      </c>
      <c r="N96" s="83">
        <v>252.67450065198341</v>
      </c>
      <c r="O96" s="83">
        <v>1845.9364834801245</v>
      </c>
      <c r="P96" s="83">
        <v>131.80443357992431</v>
      </c>
      <c r="Q96" s="83">
        <v>1756.5135381831672</v>
      </c>
      <c r="R96" s="83">
        <v>55.702144798620793</v>
      </c>
      <c r="S96" s="83">
        <v>1756.5135381831672</v>
      </c>
      <c r="T96" s="83">
        <v>55.702144798620793</v>
      </c>
      <c r="U96" s="83">
        <v>109.66597623592803</v>
      </c>
    </row>
    <row r="97" spans="1:21">
      <c r="A97" s="83" t="s">
        <v>393</v>
      </c>
      <c r="B97" s="84">
        <v>79.423439457329664</v>
      </c>
      <c r="C97" s="85">
        <v>8045.9083366970617</v>
      </c>
      <c r="D97" s="86">
        <v>2.1397861999509353</v>
      </c>
      <c r="E97" s="87">
        <v>9.3051360359993769</v>
      </c>
      <c r="F97" s="86">
        <v>1.596820318088956</v>
      </c>
      <c r="G97" s="88">
        <v>3.076158287470045</v>
      </c>
      <c r="H97" s="86">
        <v>4.7476461834431474</v>
      </c>
      <c r="I97" s="88">
        <v>0.20760132965749672</v>
      </c>
      <c r="J97" s="89">
        <v>4.4710523543010057</v>
      </c>
      <c r="K97" s="87">
        <v>0.94174085042252542</v>
      </c>
      <c r="L97" s="4"/>
      <c r="M97" s="83">
        <v>1216.0259140975538</v>
      </c>
      <c r="N97" s="83">
        <v>99.09986377295354</v>
      </c>
      <c r="O97" s="83">
        <v>1426.7705220364194</v>
      </c>
      <c r="P97" s="83">
        <v>72.791695013330582</v>
      </c>
      <c r="Q97" s="83">
        <v>1756.8967739620396</v>
      </c>
      <c r="R97" s="83">
        <v>58.415329811949732</v>
      </c>
      <c r="S97" s="83">
        <v>1756.8967739620396</v>
      </c>
      <c r="T97" s="83">
        <v>58.415329811949732</v>
      </c>
      <c r="U97" s="83">
        <v>69.214420113894974</v>
      </c>
    </row>
    <row r="98" spans="1:21">
      <c r="A98" s="83" t="s">
        <v>336</v>
      </c>
      <c r="B98" s="84">
        <v>244.79992140034699</v>
      </c>
      <c r="C98" s="85">
        <v>31657.094676512832</v>
      </c>
      <c r="D98" s="86">
        <v>1.7718308027241065</v>
      </c>
      <c r="E98" s="87">
        <v>9.2845964866459489</v>
      </c>
      <c r="F98" s="86">
        <v>0.26560262831532283</v>
      </c>
      <c r="G98" s="88">
        <v>3.9818873328255773</v>
      </c>
      <c r="H98" s="86">
        <v>2.3909027477098395</v>
      </c>
      <c r="I98" s="88">
        <v>0.26813328358407573</v>
      </c>
      <c r="J98" s="89">
        <v>2.3761042049620746</v>
      </c>
      <c r="K98" s="87">
        <v>0.99381047900758834</v>
      </c>
      <c r="L98" s="4"/>
      <c r="M98" s="83">
        <v>1531.3196694773751</v>
      </c>
      <c r="N98" s="83">
        <v>64.774364888954779</v>
      </c>
      <c r="O98" s="83">
        <v>1630.5110440533388</v>
      </c>
      <c r="P98" s="83">
        <v>38.812333810659084</v>
      </c>
      <c r="Q98" s="83">
        <v>1760.9379277745761</v>
      </c>
      <c r="R98" s="83">
        <v>9.7120555595181486</v>
      </c>
      <c r="S98" s="83">
        <v>1760.9379277745761</v>
      </c>
      <c r="T98" s="83">
        <v>9.7120555595181486</v>
      </c>
      <c r="U98" s="83">
        <v>86.960456999901965</v>
      </c>
    </row>
    <row r="99" spans="1:21">
      <c r="A99" s="83" t="s">
        <v>394</v>
      </c>
      <c r="B99" s="84">
        <v>111.43729675563107</v>
      </c>
      <c r="C99" s="85">
        <v>103133.40585695386</v>
      </c>
      <c r="D99" s="86">
        <v>1.8385692344087268</v>
      </c>
      <c r="E99" s="87">
        <v>9.2669006203891016</v>
      </c>
      <c r="F99" s="86">
        <v>0.42703542132618211</v>
      </c>
      <c r="G99" s="88">
        <v>3.2313583087482298</v>
      </c>
      <c r="H99" s="86">
        <v>7.6056285308309048</v>
      </c>
      <c r="I99" s="88">
        <v>0.21717925961733719</v>
      </c>
      <c r="J99" s="89">
        <v>7.5936306269084373</v>
      </c>
      <c r="K99" s="87">
        <v>0.99842249672412609</v>
      </c>
      <c r="L99" s="4"/>
      <c r="M99" s="83">
        <v>1266.9530989523389</v>
      </c>
      <c r="N99" s="83">
        <v>174.69804791231968</v>
      </c>
      <c r="O99" s="83">
        <v>1464.7134636661772</v>
      </c>
      <c r="P99" s="83">
        <v>118.0835526671674</v>
      </c>
      <c r="Q99" s="83">
        <v>1764.4251259685041</v>
      </c>
      <c r="R99" s="83">
        <v>15.608286702653004</v>
      </c>
      <c r="S99" s="83">
        <v>1764.4251259685041</v>
      </c>
      <c r="T99" s="83">
        <v>15.608286702653004</v>
      </c>
      <c r="U99" s="83">
        <v>71.805432846400919</v>
      </c>
    </row>
    <row r="100" spans="1:21">
      <c r="A100" s="83" t="s">
        <v>395</v>
      </c>
      <c r="B100" s="84">
        <v>546.37915541389225</v>
      </c>
      <c r="C100" s="85">
        <v>34290.536314199366</v>
      </c>
      <c r="D100" s="86">
        <v>3.882215016711589</v>
      </c>
      <c r="E100" s="87">
        <v>9.2607733675258181</v>
      </c>
      <c r="F100" s="86">
        <v>0.83546201323764391</v>
      </c>
      <c r="G100" s="88">
        <v>2.7536214674187578</v>
      </c>
      <c r="H100" s="86">
        <v>4.2030793291854325</v>
      </c>
      <c r="I100" s="88">
        <v>0.18494824738699589</v>
      </c>
      <c r="J100" s="89">
        <v>4.1192085492073316</v>
      </c>
      <c r="K100" s="87">
        <v>0.98004539686041203</v>
      </c>
      <c r="L100" s="4"/>
      <c r="M100" s="83">
        <v>1093.9506884271045</v>
      </c>
      <c r="N100" s="83">
        <v>82.893180393780312</v>
      </c>
      <c r="O100" s="83">
        <v>1343.068587719225</v>
      </c>
      <c r="P100" s="83">
        <v>62.635268341586425</v>
      </c>
      <c r="Q100" s="83">
        <v>1765.6337787056859</v>
      </c>
      <c r="R100" s="83">
        <v>30.528604759722157</v>
      </c>
      <c r="S100" s="83">
        <v>1765.6337787056859</v>
      </c>
      <c r="T100" s="83">
        <v>30.528604759722157</v>
      </c>
      <c r="U100" s="83">
        <v>61.957961023436866</v>
      </c>
    </row>
    <row r="101" spans="1:21">
      <c r="A101" s="83" t="s">
        <v>396</v>
      </c>
      <c r="B101" s="84">
        <v>275.45158637207396</v>
      </c>
      <c r="C101" s="85">
        <v>44448.370232051762</v>
      </c>
      <c r="D101" s="86">
        <v>2.4379480932804269</v>
      </c>
      <c r="E101" s="87">
        <v>9.2516285684583455</v>
      </c>
      <c r="F101" s="86">
        <v>0.28497506712318887</v>
      </c>
      <c r="G101" s="88">
        <v>3.4325128586717053</v>
      </c>
      <c r="H101" s="86">
        <v>3.610832101017857</v>
      </c>
      <c r="I101" s="88">
        <v>0.23031863957707988</v>
      </c>
      <c r="J101" s="89">
        <v>3.5995690954417263</v>
      </c>
      <c r="K101" s="87">
        <v>0.99688077283544807</v>
      </c>
      <c r="L101" s="4"/>
      <c r="M101" s="83">
        <v>1336.1688470697777</v>
      </c>
      <c r="N101" s="83">
        <v>86.879391812347649</v>
      </c>
      <c r="O101" s="83">
        <v>1511.8715133874018</v>
      </c>
      <c r="P101" s="83">
        <v>56.799249411769551</v>
      </c>
      <c r="Q101" s="83">
        <v>1767.4388176876016</v>
      </c>
      <c r="R101" s="83">
        <v>10.411999619169819</v>
      </c>
      <c r="S101" s="83">
        <v>1767.4388176876016</v>
      </c>
      <c r="T101" s="83">
        <v>10.411999619169819</v>
      </c>
      <c r="U101" s="83">
        <v>75.599157023038089</v>
      </c>
    </row>
    <row r="102" spans="1:21">
      <c r="A102" s="83" t="s">
        <v>341</v>
      </c>
      <c r="B102" s="84">
        <v>373.14889336174576</v>
      </c>
      <c r="C102" s="85">
        <v>51430.877829328201</v>
      </c>
      <c r="D102" s="86">
        <v>1.3521795953201601</v>
      </c>
      <c r="E102" s="87">
        <v>9.2263930803866518</v>
      </c>
      <c r="F102" s="86">
        <v>0.77781846165945701</v>
      </c>
      <c r="G102" s="88">
        <v>5.1253790919831443</v>
      </c>
      <c r="H102" s="86">
        <v>9.6733246395065642</v>
      </c>
      <c r="I102" s="88">
        <v>0.34297042492480206</v>
      </c>
      <c r="J102" s="89">
        <v>9.6420022828241709</v>
      </c>
      <c r="K102" s="87">
        <v>0.99676198640594882</v>
      </c>
      <c r="L102" s="4"/>
      <c r="M102" s="83">
        <v>1900.9437269890759</v>
      </c>
      <c r="N102" s="83">
        <v>317.53635372748818</v>
      </c>
      <c r="O102" s="83">
        <v>1840.3215180831612</v>
      </c>
      <c r="P102" s="83">
        <v>164.73269893037536</v>
      </c>
      <c r="Q102" s="83">
        <v>1772.4270670507583</v>
      </c>
      <c r="R102" s="83">
        <v>28.398038156220082</v>
      </c>
      <c r="S102" s="83">
        <v>1772.4270670507583</v>
      </c>
      <c r="T102" s="83">
        <v>28.398038156220082</v>
      </c>
      <c r="U102" s="83">
        <v>107.25088565433407</v>
      </c>
    </row>
    <row r="103" spans="1:21">
      <c r="A103" s="83" t="s">
        <v>347</v>
      </c>
      <c r="B103" s="84">
        <v>89.449380612483509</v>
      </c>
      <c r="C103" s="85">
        <v>42611.132158859808</v>
      </c>
      <c r="D103" s="86">
        <v>0.84499420375868761</v>
      </c>
      <c r="E103" s="87">
        <v>9.203806828535205</v>
      </c>
      <c r="F103" s="86">
        <v>0.52316187573083639</v>
      </c>
      <c r="G103" s="88">
        <v>4.0374284395705642</v>
      </c>
      <c r="H103" s="86">
        <v>5.5832114052191981</v>
      </c>
      <c r="I103" s="88">
        <v>0.26950762577488974</v>
      </c>
      <c r="J103" s="89">
        <v>5.5586465301502601</v>
      </c>
      <c r="K103" s="87">
        <v>0.99560022480145127</v>
      </c>
      <c r="L103" s="4"/>
      <c r="M103" s="83">
        <v>1538.3022018155543</v>
      </c>
      <c r="N103" s="83">
        <v>152.15042303780683</v>
      </c>
      <c r="O103" s="83">
        <v>1641.7685146241527</v>
      </c>
      <c r="P103" s="83">
        <v>90.934788728474359</v>
      </c>
      <c r="Q103" s="83">
        <v>1776.9006004141422</v>
      </c>
      <c r="R103" s="83">
        <v>19.088639757581632</v>
      </c>
      <c r="S103" s="83">
        <v>1776.9006004141422</v>
      </c>
      <c r="T103" s="83">
        <v>19.088639757581632</v>
      </c>
      <c r="U103" s="83">
        <v>86.572214644815929</v>
      </c>
    </row>
    <row r="104" spans="1:21">
      <c r="A104" s="83" t="s">
        <v>397</v>
      </c>
      <c r="B104" s="84">
        <v>982.85674659307165</v>
      </c>
      <c r="C104" s="85">
        <v>2885.5862908214303</v>
      </c>
      <c r="D104" s="86">
        <v>4.7045150025563682</v>
      </c>
      <c r="E104" s="87">
        <v>7.4467143534792894</v>
      </c>
      <c r="F104" s="86">
        <v>4.7317951693531821</v>
      </c>
      <c r="G104" s="88">
        <v>1.2388596841452022</v>
      </c>
      <c r="H104" s="86">
        <v>7.5591252489653771</v>
      </c>
      <c r="I104" s="88">
        <v>6.6909154278146907E-2</v>
      </c>
      <c r="J104" s="89">
        <v>5.8949545379783697</v>
      </c>
      <c r="K104" s="87">
        <v>0.77984612555337862</v>
      </c>
      <c r="L104" s="4"/>
      <c r="M104" s="83">
        <v>417.50734850797318</v>
      </c>
      <c r="N104" s="83">
        <v>47.663808265957471</v>
      </c>
      <c r="O104" s="83">
        <v>818.36489482561194</v>
      </c>
      <c r="P104" s="83">
        <v>84.992413438401172</v>
      </c>
      <c r="Q104" s="83">
        <v>2154.7633742805269</v>
      </c>
      <c r="R104" s="83">
        <v>165.28319945445764</v>
      </c>
      <c r="S104" s="83">
        <v>2154.7633742805269</v>
      </c>
      <c r="T104" s="83">
        <v>165.28319945445764</v>
      </c>
      <c r="U104" s="83">
        <v>19.376018429280123</v>
      </c>
    </row>
    <row r="105" spans="1:21">
      <c r="A105" s="83" t="s">
        <v>373</v>
      </c>
      <c r="B105" s="84">
        <v>144.96457461805053</v>
      </c>
      <c r="C105" s="85">
        <v>46438.043724745228</v>
      </c>
      <c r="D105" s="86">
        <v>2.6168913278556034</v>
      </c>
      <c r="E105" s="87">
        <v>5.8620119096077508</v>
      </c>
      <c r="F105" s="86">
        <v>0.58939410827706573</v>
      </c>
      <c r="G105" s="88">
        <v>9.498427571328163</v>
      </c>
      <c r="H105" s="86">
        <v>2.8008169565229339</v>
      </c>
      <c r="I105" s="88">
        <v>0.40382865931006906</v>
      </c>
      <c r="J105" s="89">
        <v>2.7380997441792863</v>
      </c>
      <c r="K105" s="87">
        <v>0.97760752904698656</v>
      </c>
      <c r="L105" s="4"/>
      <c r="M105" s="83">
        <v>2186.6447099306588</v>
      </c>
      <c r="N105" s="83">
        <v>101.55223359134379</v>
      </c>
      <c r="O105" s="83">
        <v>2387.3945177818528</v>
      </c>
      <c r="P105" s="83">
        <v>51.471292800817992</v>
      </c>
      <c r="Q105" s="83">
        <v>2563.4239524043737</v>
      </c>
      <c r="R105" s="83">
        <v>19.721933531677223</v>
      </c>
      <c r="S105" s="83">
        <v>2563.4239524043737</v>
      </c>
      <c r="T105" s="83">
        <v>19.721933531677223</v>
      </c>
      <c r="U105" s="83">
        <v>85.301719517744488</v>
      </c>
    </row>
    <row r="106" spans="1:21">
      <c r="A106" s="83" t="s">
        <v>374</v>
      </c>
      <c r="B106" s="84">
        <v>319.52386245580072</v>
      </c>
      <c r="C106" s="85">
        <v>57029.132727162265</v>
      </c>
      <c r="D106" s="86">
        <v>2.2319250214855395</v>
      </c>
      <c r="E106" s="87">
        <v>5.834268739391228</v>
      </c>
      <c r="F106" s="86">
        <v>0.53861686916110463</v>
      </c>
      <c r="G106" s="88">
        <v>9.406003896219497</v>
      </c>
      <c r="H106" s="86">
        <v>4.9415103674931888</v>
      </c>
      <c r="I106" s="88">
        <v>0.39800663253775387</v>
      </c>
      <c r="J106" s="89">
        <v>4.9120684625010833</v>
      </c>
      <c r="K106" s="87">
        <v>0.99404192184118778</v>
      </c>
      <c r="L106" s="4"/>
      <c r="M106" s="83">
        <v>2159.8542343588028</v>
      </c>
      <c r="N106" s="83">
        <v>180.31090918621612</v>
      </c>
      <c r="O106" s="83">
        <v>2378.4159387607451</v>
      </c>
      <c r="P106" s="83">
        <v>90.767391721027252</v>
      </c>
      <c r="Q106" s="83">
        <v>2571.3576956884203</v>
      </c>
      <c r="R106" s="83">
        <v>18.008693679525095</v>
      </c>
      <c r="S106" s="83">
        <v>2571.3576956884203</v>
      </c>
      <c r="T106" s="83">
        <v>18.008693679525095</v>
      </c>
      <c r="U106" s="83">
        <v>83.996646517922613</v>
      </c>
    </row>
    <row r="107" spans="1:21">
      <c r="A107" s="83"/>
      <c r="B107" s="84"/>
      <c r="C107" s="85"/>
      <c r="D107" s="86"/>
      <c r="E107" s="87"/>
      <c r="F107" s="86"/>
      <c r="G107" s="88"/>
      <c r="H107" s="86"/>
      <c r="I107" s="88"/>
      <c r="J107" s="89"/>
      <c r="K107" s="87"/>
      <c r="L107" s="4"/>
      <c r="M107" s="83"/>
      <c r="N107" s="83"/>
      <c r="O107" s="83"/>
      <c r="P107" s="83"/>
      <c r="Q107" s="83"/>
      <c r="R107" s="83"/>
      <c r="S107" s="83"/>
      <c r="T107" s="83"/>
      <c r="U107" s="83"/>
    </row>
    <row r="108" spans="1:21">
      <c r="A108" s="90" t="s">
        <v>482</v>
      </c>
      <c r="B108" s="84"/>
      <c r="C108" s="85"/>
      <c r="D108" s="86"/>
      <c r="E108" s="87"/>
      <c r="F108" s="86"/>
      <c r="G108" s="88"/>
      <c r="H108" s="86"/>
      <c r="I108" s="88"/>
      <c r="J108" s="89"/>
      <c r="K108" s="87"/>
      <c r="L108" s="4"/>
      <c r="M108" s="83"/>
      <c r="N108" s="83"/>
      <c r="O108" s="83"/>
      <c r="P108" s="83"/>
      <c r="Q108" s="83"/>
      <c r="R108" s="83"/>
      <c r="S108" s="83"/>
      <c r="T108" s="83"/>
      <c r="U108" s="83"/>
    </row>
    <row r="109" spans="1:21">
      <c r="A109" s="83" t="s">
        <v>399</v>
      </c>
      <c r="B109" s="84">
        <v>188.49066955029448</v>
      </c>
      <c r="C109" s="85">
        <v>50427.125777758454</v>
      </c>
      <c r="D109" s="86">
        <v>1.0513415649674123</v>
      </c>
      <c r="E109" s="87">
        <v>13.686736403357598</v>
      </c>
      <c r="F109" s="86">
        <v>0.80754217623906865</v>
      </c>
      <c r="G109" s="88">
        <v>1.7032462748795065</v>
      </c>
      <c r="H109" s="86">
        <v>1.3652426754218909</v>
      </c>
      <c r="I109" s="88">
        <v>0.1690737075302913</v>
      </c>
      <c r="J109" s="89">
        <v>1.1008011611495472</v>
      </c>
      <c r="K109" s="87">
        <v>0.80630438893171485</v>
      </c>
      <c r="L109" s="4"/>
      <c r="M109" s="83">
        <v>1007.0055263935483</v>
      </c>
      <c r="N109" s="83">
        <v>20.525400022302051</v>
      </c>
      <c r="O109" s="83">
        <v>1009.7511040534351</v>
      </c>
      <c r="P109" s="83">
        <v>17.469171500170887</v>
      </c>
      <c r="Q109" s="83">
        <v>1015.6935197133104</v>
      </c>
      <c r="R109" s="83">
        <v>32.722755262733699</v>
      </c>
      <c r="S109" s="83">
        <v>1015.6935197133104</v>
      </c>
      <c r="T109" s="83">
        <v>32.722755262733699</v>
      </c>
      <c r="U109" s="83">
        <v>99.144624519981747</v>
      </c>
    </row>
    <row r="110" spans="1:21">
      <c r="A110" s="83" t="s">
        <v>400</v>
      </c>
      <c r="B110" s="84">
        <v>83.192664027952404</v>
      </c>
      <c r="C110" s="85">
        <v>18766.983842203947</v>
      </c>
      <c r="D110" s="86">
        <v>2.3152178092657185</v>
      </c>
      <c r="E110" s="87">
        <v>13.680880562735748</v>
      </c>
      <c r="F110" s="86">
        <v>1.5242057874304213</v>
      </c>
      <c r="G110" s="88">
        <v>1.7095517761497721</v>
      </c>
      <c r="H110" s="86">
        <v>1.8647378856060024</v>
      </c>
      <c r="I110" s="88">
        <v>0.16962702107135039</v>
      </c>
      <c r="J110" s="89">
        <v>1.0742644458316368</v>
      </c>
      <c r="K110" s="87">
        <v>0.57609407419881009</v>
      </c>
      <c r="L110" s="4"/>
      <c r="M110" s="83">
        <v>1010.0558425636916</v>
      </c>
      <c r="N110" s="83">
        <v>20.086644681359303</v>
      </c>
      <c r="O110" s="83">
        <v>1012.1167943924903</v>
      </c>
      <c r="P110" s="83">
        <v>23.893652597312666</v>
      </c>
      <c r="Q110" s="83">
        <v>1016.55964998577</v>
      </c>
      <c r="R110" s="83">
        <v>61.784509051999521</v>
      </c>
      <c r="S110" s="83">
        <v>1016.55964998577</v>
      </c>
      <c r="T110" s="83">
        <v>61.784509051999521</v>
      </c>
      <c r="U110" s="83">
        <v>99.360213891809551</v>
      </c>
    </row>
    <row r="111" spans="1:21">
      <c r="A111" s="83" t="s">
        <v>401</v>
      </c>
      <c r="B111" s="84">
        <v>196.13081362463871</v>
      </c>
      <c r="C111" s="85">
        <v>33662.846890718436</v>
      </c>
      <c r="D111" s="86">
        <v>2.2224154901404782</v>
      </c>
      <c r="E111" s="87">
        <v>13.632674155080192</v>
      </c>
      <c r="F111" s="86">
        <v>0.71739104965629208</v>
      </c>
      <c r="G111" s="88">
        <v>1.6197728944393639</v>
      </c>
      <c r="H111" s="86">
        <v>2.9418819717423785</v>
      </c>
      <c r="I111" s="88">
        <v>0.16015256799479949</v>
      </c>
      <c r="J111" s="89">
        <v>2.8530719615067315</v>
      </c>
      <c r="K111" s="87">
        <v>0.96981183776620128</v>
      </c>
      <c r="L111" s="4"/>
      <c r="M111" s="83">
        <v>957.62462919052757</v>
      </c>
      <c r="N111" s="83">
        <v>50.778746240517762</v>
      </c>
      <c r="O111" s="83">
        <v>977.90286084607089</v>
      </c>
      <c r="P111" s="83">
        <v>36.942266448473674</v>
      </c>
      <c r="Q111" s="83">
        <v>1023.7080970977671</v>
      </c>
      <c r="R111" s="83">
        <v>29.034336569090669</v>
      </c>
      <c r="S111" s="83">
        <v>1023.7080970977671</v>
      </c>
      <c r="T111" s="83">
        <v>29.034336569090669</v>
      </c>
      <c r="U111" s="83">
        <v>93.544696179058519</v>
      </c>
    </row>
    <row r="112" spans="1:21">
      <c r="A112" s="83" t="s">
        <v>402</v>
      </c>
      <c r="B112" s="84">
        <v>116.02269275999562</v>
      </c>
      <c r="C112" s="85">
        <v>27705.244384815927</v>
      </c>
      <c r="D112" s="86">
        <v>2.975146786943891</v>
      </c>
      <c r="E112" s="87">
        <v>13.627541543518038</v>
      </c>
      <c r="F112" s="86">
        <v>1.0260890777642218</v>
      </c>
      <c r="G112" s="88">
        <v>1.7530985626899123</v>
      </c>
      <c r="H112" s="86">
        <v>2.1880393911757934</v>
      </c>
      <c r="I112" s="88">
        <v>0.17326968010544344</v>
      </c>
      <c r="J112" s="89">
        <v>1.9325262176306703</v>
      </c>
      <c r="K112" s="87">
        <v>0.88322277259925519</v>
      </c>
      <c r="L112" s="4"/>
      <c r="M112" s="83">
        <v>1030.1012058674166</v>
      </c>
      <c r="N112" s="83">
        <v>36.795905997395721</v>
      </c>
      <c r="O112" s="83">
        <v>1028.3058612388738</v>
      </c>
      <c r="P112" s="83">
        <v>28.296174262560612</v>
      </c>
      <c r="Q112" s="83">
        <v>1024.46959036866</v>
      </c>
      <c r="R112" s="83">
        <v>41.560157943943523</v>
      </c>
      <c r="S112" s="83">
        <v>1024.46959036866</v>
      </c>
      <c r="T112" s="83">
        <v>41.560157943943523</v>
      </c>
      <c r="U112" s="83">
        <v>100.54971036248426</v>
      </c>
    </row>
    <row r="113" spans="1:21">
      <c r="A113" s="83" t="s">
        <v>403</v>
      </c>
      <c r="B113" s="84">
        <v>84.495542743279799</v>
      </c>
      <c r="C113" s="85">
        <v>49900.088296095986</v>
      </c>
      <c r="D113" s="86">
        <v>1.9939461343033789</v>
      </c>
      <c r="E113" s="87">
        <v>13.60803657156311</v>
      </c>
      <c r="F113" s="86">
        <v>0.90598577452193441</v>
      </c>
      <c r="G113" s="88">
        <v>1.7414395545117194</v>
      </c>
      <c r="H113" s="86">
        <v>1.8474268360989297</v>
      </c>
      <c r="I113" s="88">
        <v>0.17187099757007579</v>
      </c>
      <c r="J113" s="89">
        <v>1.6100235063819386</v>
      </c>
      <c r="K113" s="87">
        <v>0.87149513849311733</v>
      </c>
      <c r="L113" s="4"/>
      <c r="M113" s="83">
        <v>1022.4116987199836</v>
      </c>
      <c r="N113" s="83">
        <v>30.444161472007977</v>
      </c>
      <c r="O113" s="83">
        <v>1023.9967175630476</v>
      </c>
      <c r="P113" s="83">
        <v>23.83289625370071</v>
      </c>
      <c r="Q113" s="83">
        <v>1027.3676599646119</v>
      </c>
      <c r="R113" s="83">
        <v>36.684641239975008</v>
      </c>
      <c r="S113" s="83">
        <v>1027.3676599646119</v>
      </c>
      <c r="T113" s="83">
        <v>36.684641239975008</v>
      </c>
      <c r="U113" s="83">
        <v>99.5176058739479</v>
      </c>
    </row>
    <row r="114" spans="1:21">
      <c r="A114" s="83" t="s">
        <v>404</v>
      </c>
      <c r="B114" s="84">
        <v>164.72786188864779</v>
      </c>
      <c r="C114" s="85">
        <v>44821.892229529411</v>
      </c>
      <c r="D114" s="86">
        <v>1.8410688449643364</v>
      </c>
      <c r="E114" s="87">
        <v>13.574417767390306</v>
      </c>
      <c r="F114" s="86">
        <v>1.0373924322211765</v>
      </c>
      <c r="G114" s="88">
        <v>1.731519419734957</v>
      </c>
      <c r="H114" s="86">
        <v>1.2749608249019382</v>
      </c>
      <c r="I114" s="88">
        <v>0.17046974162918158</v>
      </c>
      <c r="J114" s="89">
        <v>0.74117612387668208</v>
      </c>
      <c r="K114" s="87">
        <v>0.58133246873188305</v>
      </c>
      <c r="L114" s="4"/>
      <c r="M114" s="83">
        <v>1014.6988351757876</v>
      </c>
      <c r="N114" s="83">
        <v>13.917361315606854</v>
      </c>
      <c r="O114" s="83">
        <v>1020.3158027903182</v>
      </c>
      <c r="P114" s="83">
        <v>16.413049430328556</v>
      </c>
      <c r="Q114" s="83">
        <v>1032.3682866621273</v>
      </c>
      <c r="R114" s="83">
        <v>41.968085239073503</v>
      </c>
      <c r="S114" s="83">
        <v>1032.3682866621273</v>
      </c>
      <c r="T114" s="83">
        <v>41.968085239073503</v>
      </c>
      <c r="U114" s="83">
        <v>98.288454642144345</v>
      </c>
    </row>
    <row r="115" spans="1:21">
      <c r="A115" s="83" t="s">
        <v>405</v>
      </c>
      <c r="B115" s="84">
        <v>134.60175504928907</v>
      </c>
      <c r="C115" s="85">
        <v>47841.784948531873</v>
      </c>
      <c r="D115" s="86">
        <v>1.3156036556196586</v>
      </c>
      <c r="E115" s="87">
        <v>13.521768182606959</v>
      </c>
      <c r="F115" s="86">
        <v>0.63282380961994245</v>
      </c>
      <c r="G115" s="88">
        <v>1.8069555082966655</v>
      </c>
      <c r="H115" s="86">
        <v>2.6791323900495594</v>
      </c>
      <c r="I115" s="88">
        <v>0.17720650927960718</v>
      </c>
      <c r="J115" s="89">
        <v>2.6033217990465118</v>
      </c>
      <c r="K115" s="87">
        <v>0.97170330541162808</v>
      </c>
      <c r="L115" s="4"/>
      <c r="M115" s="83">
        <v>1051.6955153669267</v>
      </c>
      <c r="N115" s="83">
        <v>50.524880516675239</v>
      </c>
      <c r="O115" s="83">
        <v>1047.9773031281429</v>
      </c>
      <c r="P115" s="83">
        <v>35.027494810816052</v>
      </c>
      <c r="Q115" s="83">
        <v>1040.2163922190405</v>
      </c>
      <c r="R115" s="83">
        <v>25.584213692700359</v>
      </c>
      <c r="S115" s="83">
        <v>1040.2163922190405</v>
      </c>
      <c r="T115" s="83">
        <v>25.584213692700359</v>
      </c>
      <c r="U115" s="83">
        <v>101.10353222980829</v>
      </c>
    </row>
    <row r="116" spans="1:21">
      <c r="A116" s="83" t="s">
        <v>406</v>
      </c>
      <c r="B116" s="84">
        <v>141.37813357001127</v>
      </c>
      <c r="C116" s="85">
        <v>10948.372454227008</v>
      </c>
      <c r="D116" s="86">
        <v>1.6265281894619432</v>
      </c>
      <c r="E116" s="87">
        <v>13.40536847759541</v>
      </c>
      <c r="F116" s="86">
        <v>0.79016879339635893</v>
      </c>
      <c r="G116" s="88">
        <v>1.6558887988211481</v>
      </c>
      <c r="H116" s="86">
        <v>2.3478574527974208</v>
      </c>
      <c r="I116" s="88">
        <v>0.16099361405657345</v>
      </c>
      <c r="J116" s="89">
        <v>2.2108975319084636</v>
      </c>
      <c r="K116" s="87">
        <v>0.94166599819517482</v>
      </c>
      <c r="L116" s="4"/>
      <c r="M116" s="83">
        <v>962.29622767891931</v>
      </c>
      <c r="N116" s="83">
        <v>39.527285946871302</v>
      </c>
      <c r="O116" s="83">
        <v>991.80521178248205</v>
      </c>
      <c r="P116" s="83">
        <v>29.729248872680955</v>
      </c>
      <c r="Q116" s="83">
        <v>1057.6825738268049</v>
      </c>
      <c r="R116" s="83">
        <v>31.853100229859592</v>
      </c>
      <c r="S116" s="83">
        <v>1057.6825738268049</v>
      </c>
      <c r="T116" s="83">
        <v>31.853100229859592</v>
      </c>
      <c r="U116" s="83">
        <v>90.981571550075941</v>
      </c>
    </row>
    <row r="117" spans="1:21">
      <c r="A117" s="83" t="s">
        <v>407</v>
      </c>
      <c r="B117" s="84">
        <v>233.5990229763311</v>
      </c>
      <c r="C117" s="85">
        <v>39224.825023460697</v>
      </c>
      <c r="D117" s="86">
        <v>1.8634552175204029</v>
      </c>
      <c r="E117" s="87">
        <v>13.29247813875139</v>
      </c>
      <c r="F117" s="86">
        <v>0.45998793219923467</v>
      </c>
      <c r="G117" s="88">
        <v>1.7805736106117498</v>
      </c>
      <c r="H117" s="86">
        <v>1.847282937985242</v>
      </c>
      <c r="I117" s="88">
        <v>0.17165822304536055</v>
      </c>
      <c r="J117" s="89">
        <v>1.7890962397821029</v>
      </c>
      <c r="K117" s="87">
        <v>0.96850146937068504</v>
      </c>
      <c r="L117" s="4"/>
      <c r="M117" s="83">
        <v>1021.2411285342824</v>
      </c>
      <c r="N117" s="83">
        <v>33.794542102377932</v>
      </c>
      <c r="O117" s="83">
        <v>1038.3888319753125</v>
      </c>
      <c r="P117" s="83">
        <v>24.023657064362169</v>
      </c>
      <c r="Q117" s="83">
        <v>1074.6859854322386</v>
      </c>
      <c r="R117" s="83">
        <v>18.435888965660297</v>
      </c>
      <c r="S117" s="83">
        <v>1074.6859854322386</v>
      </c>
      <c r="T117" s="83">
        <v>18.435888965660297</v>
      </c>
      <c r="U117" s="83">
        <v>95.026932739198173</v>
      </c>
    </row>
    <row r="118" spans="1:21">
      <c r="A118" s="83" t="s">
        <v>408</v>
      </c>
      <c r="B118" s="84">
        <v>103.19752133559558</v>
      </c>
      <c r="C118" s="85">
        <v>56535.223874982832</v>
      </c>
      <c r="D118" s="86">
        <v>0.41087637781080377</v>
      </c>
      <c r="E118" s="87">
        <v>13.261431710674211</v>
      </c>
      <c r="F118" s="86">
        <v>0.92709379385431301</v>
      </c>
      <c r="G118" s="88">
        <v>1.973153547672315</v>
      </c>
      <c r="H118" s="86">
        <v>1.0596806512226029</v>
      </c>
      <c r="I118" s="88">
        <v>0.18977981597861152</v>
      </c>
      <c r="J118" s="89">
        <v>0.51324475640027378</v>
      </c>
      <c r="K118" s="87">
        <v>0.48433908442899226</v>
      </c>
      <c r="L118" s="4"/>
      <c r="M118" s="83">
        <v>1120.1821847808842</v>
      </c>
      <c r="N118" s="83">
        <v>10.554951531667257</v>
      </c>
      <c r="O118" s="83">
        <v>1106.3849216288509</v>
      </c>
      <c r="P118" s="83">
        <v>14.281887732281348</v>
      </c>
      <c r="Q118" s="83">
        <v>1079.3463823062984</v>
      </c>
      <c r="R118" s="83">
        <v>37.17037930475999</v>
      </c>
      <c r="S118" s="83">
        <v>1079.3463823062984</v>
      </c>
      <c r="T118" s="83">
        <v>37.17037930475999</v>
      </c>
      <c r="U118" s="83">
        <v>103.78338253076177</v>
      </c>
    </row>
    <row r="119" spans="1:21">
      <c r="A119" s="83" t="s">
        <v>409</v>
      </c>
      <c r="B119" s="84">
        <v>43.955016984250072</v>
      </c>
      <c r="C119" s="85">
        <v>24994.073662629951</v>
      </c>
      <c r="D119" s="86">
        <v>0.69233777681419173</v>
      </c>
      <c r="E119" s="87">
        <v>13.254660232567936</v>
      </c>
      <c r="F119" s="86">
        <v>2.7816006704694454</v>
      </c>
      <c r="G119" s="88">
        <v>1.9546928885405215</v>
      </c>
      <c r="H119" s="86">
        <v>3.151852549618928</v>
      </c>
      <c r="I119" s="88">
        <v>0.18790825425457933</v>
      </c>
      <c r="J119" s="89">
        <v>1.4821849427730907</v>
      </c>
      <c r="K119" s="87">
        <v>0.47025833837064901</v>
      </c>
      <c r="L119" s="4"/>
      <c r="M119" s="83">
        <v>1110.0337850111555</v>
      </c>
      <c r="N119" s="83">
        <v>30.228343710710533</v>
      </c>
      <c r="O119" s="83">
        <v>1100.060634643969</v>
      </c>
      <c r="P119" s="83">
        <v>42.350148397525118</v>
      </c>
      <c r="Q119" s="83">
        <v>1080.4037105331101</v>
      </c>
      <c r="R119" s="83">
        <v>111.67566131629519</v>
      </c>
      <c r="S119" s="83">
        <v>1080.4037105331101</v>
      </c>
      <c r="T119" s="83">
        <v>111.67566131629519</v>
      </c>
      <c r="U119" s="83">
        <v>102.74250025144997</v>
      </c>
    </row>
    <row r="120" spans="1:21">
      <c r="A120" s="83" t="s">
        <v>410</v>
      </c>
      <c r="B120" s="84">
        <v>125.34454485592045</v>
      </c>
      <c r="C120" s="85">
        <v>77987.22711926495</v>
      </c>
      <c r="D120" s="86">
        <v>3.1029510046991136</v>
      </c>
      <c r="E120" s="87">
        <v>13.249189626688596</v>
      </c>
      <c r="F120" s="86">
        <v>1.0128496282931427</v>
      </c>
      <c r="G120" s="88">
        <v>1.8637801513938568</v>
      </c>
      <c r="H120" s="86">
        <v>1.2195247860926619</v>
      </c>
      <c r="I120" s="88">
        <v>0.17909469573742084</v>
      </c>
      <c r="J120" s="89">
        <v>0.67924688763423513</v>
      </c>
      <c r="K120" s="87">
        <v>0.55697669730070143</v>
      </c>
      <c r="L120" s="4"/>
      <c r="M120" s="83">
        <v>1062.0269912746573</v>
      </c>
      <c r="N120" s="83">
        <v>13.301788867463074</v>
      </c>
      <c r="O120" s="83">
        <v>1068.3276472259852</v>
      </c>
      <c r="P120" s="83">
        <v>16.118130398132053</v>
      </c>
      <c r="Q120" s="83">
        <v>1081.2128656589555</v>
      </c>
      <c r="R120" s="83">
        <v>40.639634886194244</v>
      </c>
      <c r="S120" s="83">
        <v>1081.2128656589555</v>
      </c>
      <c r="T120" s="83">
        <v>40.639634886194244</v>
      </c>
      <c r="U120" s="83">
        <v>98.225522929510731</v>
      </c>
    </row>
    <row r="121" spans="1:21">
      <c r="A121" s="83" t="s">
        <v>411</v>
      </c>
      <c r="B121" s="84">
        <v>84.802766878894616</v>
      </c>
      <c r="C121" s="85">
        <v>54078.112600186665</v>
      </c>
      <c r="D121" s="86">
        <v>0.94304225098040906</v>
      </c>
      <c r="E121" s="87">
        <v>13.24342354361146</v>
      </c>
      <c r="F121" s="86">
        <v>0.90161967853567282</v>
      </c>
      <c r="G121" s="88">
        <v>1.9668241756936842</v>
      </c>
      <c r="H121" s="86">
        <v>2.3779956366910042</v>
      </c>
      <c r="I121" s="88">
        <v>0.18891416880277009</v>
      </c>
      <c r="J121" s="89">
        <v>2.2004420472711121</v>
      </c>
      <c r="K121" s="87">
        <v>0.92533477072861303</v>
      </c>
      <c r="L121" s="4"/>
      <c r="M121" s="83">
        <v>1115.4902651702948</v>
      </c>
      <c r="N121" s="83">
        <v>45.078964877498947</v>
      </c>
      <c r="O121" s="83">
        <v>1104.2210281678024</v>
      </c>
      <c r="P121" s="83">
        <v>32.017002502509513</v>
      </c>
      <c r="Q121" s="83">
        <v>1082.0871271984579</v>
      </c>
      <c r="R121" s="83">
        <v>36.1615027939838</v>
      </c>
      <c r="S121" s="83">
        <v>1082.0871271984579</v>
      </c>
      <c r="T121" s="83">
        <v>36.1615027939838</v>
      </c>
      <c r="U121" s="83">
        <v>103.08691759953916</v>
      </c>
    </row>
    <row r="122" spans="1:21">
      <c r="A122" s="83" t="s">
        <v>412</v>
      </c>
      <c r="B122" s="84">
        <v>165.27025561995836</v>
      </c>
      <c r="C122" s="85">
        <v>320024.51018995175</v>
      </c>
      <c r="D122" s="86">
        <v>2.6583772549258287</v>
      </c>
      <c r="E122" s="87">
        <v>13.235675387435895</v>
      </c>
      <c r="F122" s="86">
        <v>0.63000206162616057</v>
      </c>
      <c r="G122" s="88">
        <v>1.8826998559999408</v>
      </c>
      <c r="H122" s="86">
        <v>1.0061927481711732</v>
      </c>
      <c r="I122" s="88">
        <v>0.18072819949222166</v>
      </c>
      <c r="J122" s="89">
        <v>0.78455162278784774</v>
      </c>
      <c r="K122" s="87">
        <v>0.77972299463877681</v>
      </c>
      <c r="L122" s="4"/>
      <c r="M122" s="83">
        <v>1070.9515961462014</v>
      </c>
      <c r="N122" s="83">
        <v>15.482672280605584</v>
      </c>
      <c r="O122" s="83">
        <v>1075.0137635335373</v>
      </c>
      <c r="P122" s="83">
        <v>13.34532037123904</v>
      </c>
      <c r="Q122" s="83">
        <v>1083.2419401059094</v>
      </c>
      <c r="R122" s="83">
        <v>25.229519833583936</v>
      </c>
      <c r="S122" s="83">
        <v>1083.2419401059094</v>
      </c>
      <c r="T122" s="83">
        <v>25.229519833583936</v>
      </c>
      <c r="U122" s="83">
        <v>98.865410994102902</v>
      </c>
    </row>
    <row r="123" spans="1:21">
      <c r="A123" s="83" t="s">
        <v>413</v>
      </c>
      <c r="B123" s="84">
        <v>163.44647119112912</v>
      </c>
      <c r="C123" s="85">
        <v>95638.856065873639</v>
      </c>
      <c r="D123" s="86">
        <v>2.8772362600184094</v>
      </c>
      <c r="E123" s="87">
        <v>13.142145039446451</v>
      </c>
      <c r="F123" s="86">
        <v>0.83621864688346981</v>
      </c>
      <c r="G123" s="88">
        <v>1.8554073903681916</v>
      </c>
      <c r="H123" s="86">
        <v>2.4997612359455426</v>
      </c>
      <c r="I123" s="88">
        <v>0.17684967385755448</v>
      </c>
      <c r="J123" s="89">
        <v>2.3557471450349601</v>
      </c>
      <c r="K123" s="87">
        <v>0.94238886144815792</v>
      </c>
      <c r="L123" s="4"/>
      <c r="M123" s="83">
        <v>1049.7411788821</v>
      </c>
      <c r="N123" s="83">
        <v>45.641715626873975</v>
      </c>
      <c r="O123" s="83">
        <v>1065.3546495174971</v>
      </c>
      <c r="P123" s="83">
        <v>32.988900230031049</v>
      </c>
      <c r="Q123" s="83">
        <v>1097.4747198284967</v>
      </c>
      <c r="R123" s="83">
        <v>33.472310427040384</v>
      </c>
      <c r="S123" s="83">
        <v>1097.4747198284967</v>
      </c>
      <c r="T123" s="83">
        <v>33.472310427040384</v>
      </c>
      <c r="U123" s="83">
        <v>95.650602234021747</v>
      </c>
    </row>
    <row r="124" spans="1:21">
      <c r="A124" s="83" t="s">
        <v>358</v>
      </c>
      <c r="B124" s="84">
        <v>363.35353503319647</v>
      </c>
      <c r="C124" s="85">
        <v>58614.20409778304</v>
      </c>
      <c r="D124" s="86">
        <v>1.2587612854801609</v>
      </c>
      <c r="E124" s="87">
        <v>13.05545663534572</v>
      </c>
      <c r="F124" s="86">
        <v>0.44110518340541471</v>
      </c>
      <c r="G124" s="88">
        <v>1.8620889768053481</v>
      </c>
      <c r="H124" s="86">
        <v>1.928709520758715</v>
      </c>
      <c r="I124" s="88">
        <v>0.17631579553116847</v>
      </c>
      <c r="J124" s="89">
        <v>1.8775906456515457</v>
      </c>
      <c r="K124" s="87">
        <v>0.9734958143997442</v>
      </c>
      <c r="L124" s="4"/>
      <c r="M124" s="83">
        <v>1046.8160969713238</v>
      </c>
      <c r="N124" s="83">
        <v>36.284200062712671</v>
      </c>
      <c r="O124" s="83">
        <v>1067.7278465568618</v>
      </c>
      <c r="P124" s="83">
        <v>25.483954735357884</v>
      </c>
      <c r="Q124" s="83">
        <v>1110.6811146178338</v>
      </c>
      <c r="R124" s="83">
        <v>17.619502954817563</v>
      </c>
      <c r="S124" s="83">
        <v>1110.6811146178338</v>
      </c>
      <c r="T124" s="83">
        <v>17.619502954817563</v>
      </c>
      <c r="U124" s="83">
        <v>94.249923150220752</v>
      </c>
    </row>
    <row r="125" spans="1:21">
      <c r="A125" s="83" t="s">
        <v>414</v>
      </c>
      <c r="B125" s="84">
        <v>65.53488928227371</v>
      </c>
      <c r="C125" s="85">
        <v>30263.427383318831</v>
      </c>
      <c r="D125" s="86">
        <v>0.95604820892483788</v>
      </c>
      <c r="E125" s="87">
        <v>13.03576717447692</v>
      </c>
      <c r="F125" s="86">
        <v>0.91520314863357111</v>
      </c>
      <c r="G125" s="88">
        <v>1.9684351981971389</v>
      </c>
      <c r="H125" s="86">
        <v>1.2930599399621954</v>
      </c>
      <c r="I125" s="88">
        <v>0.18610431492416038</v>
      </c>
      <c r="J125" s="89">
        <v>0.91345892357907033</v>
      </c>
      <c r="K125" s="87">
        <v>0.70643200314888455</v>
      </c>
      <c r="L125" s="4"/>
      <c r="M125" s="83">
        <v>1100.236918328606</v>
      </c>
      <c r="N125" s="83">
        <v>18.478685672918346</v>
      </c>
      <c r="O125" s="83">
        <v>1104.7722441755784</v>
      </c>
      <c r="P125" s="83">
        <v>17.413367154163097</v>
      </c>
      <c r="Q125" s="83">
        <v>1113.694337491075</v>
      </c>
      <c r="R125" s="83">
        <v>36.506387952593968</v>
      </c>
      <c r="S125" s="83">
        <v>1113.694337491075</v>
      </c>
      <c r="T125" s="83">
        <v>36.506387952593968</v>
      </c>
      <c r="U125" s="83">
        <v>98.791641592361344</v>
      </c>
    </row>
    <row r="126" spans="1:21">
      <c r="A126" s="83" t="s">
        <v>415</v>
      </c>
      <c r="B126" s="84">
        <v>113.89045441742641</v>
      </c>
      <c r="C126" s="85">
        <v>40425.786953539508</v>
      </c>
      <c r="D126" s="86">
        <v>1.0502752258304253</v>
      </c>
      <c r="E126" s="87">
        <v>12.940984741692443</v>
      </c>
      <c r="F126" s="86">
        <v>0.74069988278577448</v>
      </c>
      <c r="G126" s="88">
        <v>2.0755060800628766</v>
      </c>
      <c r="H126" s="86">
        <v>1.8582401370686634</v>
      </c>
      <c r="I126" s="88">
        <v>0.19480049690588616</v>
      </c>
      <c r="J126" s="89">
        <v>1.7042359257608979</v>
      </c>
      <c r="K126" s="87">
        <v>0.91712362238031098</v>
      </c>
      <c r="L126" s="4"/>
      <c r="M126" s="83">
        <v>1147.3277888809764</v>
      </c>
      <c r="N126" s="83">
        <v>35.823969027158455</v>
      </c>
      <c r="O126" s="83">
        <v>1140.7518572362278</v>
      </c>
      <c r="P126" s="83">
        <v>25.46782928826201</v>
      </c>
      <c r="Q126" s="83">
        <v>1128.2845357384074</v>
      </c>
      <c r="R126" s="83">
        <v>29.538112999583063</v>
      </c>
      <c r="S126" s="83">
        <v>1128.2845357384074</v>
      </c>
      <c r="T126" s="83">
        <v>29.538112999583063</v>
      </c>
      <c r="U126" s="83">
        <v>101.68780591591695</v>
      </c>
    </row>
    <row r="127" spans="1:21">
      <c r="A127" s="83" t="s">
        <v>416</v>
      </c>
      <c r="B127" s="84">
        <v>156.41956624267593</v>
      </c>
      <c r="C127" s="85">
        <v>8727.2887055189767</v>
      </c>
      <c r="D127" s="86">
        <v>1.917653078129512</v>
      </c>
      <c r="E127" s="87">
        <v>12.801504216963904</v>
      </c>
      <c r="F127" s="86">
        <v>5.1942210289469664</v>
      </c>
      <c r="G127" s="88">
        <v>2.0743349955877926</v>
      </c>
      <c r="H127" s="86">
        <v>7.3730383325679538</v>
      </c>
      <c r="I127" s="88">
        <v>0.19259216850459043</v>
      </c>
      <c r="J127" s="89">
        <v>5.2327585608320923</v>
      </c>
      <c r="K127" s="87">
        <v>0.70971536085986642</v>
      </c>
      <c r="L127" s="4"/>
      <c r="M127" s="83">
        <v>1135.401972243219</v>
      </c>
      <c r="N127" s="83">
        <v>108.95217538389306</v>
      </c>
      <c r="O127" s="83">
        <v>1140.3651482693854</v>
      </c>
      <c r="P127" s="83">
        <v>101.10968547495281</v>
      </c>
      <c r="Q127" s="83">
        <v>1149.8098599591704</v>
      </c>
      <c r="R127" s="83">
        <v>206.39584813994043</v>
      </c>
      <c r="S127" s="83">
        <v>1149.8098599591704</v>
      </c>
      <c r="T127" s="83">
        <v>206.39584813994043</v>
      </c>
      <c r="U127" s="83">
        <v>98.746933017563194</v>
      </c>
    </row>
    <row r="128" spans="1:21">
      <c r="A128" s="83" t="s">
        <v>417</v>
      </c>
      <c r="B128" s="84">
        <v>292.23540395119267</v>
      </c>
      <c r="C128" s="85">
        <v>68174.045005104519</v>
      </c>
      <c r="D128" s="86">
        <v>1.4349187439188211</v>
      </c>
      <c r="E128" s="87">
        <v>12.775795350640216</v>
      </c>
      <c r="F128" s="86">
        <v>0.50110681317742067</v>
      </c>
      <c r="G128" s="88">
        <v>2.0732617625239964</v>
      </c>
      <c r="H128" s="86">
        <v>2.247748009605528</v>
      </c>
      <c r="I128" s="88">
        <v>0.19210594710120549</v>
      </c>
      <c r="J128" s="89">
        <v>2.1911784675084736</v>
      </c>
      <c r="K128" s="87">
        <v>0.97483279181860683</v>
      </c>
      <c r="L128" s="4"/>
      <c r="M128" s="83">
        <v>1132.7732247524159</v>
      </c>
      <c r="N128" s="83">
        <v>45.525393966934189</v>
      </c>
      <c r="O128" s="83">
        <v>1140.0106218685421</v>
      </c>
      <c r="P128" s="83">
        <v>30.796077469359943</v>
      </c>
      <c r="Q128" s="83">
        <v>1153.7934696522796</v>
      </c>
      <c r="R128" s="83">
        <v>19.873989657797893</v>
      </c>
      <c r="S128" s="83">
        <v>1153.7934696522796</v>
      </c>
      <c r="T128" s="83">
        <v>19.873989657797893</v>
      </c>
      <c r="U128" s="83">
        <v>98.178162257566029</v>
      </c>
    </row>
    <row r="129" spans="1:21">
      <c r="A129" s="83" t="s">
        <v>418</v>
      </c>
      <c r="B129" s="84">
        <v>80.618789833845696</v>
      </c>
      <c r="C129" s="85">
        <v>116599.54900878866</v>
      </c>
      <c r="D129" s="86">
        <v>1.2833092278795848</v>
      </c>
      <c r="E129" s="87">
        <v>12.774613154310311</v>
      </c>
      <c r="F129" s="86">
        <v>0.96350394999988553</v>
      </c>
      <c r="G129" s="88">
        <v>2.02126476862334</v>
      </c>
      <c r="H129" s="86">
        <v>1.1194984925765734</v>
      </c>
      <c r="I129" s="88">
        <v>0.18727063752248119</v>
      </c>
      <c r="J129" s="89">
        <v>0.57003246680854802</v>
      </c>
      <c r="K129" s="87">
        <v>0.50918555995246939</v>
      </c>
      <c r="L129" s="4"/>
      <c r="M129" s="83">
        <v>1106.5727053783614</v>
      </c>
      <c r="N129" s="83">
        <v>11.592253556488004</v>
      </c>
      <c r="O129" s="83">
        <v>1122.6842070091438</v>
      </c>
      <c r="P129" s="83">
        <v>15.209886035135469</v>
      </c>
      <c r="Q129" s="83">
        <v>1153.975733423945</v>
      </c>
      <c r="R129" s="83">
        <v>38.282040371557059</v>
      </c>
      <c r="S129" s="83">
        <v>1153.975733423945</v>
      </c>
      <c r="T129" s="83">
        <v>38.282040371557059</v>
      </c>
      <c r="U129" s="83">
        <v>95.892198884899017</v>
      </c>
    </row>
    <row r="130" spans="1:21">
      <c r="A130" s="83" t="s">
        <v>419</v>
      </c>
      <c r="B130" s="84">
        <v>162.31214479693963</v>
      </c>
      <c r="C130" s="85">
        <v>128200.84723329129</v>
      </c>
      <c r="D130" s="86">
        <v>1.6617967929665571</v>
      </c>
      <c r="E130" s="87">
        <v>12.670798363292842</v>
      </c>
      <c r="F130" s="86">
        <v>0.55636895551270638</v>
      </c>
      <c r="G130" s="88">
        <v>2.1695936691709043</v>
      </c>
      <c r="H130" s="86">
        <v>1.318810958557201</v>
      </c>
      <c r="I130" s="88">
        <v>0.19937977888266037</v>
      </c>
      <c r="J130" s="89">
        <v>1.195707292673363</v>
      </c>
      <c r="K130" s="87">
        <v>0.90665556341864562</v>
      </c>
      <c r="L130" s="4"/>
      <c r="M130" s="83">
        <v>1171.987572920902</v>
      </c>
      <c r="N130" s="83">
        <v>25.627015917955532</v>
      </c>
      <c r="O130" s="83">
        <v>1171.3493421344895</v>
      </c>
      <c r="P130" s="83">
        <v>18.332811179269584</v>
      </c>
      <c r="Q130" s="83">
        <v>1170.1504941175783</v>
      </c>
      <c r="R130" s="83">
        <v>22.069522986327456</v>
      </c>
      <c r="S130" s="83">
        <v>1170.1504941175783</v>
      </c>
      <c r="T130" s="83">
        <v>22.069522986327456</v>
      </c>
      <c r="U130" s="83">
        <v>100.15699508845732</v>
      </c>
    </row>
    <row r="131" spans="1:21">
      <c r="A131" s="83" t="s">
        <v>421</v>
      </c>
      <c r="B131" s="84">
        <v>57.353515559219794</v>
      </c>
      <c r="C131" s="85">
        <v>53321.768276781426</v>
      </c>
      <c r="D131" s="86">
        <v>0.29298854968884014</v>
      </c>
      <c r="E131" s="87">
        <v>12.459614976813867</v>
      </c>
      <c r="F131" s="86">
        <v>2.1179186033861557</v>
      </c>
      <c r="G131" s="88">
        <v>2.2665364633168323</v>
      </c>
      <c r="H131" s="86">
        <v>2.6780568797336466</v>
      </c>
      <c r="I131" s="88">
        <v>0.20481702686275849</v>
      </c>
      <c r="J131" s="89">
        <v>1.6390269798022088</v>
      </c>
      <c r="K131" s="87">
        <v>0.61202097394033805</v>
      </c>
      <c r="L131" s="4"/>
      <c r="M131" s="83">
        <v>1201.1455953962213</v>
      </c>
      <c r="N131" s="83">
        <v>35.923644392030383</v>
      </c>
      <c r="O131" s="83">
        <v>1201.9396233393329</v>
      </c>
      <c r="P131" s="83">
        <v>37.740260807074264</v>
      </c>
      <c r="Q131" s="83">
        <v>1203.3479314507977</v>
      </c>
      <c r="R131" s="83">
        <v>83.474337237033296</v>
      </c>
      <c r="S131" s="83">
        <v>1203.3479314507977</v>
      </c>
      <c r="T131" s="83">
        <v>83.474337237033296</v>
      </c>
      <c r="U131" s="83">
        <v>99.816982603533361</v>
      </c>
    </row>
    <row r="132" spans="1:21">
      <c r="A132" s="83" t="s">
        <v>422</v>
      </c>
      <c r="B132" s="84">
        <v>130.62776818904788</v>
      </c>
      <c r="C132" s="85">
        <v>12721.363319833636</v>
      </c>
      <c r="D132" s="86">
        <v>1.5242743099312381</v>
      </c>
      <c r="E132" s="87">
        <v>12.151599545070333</v>
      </c>
      <c r="F132" s="86">
        <v>1.0901583372060939</v>
      </c>
      <c r="G132" s="88">
        <v>2.2937418225198503</v>
      </c>
      <c r="H132" s="86">
        <v>1.5070432851406779</v>
      </c>
      <c r="I132" s="88">
        <v>0.20215137864114455</v>
      </c>
      <c r="J132" s="89">
        <v>1.0405451759090767</v>
      </c>
      <c r="K132" s="87">
        <v>0.69045473754388209</v>
      </c>
      <c r="L132" s="4"/>
      <c r="M132" s="83">
        <v>1186.8671532809535</v>
      </c>
      <c r="N132" s="83">
        <v>22.559378619665495</v>
      </c>
      <c r="O132" s="83">
        <v>1210.3612231081204</v>
      </c>
      <c r="P132" s="83">
        <v>21.313587556094717</v>
      </c>
      <c r="Q132" s="83">
        <v>1252.4974176420537</v>
      </c>
      <c r="R132" s="83">
        <v>42.622942376000765</v>
      </c>
      <c r="S132" s="83">
        <v>1252.4974176420537</v>
      </c>
      <c r="T132" s="83">
        <v>42.622942376000765</v>
      </c>
      <c r="U132" s="83">
        <v>94.760047930106282</v>
      </c>
    </row>
    <row r="133" spans="1:21">
      <c r="A133" s="83" t="s">
        <v>423</v>
      </c>
      <c r="B133" s="84">
        <v>41.794833545294246</v>
      </c>
      <c r="C133" s="85">
        <v>27165.56233130359</v>
      </c>
      <c r="D133" s="86">
        <v>1.6280780037127611</v>
      </c>
      <c r="E133" s="87">
        <v>11.731028833829173</v>
      </c>
      <c r="F133" s="86">
        <v>1.7293439540810516</v>
      </c>
      <c r="G133" s="88">
        <v>2.6794900975322933</v>
      </c>
      <c r="H133" s="86">
        <v>2.2721807441169148</v>
      </c>
      <c r="I133" s="88">
        <v>0.22797487376059672</v>
      </c>
      <c r="J133" s="89">
        <v>1.4738299842312246</v>
      </c>
      <c r="K133" s="87">
        <v>0.64864117348377126</v>
      </c>
      <c r="L133" s="4"/>
      <c r="M133" s="83">
        <v>1323.8766698379595</v>
      </c>
      <c r="N133" s="83">
        <v>35.277205586045056</v>
      </c>
      <c r="O133" s="83">
        <v>1322.8148267525735</v>
      </c>
      <c r="P133" s="83">
        <v>33.60523517262277</v>
      </c>
      <c r="Q133" s="83">
        <v>1321.0779136002329</v>
      </c>
      <c r="R133" s="83">
        <v>67.019945045810118</v>
      </c>
      <c r="S133" s="83">
        <v>1321.0779136002329</v>
      </c>
      <c r="T133" s="83">
        <v>67.019945045810118</v>
      </c>
      <c r="U133" s="83">
        <v>100.21185398748356</v>
      </c>
    </row>
    <row r="134" spans="1:21">
      <c r="A134" s="83" t="s">
        <v>424</v>
      </c>
      <c r="B134" s="84">
        <v>48.480455643577919</v>
      </c>
      <c r="C134" s="85">
        <v>15550.850739708854</v>
      </c>
      <c r="D134" s="86">
        <v>1.3057666237533974</v>
      </c>
      <c r="E134" s="87">
        <v>11.606991065812029</v>
      </c>
      <c r="F134" s="86">
        <v>1.6705600579249087</v>
      </c>
      <c r="G134" s="88">
        <v>2.7753136294138727</v>
      </c>
      <c r="H134" s="86">
        <v>2.3597000561366666</v>
      </c>
      <c r="I134" s="88">
        <v>0.23363098710061775</v>
      </c>
      <c r="J134" s="89">
        <v>1.6665573640884113</v>
      </c>
      <c r="K134" s="87">
        <v>0.70625813639082657</v>
      </c>
      <c r="L134" s="4"/>
      <c r="M134" s="83">
        <v>1353.5010008472746</v>
      </c>
      <c r="N134" s="83">
        <v>40.692566737192919</v>
      </c>
      <c r="O134" s="83">
        <v>1348.9195917037307</v>
      </c>
      <c r="P134" s="83">
        <v>35.230540671095468</v>
      </c>
      <c r="Q134" s="83">
        <v>1341.6429391934525</v>
      </c>
      <c r="R134" s="83">
        <v>64.558320760312654</v>
      </c>
      <c r="S134" s="83">
        <v>1341.6429391934525</v>
      </c>
      <c r="T134" s="83">
        <v>64.558320760312654</v>
      </c>
      <c r="U134" s="83">
        <v>100.8838463131592</v>
      </c>
    </row>
    <row r="135" spans="1:21">
      <c r="A135" s="83" t="s">
        <v>426</v>
      </c>
      <c r="B135" s="84">
        <v>84.581263370463759</v>
      </c>
      <c r="C135" s="85">
        <v>75199.759636968476</v>
      </c>
      <c r="D135" s="86">
        <v>0.8040571271836825</v>
      </c>
      <c r="E135" s="87">
        <v>11.442815697014982</v>
      </c>
      <c r="F135" s="86">
        <v>1.0888448272741496</v>
      </c>
      <c r="G135" s="88">
        <v>2.8968772594140746</v>
      </c>
      <c r="H135" s="86">
        <v>1.5120857071117657</v>
      </c>
      <c r="I135" s="88">
        <v>0.24041508976174294</v>
      </c>
      <c r="J135" s="89">
        <v>1.0491997558949469</v>
      </c>
      <c r="K135" s="87">
        <v>0.69387585039674959</v>
      </c>
      <c r="L135" s="4"/>
      <c r="M135" s="83">
        <v>1388.8546231012824</v>
      </c>
      <c r="N135" s="83">
        <v>26.218126992742327</v>
      </c>
      <c r="O135" s="83">
        <v>1381.0991822994597</v>
      </c>
      <c r="P135" s="83">
        <v>22.828005814790458</v>
      </c>
      <c r="Q135" s="83">
        <v>1369.1157612568611</v>
      </c>
      <c r="R135" s="83">
        <v>41.914147318045252</v>
      </c>
      <c r="S135" s="83">
        <v>1369.1157612568611</v>
      </c>
      <c r="T135" s="83">
        <v>41.914147318045252</v>
      </c>
      <c r="U135" s="83">
        <v>101.44172336649611</v>
      </c>
    </row>
    <row r="136" spans="1:21">
      <c r="A136" s="83" t="s">
        <v>427</v>
      </c>
      <c r="B136" s="84">
        <v>138.33883053608554</v>
      </c>
      <c r="C136" s="85">
        <v>61817.395762072243</v>
      </c>
      <c r="D136" s="86">
        <v>1.5279409971475071</v>
      </c>
      <c r="E136" s="87">
        <v>11.435783311697634</v>
      </c>
      <c r="F136" s="86">
        <v>0.58373965558036733</v>
      </c>
      <c r="G136" s="88">
        <v>2.6362103870444002</v>
      </c>
      <c r="H136" s="86">
        <v>2.1373867693876103</v>
      </c>
      <c r="I136" s="88">
        <v>0.21864759755066951</v>
      </c>
      <c r="J136" s="89">
        <v>2.0561299123489545</v>
      </c>
      <c r="K136" s="87">
        <v>0.96198308223741047</v>
      </c>
      <c r="L136" s="4"/>
      <c r="M136" s="83">
        <v>1274.7250106514252</v>
      </c>
      <c r="N136" s="83">
        <v>47.562787100530613</v>
      </c>
      <c r="O136" s="83">
        <v>1310.8006669692957</v>
      </c>
      <c r="P136" s="83">
        <v>31.47087743057341</v>
      </c>
      <c r="Q136" s="83">
        <v>1370.298787466784</v>
      </c>
      <c r="R136" s="83">
        <v>22.467841685001986</v>
      </c>
      <c r="S136" s="83">
        <v>1370.298787466784</v>
      </c>
      <c r="T136" s="83">
        <v>22.467841685001986</v>
      </c>
      <c r="U136" s="83">
        <v>93.025333037618594</v>
      </c>
    </row>
    <row r="137" spans="1:21">
      <c r="A137" s="83" t="s">
        <v>428</v>
      </c>
      <c r="B137" s="84">
        <v>38.729627740604535</v>
      </c>
      <c r="C137" s="85">
        <v>26295.407658405202</v>
      </c>
      <c r="D137" s="86">
        <v>0.67903613869774249</v>
      </c>
      <c r="E137" s="87">
        <v>11.414618499565483</v>
      </c>
      <c r="F137" s="86">
        <v>1.04892054135719</v>
      </c>
      <c r="G137" s="88">
        <v>2.8770518743700384</v>
      </c>
      <c r="H137" s="86">
        <v>1.4307220827204972</v>
      </c>
      <c r="I137" s="88">
        <v>0.23818138634605301</v>
      </c>
      <c r="J137" s="89">
        <v>0.9730012209154808</v>
      </c>
      <c r="K137" s="87">
        <v>0.68007702730451547</v>
      </c>
      <c r="L137" s="4"/>
      <c r="M137" s="83">
        <v>1377.235643235445</v>
      </c>
      <c r="N137" s="83">
        <v>24.131573517851393</v>
      </c>
      <c r="O137" s="83">
        <v>1375.920230113888</v>
      </c>
      <c r="P137" s="83">
        <v>21.561431260148993</v>
      </c>
      <c r="Q137" s="83">
        <v>1373.8624842419597</v>
      </c>
      <c r="R137" s="83">
        <v>40.351198477282878</v>
      </c>
      <c r="S137" s="83">
        <v>1373.8624842419597</v>
      </c>
      <c r="T137" s="83">
        <v>40.351198477282878</v>
      </c>
      <c r="U137" s="83">
        <v>100.24552377200594</v>
      </c>
    </row>
    <row r="138" spans="1:21">
      <c r="A138" s="83" t="s">
        <v>429</v>
      </c>
      <c r="B138" s="84">
        <v>114.94985147489922</v>
      </c>
      <c r="C138" s="85">
        <v>51960.38763701827</v>
      </c>
      <c r="D138" s="86">
        <v>0.88329401279206687</v>
      </c>
      <c r="E138" s="87">
        <v>11.379868777440505</v>
      </c>
      <c r="F138" s="86">
        <v>0.45765075044104053</v>
      </c>
      <c r="G138" s="88">
        <v>2.7662406996939475</v>
      </c>
      <c r="H138" s="86">
        <v>6.2948605235242763</v>
      </c>
      <c r="I138" s="88">
        <v>0.22831053212454547</v>
      </c>
      <c r="J138" s="89">
        <v>6.2782023542766661</v>
      </c>
      <c r="K138" s="87">
        <v>0.99735368731596874</v>
      </c>
      <c r="L138" s="4"/>
      <c r="M138" s="83">
        <v>1325.6385113943102</v>
      </c>
      <c r="N138" s="83">
        <v>150.45997871940926</v>
      </c>
      <c r="O138" s="83">
        <v>1346.4764604542436</v>
      </c>
      <c r="P138" s="83">
        <v>93.958842059232211</v>
      </c>
      <c r="Q138" s="83">
        <v>1379.7241617518732</v>
      </c>
      <c r="R138" s="83">
        <v>17.589861857745291</v>
      </c>
      <c r="S138" s="83">
        <v>1379.7241617518732</v>
      </c>
      <c r="T138" s="83">
        <v>17.589861857745291</v>
      </c>
      <c r="U138" s="83">
        <v>96.079966426848017</v>
      </c>
    </row>
    <row r="139" spans="1:21">
      <c r="A139" s="83" t="s">
        <v>430</v>
      </c>
      <c r="B139" s="84">
        <v>150.01272637265544</v>
      </c>
      <c r="C139" s="85">
        <v>132615.7078344787</v>
      </c>
      <c r="D139" s="86">
        <v>0.95476219018267516</v>
      </c>
      <c r="E139" s="87">
        <v>11.369674003874303</v>
      </c>
      <c r="F139" s="86">
        <v>0.66080919653146963</v>
      </c>
      <c r="G139" s="88">
        <v>2.8988595157011523</v>
      </c>
      <c r="H139" s="86">
        <v>2.0351589276016027</v>
      </c>
      <c r="I139" s="88">
        <v>0.23904183113251412</v>
      </c>
      <c r="J139" s="89">
        <v>1.9248904037310641</v>
      </c>
      <c r="K139" s="87">
        <v>0.94581822462362286</v>
      </c>
      <c r="L139" s="4"/>
      <c r="M139" s="83">
        <v>1381.7138700325283</v>
      </c>
      <c r="N139" s="83">
        <v>47.878897693592762</v>
      </c>
      <c r="O139" s="83">
        <v>1381.6155541428277</v>
      </c>
      <c r="P139" s="83">
        <v>30.731302523155364</v>
      </c>
      <c r="Q139" s="83">
        <v>1381.4463471696768</v>
      </c>
      <c r="R139" s="83">
        <v>25.392443147191671</v>
      </c>
      <c r="S139" s="83">
        <v>1381.4463471696768</v>
      </c>
      <c r="T139" s="83">
        <v>25.392443147191671</v>
      </c>
      <c r="U139" s="83">
        <v>100.01936541823717</v>
      </c>
    </row>
    <row r="140" spans="1:21">
      <c r="A140" s="83" t="s">
        <v>432</v>
      </c>
      <c r="B140" s="84">
        <v>38.471350338985786</v>
      </c>
      <c r="C140" s="85">
        <v>22060.660599755811</v>
      </c>
      <c r="D140" s="86">
        <v>0.50141365335245314</v>
      </c>
      <c r="E140" s="87">
        <v>11.346522796643553</v>
      </c>
      <c r="F140" s="86">
        <v>1.9515793155077583</v>
      </c>
      <c r="G140" s="88">
        <v>2.9435638008254723</v>
      </c>
      <c r="H140" s="86">
        <v>2.4110542061690432</v>
      </c>
      <c r="I140" s="88">
        <v>0.24223392638120805</v>
      </c>
      <c r="J140" s="89">
        <v>1.4158109197091628</v>
      </c>
      <c r="K140" s="87">
        <v>0.58721654456652117</v>
      </c>
      <c r="L140" s="4"/>
      <c r="M140" s="83">
        <v>1398.3001598647506</v>
      </c>
      <c r="N140" s="83">
        <v>35.59476621834915</v>
      </c>
      <c r="O140" s="83">
        <v>1393.1916865065512</v>
      </c>
      <c r="P140" s="83">
        <v>36.550923618721754</v>
      </c>
      <c r="Q140" s="83">
        <v>1385.3614746173471</v>
      </c>
      <c r="R140" s="83">
        <v>74.960430563055979</v>
      </c>
      <c r="S140" s="83">
        <v>1385.3614746173471</v>
      </c>
      <c r="T140" s="83">
        <v>74.960430563055979</v>
      </c>
      <c r="U140" s="83">
        <v>100.93395734502992</v>
      </c>
    </row>
    <row r="141" spans="1:21">
      <c r="A141" s="83" t="s">
        <v>433</v>
      </c>
      <c r="B141" s="84">
        <v>128.10007968695933</v>
      </c>
      <c r="C141" s="85">
        <v>101126.85968885837</v>
      </c>
      <c r="D141" s="86">
        <v>1.0446727363560622</v>
      </c>
      <c r="E141" s="87">
        <v>11.32546133369247</v>
      </c>
      <c r="F141" s="86">
        <v>0.47128707568724049</v>
      </c>
      <c r="G141" s="88">
        <v>2.863365516994778</v>
      </c>
      <c r="H141" s="86">
        <v>1.4708837385246778</v>
      </c>
      <c r="I141" s="88">
        <v>0.23519680480818617</v>
      </c>
      <c r="J141" s="89">
        <v>1.3933368094421759</v>
      </c>
      <c r="K141" s="87">
        <v>0.94727868216132227</v>
      </c>
      <c r="L141" s="4"/>
      <c r="M141" s="83">
        <v>1361.6780886645706</v>
      </c>
      <c r="N141" s="83">
        <v>34.205865883910064</v>
      </c>
      <c r="O141" s="83">
        <v>1372.3294909794104</v>
      </c>
      <c r="P141" s="83">
        <v>22.139430734886901</v>
      </c>
      <c r="Q141" s="83">
        <v>1388.9283261499015</v>
      </c>
      <c r="R141" s="83">
        <v>18.091227896464716</v>
      </c>
      <c r="S141" s="83">
        <v>1388.9283261499015</v>
      </c>
      <c r="T141" s="83">
        <v>18.091227896464716</v>
      </c>
      <c r="U141" s="83">
        <v>98.038038610612219</v>
      </c>
    </row>
    <row r="142" spans="1:21">
      <c r="A142" s="83" t="s">
        <v>434</v>
      </c>
      <c r="B142" s="84">
        <v>166.02806643929571</v>
      </c>
      <c r="C142" s="85">
        <v>15456.34853233681</v>
      </c>
      <c r="D142" s="86">
        <v>1.188644209280447</v>
      </c>
      <c r="E142" s="87">
        <v>11.277032076478177</v>
      </c>
      <c r="F142" s="86">
        <v>1.2206520156293668</v>
      </c>
      <c r="G142" s="88">
        <v>2.9810558042345265</v>
      </c>
      <c r="H142" s="86">
        <v>3.4676562824158368</v>
      </c>
      <c r="I142" s="88">
        <v>0.24381681118453877</v>
      </c>
      <c r="J142" s="89">
        <v>3.2457123639839045</v>
      </c>
      <c r="K142" s="87">
        <v>0.93599598681178697</v>
      </c>
      <c r="L142" s="4"/>
      <c r="M142" s="83">
        <v>1406.5091093198248</v>
      </c>
      <c r="N142" s="83">
        <v>82.029736357452293</v>
      </c>
      <c r="O142" s="83">
        <v>1402.7994735872132</v>
      </c>
      <c r="P142" s="83">
        <v>52.743072461323663</v>
      </c>
      <c r="Q142" s="83">
        <v>1397.1486485269108</v>
      </c>
      <c r="R142" s="83">
        <v>46.805928409179614</v>
      </c>
      <c r="S142" s="83">
        <v>1397.1486485269108</v>
      </c>
      <c r="T142" s="83">
        <v>46.805928409179614</v>
      </c>
      <c r="U142" s="83">
        <v>100.66996885426495</v>
      </c>
    </row>
    <row r="143" spans="1:21">
      <c r="A143" s="83" t="s">
        <v>435</v>
      </c>
      <c r="B143" s="84">
        <v>52.681540676950405</v>
      </c>
      <c r="C143" s="85">
        <v>21617.917058527149</v>
      </c>
      <c r="D143" s="86">
        <v>0.70484098971092879</v>
      </c>
      <c r="E143" s="87">
        <v>11.186826775426228</v>
      </c>
      <c r="F143" s="86">
        <v>3.3030062369018696</v>
      </c>
      <c r="G143" s="88">
        <v>2.9654324599144406</v>
      </c>
      <c r="H143" s="86">
        <v>8.652883932549944</v>
      </c>
      <c r="I143" s="88">
        <v>0.24059892111465714</v>
      </c>
      <c r="J143" s="89">
        <v>7.9976590418176947</v>
      </c>
      <c r="K143" s="87">
        <v>0.92427670406308593</v>
      </c>
      <c r="L143" s="4"/>
      <c r="M143" s="83">
        <v>1389.809920441415</v>
      </c>
      <c r="N143" s="83">
        <v>199.98995985996703</v>
      </c>
      <c r="O143" s="83">
        <v>1398.8068421327894</v>
      </c>
      <c r="P143" s="83">
        <v>131.59079679747583</v>
      </c>
      <c r="Q143" s="83">
        <v>1412.5297958451447</v>
      </c>
      <c r="R143" s="83">
        <v>126.42043254636701</v>
      </c>
      <c r="S143" s="83">
        <v>1412.5297958451447</v>
      </c>
      <c r="T143" s="83">
        <v>126.42043254636701</v>
      </c>
      <c r="U143" s="83">
        <v>98.391547175106766</v>
      </c>
    </row>
    <row r="144" spans="1:21">
      <c r="A144" s="83" t="s">
        <v>436</v>
      </c>
      <c r="B144" s="84">
        <v>313.98731015864627</v>
      </c>
      <c r="C144" s="85">
        <v>132948.10612562243</v>
      </c>
      <c r="D144" s="86">
        <v>1.624895506908747</v>
      </c>
      <c r="E144" s="87">
        <v>11.065462648557371</v>
      </c>
      <c r="F144" s="86">
        <v>0.3215037970238962</v>
      </c>
      <c r="G144" s="88">
        <v>2.8656990456920797</v>
      </c>
      <c r="H144" s="86">
        <v>2.6171910296040748</v>
      </c>
      <c r="I144" s="88">
        <v>0.22998466602924436</v>
      </c>
      <c r="J144" s="89">
        <v>2.597368705813492</v>
      </c>
      <c r="K144" s="87">
        <v>0.9924261073928633</v>
      </c>
      <c r="L144" s="4"/>
      <c r="M144" s="83">
        <v>1334.4187117726101</v>
      </c>
      <c r="N144" s="83">
        <v>62.615867677352071</v>
      </c>
      <c r="O144" s="83">
        <v>1372.9426118936699</v>
      </c>
      <c r="P144" s="83">
        <v>39.405094208589617</v>
      </c>
      <c r="Q144" s="83">
        <v>1433.3694436440289</v>
      </c>
      <c r="R144" s="83">
        <v>12.267176621732688</v>
      </c>
      <c r="S144" s="83">
        <v>1433.3694436440289</v>
      </c>
      <c r="T144" s="83">
        <v>12.267176621732688</v>
      </c>
      <c r="U144" s="83">
        <v>93.096634485254668</v>
      </c>
    </row>
    <row r="145" spans="1:21">
      <c r="A145" s="83" t="s">
        <v>438</v>
      </c>
      <c r="B145" s="84">
        <v>62.033670906729171</v>
      </c>
      <c r="C145" s="85">
        <v>47093.546882289484</v>
      </c>
      <c r="D145" s="86">
        <v>0.71063426656160078</v>
      </c>
      <c r="E145" s="87">
        <v>10.870932937161154</v>
      </c>
      <c r="F145" s="86">
        <v>1.505002412584751</v>
      </c>
      <c r="G145" s="88">
        <v>3.2216703291339592</v>
      </c>
      <c r="H145" s="86">
        <v>1.673564929176671</v>
      </c>
      <c r="I145" s="88">
        <v>0.25400755797546543</v>
      </c>
      <c r="J145" s="89">
        <v>0.73197493828968929</v>
      </c>
      <c r="K145" s="87">
        <v>0.43737468772711002</v>
      </c>
      <c r="L145" s="4"/>
      <c r="M145" s="83">
        <v>1459.1101968492424</v>
      </c>
      <c r="N145" s="83">
        <v>19.115744463998681</v>
      </c>
      <c r="O145" s="83">
        <v>1462.38601038307</v>
      </c>
      <c r="P145" s="83">
        <v>25.937186694488901</v>
      </c>
      <c r="Q145" s="83">
        <v>1467.1292119479278</v>
      </c>
      <c r="R145" s="83">
        <v>57.16651960958211</v>
      </c>
      <c r="S145" s="83">
        <v>1467.1292119479278</v>
      </c>
      <c r="T145" s="83">
        <v>57.16651960958211</v>
      </c>
      <c r="U145" s="83">
        <v>99.453421346028662</v>
      </c>
    </row>
    <row r="146" spans="1:21">
      <c r="A146" s="83" t="s">
        <v>439</v>
      </c>
      <c r="B146" s="84">
        <v>183.71698214444643</v>
      </c>
      <c r="C146" s="85">
        <v>96185.577304632447</v>
      </c>
      <c r="D146" s="86">
        <v>1.6474651687634814</v>
      </c>
      <c r="E146" s="87">
        <v>10.865953815775519</v>
      </c>
      <c r="F146" s="86">
        <v>0.28117846086254439</v>
      </c>
      <c r="G146" s="88">
        <v>3.0697090179575879</v>
      </c>
      <c r="H146" s="86">
        <v>1.0384323418592687</v>
      </c>
      <c r="I146" s="88">
        <v>0.24191555277775439</v>
      </c>
      <c r="J146" s="89">
        <v>0.99964013613214631</v>
      </c>
      <c r="K146" s="87">
        <v>0.96264349234571533</v>
      </c>
      <c r="L146" s="4"/>
      <c r="M146" s="83">
        <v>1396.6477889901555</v>
      </c>
      <c r="N146" s="83">
        <v>25.10522738524196</v>
      </c>
      <c r="O146" s="83">
        <v>1425.1627177126925</v>
      </c>
      <c r="P146" s="83">
        <v>15.906727655177519</v>
      </c>
      <c r="Q146" s="83">
        <v>1467.9991943205075</v>
      </c>
      <c r="R146" s="83">
        <v>10.678557397084433</v>
      </c>
      <c r="S146" s="83">
        <v>1467.9991943205075</v>
      </c>
      <c r="T146" s="83">
        <v>10.678557397084433</v>
      </c>
      <c r="U146" s="83">
        <v>95.139547378063881</v>
      </c>
    </row>
    <row r="147" spans="1:21">
      <c r="A147" s="83" t="s">
        <v>440</v>
      </c>
      <c r="B147" s="84">
        <v>123.80185460254549</v>
      </c>
      <c r="C147" s="85">
        <v>72175.543219540952</v>
      </c>
      <c r="D147" s="86">
        <v>2.1010535994941759</v>
      </c>
      <c r="E147" s="87">
        <v>10.842562857597775</v>
      </c>
      <c r="F147" s="86">
        <v>0.67180704298619476</v>
      </c>
      <c r="G147" s="88">
        <v>3.2811031603632759</v>
      </c>
      <c r="H147" s="86">
        <v>0.95529332198708894</v>
      </c>
      <c r="I147" s="88">
        <v>0.25801832940601632</v>
      </c>
      <c r="J147" s="89">
        <v>0.6791617097770406</v>
      </c>
      <c r="K147" s="87">
        <v>0.71094573168828201</v>
      </c>
      <c r="L147" s="4"/>
      <c r="M147" s="83">
        <v>1479.6952679913368</v>
      </c>
      <c r="N147" s="83">
        <v>17.959128800209783</v>
      </c>
      <c r="O147" s="83">
        <v>1476.5809251468652</v>
      </c>
      <c r="P147" s="83">
        <v>14.868549416597261</v>
      </c>
      <c r="Q147" s="83">
        <v>1472.0901843708643</v>
      </c>
      <c r="R147" s="83">
        <v>25.50001848576062</v>
      </c>
      <c r="S147" s="83">
        <v>1472.0901843708643</v>
      </c>
      <c r="T147" s="83">
        <v>25.50001848576062</v>
      </c>
      <c r="U147" s="83">
        <v>100.51661805106885</v>
      </c>
    </row>
    <row r="148" spans="1:21">
      <c r="A148" s="83" t="s">
        <v>305</v>
      </c>
      <c r="B148" s="84">
        <v>88.621955000172377</v>
      </c>
      <c r="C148" s="85">
        <v>10150.08706794269</v>
      </c>
      <c r="D148" s="86">
        <v>1.3815283749710718</v>
      </c>
      <c r="E148" s="87">
        <v>10.727662769478076</v>
      </c>
      <c r="F148" s="86">
        <v>0.8705479885935552</v>
      </c>
      <c r="G148" s="88">
        <v>3.3703098074887579</v>
      </c>
      <c r="H148" s="86">
        <v>2.5248837899311374</v>
      </c>
      <c r="I148" s="88">
        <v>0.26222473921818951</v>
      </c>
      <c r="J148" s="89">
        <v>2.3700599891590799</v>
      </c>
      <c r="K148" s="87">
        <v>0.93868082111760087</v>
      </c>
      <c r="L148" s="4"/>
      <c r="M148" s="83">
        <v>1501.2140535291894</v>
      </c>
      <c r="N148" s="83">
        <v>63.481623304509412</v>
      </c>
      <c r="O148" s="83">
        <v>1497.5213491971501</v>
      </c>
      <c r="P148" s="83">
        <v>39.547022850310668</v>
      </c>
      <c r="Q148" s="83">
        <v>1492.2818989145073</v>
      </c>
      <c r="R148" s="83">
        <v>32.954723437189386</v>
      </c>
      <c r="S148" s="83">
        <v>1492.2818989145073</v>
      </c>
      <c r="T148" s="83">
        <v>32.954723437189386</v>
      </c>
      <c r="U148" s="83">
        <v>100.59855678884664</v>
      </c>
    </row>
    <row r="149" spans="1:21">
      <c r="A149" s="83" t="s">
        <v>441</v>
      </c>
      <c r="B149" s="84">
        <v>40.043975837667062</v>
      </c>
      <c r="C149" s="85">
        <v>4073.1500904424897</v>
      </c>
      <c r="D149" s="86">
        <v>1.1202083953562723</v>
      </c>
      <c r="E149" s="87">
        <v>10.62870833661794</v>
      </c>
      <c r="F149" s="86">
        <v>4.2304518946050154</v>
      </c>
      <c r="G149" s="88">
        <v>3.4610714571835151</v>
      </c>
      <c r="H149" s="86">
        <v>4.5450106152965724</v>
      </c>
      <c r="I149" s="88">
        <v>0.2668024300159329</v>
      </c>
      <c r="J149" s="89">
        <v>1.6614446306125756</v>
      </c>
      <c r="K149" s="87">
        <v>0.36555352038581851</v>
      </c>
      <c r="L149" s="4"/>
      <c r="M149" s="83">
        <v>1524.5508713116517</v>
      </c>
      <c r="N149" s="83">
        <v>45.114561369048943</v>
      </c>
      <c r="O149" s="83">
        <v>1518.3926224464021</v>
      </c>
      <c r="P149" s="83">
        <v>71.638468472806608</v>
      </c>
      <c r="Q149" s="83">
        <v>1509.8013319706233</v>
      </c>
      <c r="R149" s="83">
        <v>159.83296560658846</v>
      </c>
      <c r="S149" s="83">
        <v>1509.8013319706233</v>
      </c>
      <c r="T149" s="83">
        <v>159.83296560658846</v>
      </c>
      <c r="U149" s="83">
        <v>100.97691921636981</v>
      </c>
    </row>
    <row r="150" spans="1:21">
      <c r="A150" s="83" t="s">
        <v>442</v>
      </c>
      <c r="B150" s="84">
        <v>81.674980597467382</v>
      </c>
      <c r="C150" s="85">
        <v>8658.0784384910221</v>
      </c>
      <c r="D150" s="86">
        <v>1.587793951565343</v>
      </c>
      <c r="E150" s="87">
        <v>10.382050530451307</v>
      </c>
      <c r="F150" s="86">
        <v>15.023002655200925</v>
      </c>
      <c r="G150" s="88">
        <v>3.3334056897517703</v>
      </c>
      <c r="H150" s="86">
        <v>16.353031284606033</v>
      </c>
      <c r="I150" s="88">
        <v>0.25099786995573525</v>
      </c>
      <c r="J150" s="89">
        <v>6.4599553726886967</v>
      </c>
      <c r="K150" s="87">
        <v>0.39503106551075917</v>
      </c>
      <c r="L150" s="4"/>
      <c r="M150" s="83">
        <v>1443.6198472847798</v>
      </c>
      <c r="N150" s="83">
        <v>167.115027823329</v>
      </c>
      <c r="O150" s="83">
        <v>1488.910764369241</v>
      </c>
      <c r="P150" s="83">
        <v>256.81690425814077</v>
      </c>
      <c r="Q150" s="83">
        <v>1554.0065929572079</v>
      </c>
      <c r="R150" s="83">
        <v>567.2677423145999</v>
      </c>
      <c r="S150" s="83">
        <v>1554.0065929572079</v>
      </c>
      <c r="T150" s="83">
        <v>567.2677423145999</v>
      </c>
      <c r="U150" s="83">
        <v>92.896635949119954</v>
      </c>
    </row>
    <row r="151" spans="1:21">
      <c r="A151" s="83" t="s">
        <v>322</v>
      </c>
      <c r="B151" s="84">
        <v>57.514287352633822</v>
      </c>
      <c r="C151" s="85">
        <v>76989.041769849195</v>
      </c>
      <c r="D151" s="86">
        <v>0.82828169106106231</v>
      </c>
      <c r="E151" s="87">
        <v>9.8191946814390043</v>
      </c>
      <c r="F151" s="86">
        <v>0.75471957104004228</v>
      </c>
      <c r="G151" s="88">
        <v>4.1741269827663654</v>
      </c>
      <c r="H151" s="86">
        <v>1.7784838732978745</v>
      </c>
      <c r="I151" s="88">
        <v>0.29726258680613965</v>
      </c>
      <c r="J151" s="89">
        <v>1.6104046872353994</v>
      </c>
      <c r="K151" s="87">
        <v>0.90549299401247707</v>
      </c>
      <c r="L151" s="4"/>
      <c r="M151" s="83">
        <v>1677.7201734221919</v>
      </c>
      <c r="N151" s="83">
        <v>47.577055232213979</v>
      </c>
      <c r="O151" s="83">
        <v>1668.9552987133209</v>
      </c>
      <c r="P151" s="83">
        <v>29.138568665818866</v>
      </c>
      <c r="Q151" s="83">
        <v>1657.9332003725299</v>
      </c>
      <c r="R151" s="83">
        <v>27.954589818475824</v>
      </c>
      <c r="S151" s="83">
        <v>1657.9332003725299</v>
      </c>
      <c r="T151" s="83">
        <v>27.954589818475824</v>
      </c>
      <c r="U151" s="83">
        <v>101.19347227290073</v>
      </c>
    </row>
    <row r="152" spans="1:21">
      <c r="A152" s="83" t="s">
        <v>296</v>
      </c>
      <c r="B152" s="84">
        <v>184.28005013372047</v>
      </c>
      <c r="C152" s="85">
        <v>41099.025821621741</v>
      </c>
      <c r="D152" s="86">
        <v>3.5286157133699936</v>
      </c>
      <c r="E152" s="87">
        <v>9.5975595458637777</v>
      </c>
      <c r="F152" s="86">
        <v>0.22044957312248914</v>
      </c>
      <c r="G152" s="88">
        <v>4.3638948340439825</v>
      </c>
      <c r="H152" s="86">
        <v>4.2367082112830534</v>
      </c>
      <c r="I152" s="88">
        <v>0.30376226081828001</v>
      </c>
      <c r="J152" s="89">
        <v>4.2309689733279026</v>
      </c>
      <c r="K152" s="87">
        <v>0.99864535444289804</v>
      </c>
      <c r="L152" s="4"/>
      <c r="M152" s="83">
        <v>1709.9379955493791</v>
      </c>
      <c r="N152" s="83">
        <v>127.09764996955278</v>
      </c>
      <c r="O152" s="83">
        <v>1705.529125597104</v>
      </c>
      <c r="P152" s="83">
        <v>70.025233082864133</v>
      </c>
      <c r="Q152" s="83">
        <v>1700.1022440191064</v>
      </c>
      <c r="R152" s="83">
        <v>8.1191232460314495</v>
      </c>
      <c r="S152" s="83">
        <v>1700.1022440191064</v>
      </c>
      <c r="T152" s="83">
        <v>8.1191232460314495</v>
      </c>
      <c r="U152" s="83">
        <v>100.57853882405453</v>
      </c>
    </row>
    <row r="153" spans="1:21">
      <c r="A153" s="83" t="s">
        <v>445</v>
      </c>
      <c r="B153" s="84">
        <v>99.81818009804141</v>
      </c>
      <c r="C153" s="85">
        <v>160087.18814048072</v>
      </c>
      <c r="D153" s="86">
        <v>0.53720492859183566</v>
      </c>
      <c r="E153" s="87">
        <v>9.2390061712695779</v>
      </c>
      <c r="F153" s="86">
        <v>0.52432146581632688</v>
      </c>
      <c r="G153" s="88">
        <v>4.1897198672895133</v>
      </c>
      <c r="H153" s="86">
        <v>0.94611698947066614</v>
      </c>
      <c r="I153" s="88">
        <v>0.28074302081359565</v>
      </c>
      <c r="J153" s="89">
        <v>0.78754324214563287</v>
      </c>
      <c r="K153" s="87">
        <v>0.8323952015556213</v>
      </c>
      <c r="L153" s="4"/>
      <c r="M153" s="83">
        <v>1595.1032684989264</v>
      </c>
      <c r="N153" s="83">
        <v>22.257173563543574</v>
      </c>
      <c r="O153" s="83">
        <v>1672.0106820805063</v>
      </c>
      <c r="P153" s="83">
        <v>15.511516663342718</v>
      </c>
      <c r="Q153" s="83">
        <v>1769.9325457800091</v>
      </c>
      <c r="R153" s="83">
        <v>19.151039982938755</v>
      </c>
      <c r="S153" s="83">
        <v>1769.9325457800091</v>
      </c>
      <c r="T153" s="83">
        <v>19.151039982938755</v>
      </c>
      <c r="U153" s="83">
        <v>90.12226326376549</v>
      </c>
    </row>
    <row r="154" spans="1:21">
      <c r="A154" s="83" t="s">
        <v>446</v>
      </c>
      <c r="B154" s="84">
        <v>203.00328976031881</v>
      </c>
      <c r="C154" s="85">
        <v>44420.733749570536</v>
      </c>
      <c r="D154" s="86">
        <v>2.0410452567026942</v>
      </c>
      <c r="E154" s="87">
        <v>9.172114100999325</v>
      </c>
      <c r="F154" s="86">
        <v>0.27867876991117696</v>
      </c>
      <c r="G154" s="88">
        <v>4.6308199709685196</v>
      </c>
      <c r="H154" s="86">
        <v>1.9154718125412202</v>
      </c>
      <c r="I154" s="88">
        <v>0.30805344614816971</v>
      </c>
      <c r="J154" s="89">
        <v>1.8950911344420196</v>
      </c>
      <c r="K154" s="87">
        <v>0.98935996971306928</v>
      </c>
      <c r="L154" s="4"/>
      <c r="M154" s="83">
        <v>1731.1207940033455</v>
      </c>
      <c r="N154" s="83">
        <v>57.541577893427529</v>
      </c>
      <c r="O154" s="83">
        <v>1754.8409145582646</v>
      </c>
      <c r="P154" s="83">
        <v>31.993212838797717</v>
      </c>
      <c r="Q154" s="83">
        <v>1783.188569306029</v>
      </c>
      <c r="R154" s="83">
        <v>10.158581131539677</v>
      </c>
      <c r="S154" s="83">
        <v>1783.188569306029</v>
      </c>
      <c r="T154" s="83">
        <v>10.158581131539677</v>
      </c>
      <c r="U154" s="83">
        <v>97.080074637145827</v>
      </c>
    </row>
    <row r="155" spans="1:21">
      <c r="A155" s="83" t="s">
        <v>447</v>
      </c>
      <c r="B155" s="84">
        <v>114.01269031885778</v>
      </c>
      <c r="C155" s="85">
        <v>74407.419390280105</v>
      </c>
      <c r="D155" s="86">
        <v>0.79656848905189093</v>
      </c>
      <c r="E155" s="87">
        <v>9.0243523937991093</v>
      </c>
      <c r="F155" s="86">
        <v>0.37965805626208066</v>
      </c>
      <c r="G155" s="88">
        <v>4.4684963764335723</v>
      </c>
      <c r="H155" s="86">
        <v>2.7563776559920798</v>
      </c>
      <c r="I155" s="88">
        <v>0.29246653591058136</v>
      </c>
      <c r="J155" s="89">
        <v>2.7301057750145308</v>
      </c>
      <c r="K155" s="87">
        <v>0.9904686932429464</v>
      </c>
      <c r="L155" s="4"/>
      <c r="M155" s="83">
        <v>1653.8432624463908</v>
      </c>
      <c r="N155" s="83">
        <v>79.650787466587872</v>
      </c>
      <c r="O155" s="83">
        <v>1725.1395574631958</v>
      </c>
      <c r="P155" s="83">
        <v>45.747310185268361</v>
      </c>
      <c r="Q155" s="83">
        <v>1812.7466508018078</v>
      </c>
      <c r="R155" s="83">
        <v>13.790493829377738</v>
      </c>
      <c r="S155" s="83">
        <v>1812.7466508018078</v>
      </c>
      <c r="T155" s="83">
        <v>13.790493829377738</v>
      </c>
      <c r="U155" s="83">
        <v>91.234109394981843</v>
      </c>
    </row>
    <row r="156" spans="1:21">
      <c r="A156" s="83" t="s">
        <v>448</v>
      </c>
      <c r="B156" s="84">
        <v>123.98783753375982</v>
      </c>
      <c r="C156" s="85">
        <v>74986.994217160289</v>
      </c>
      <c r="D156" s="86">
        <v>2.1412177610409637</v>
      </c>
      <c r="E156" s="87">
        <v>8.8509361809690503</v>
      </c>
      <c r="F156" s="86">
        <v>0.42507593878391092</v>
      </c>
      <c r="G156" s="88">
        <v>5.184458783585459</v>
      </c>
      <c r="H156" s="86">
        <v>1.0189993730184048</v>
      </c>
      <c r="I156" s="88">
        <v>0.33280616352175318</v>
      </c>
      <c r="J156" s="89">
        <v>0.92610483665667098</v>
      </c>
      <c r="K156" s="87">
        <v>0.9088374940932803</v>
      </c>
      <c r="L156" s="4"/>
      <c r="M156" s="83">
        <v>1851.9685215849129</v>
      </c>
      <c r="N156" s="83">
        <v>29.814909537945596</v>
      </c>
      <c r="O156" s="83">
        <v>1850.0680279644087</v>
      </c>
      <c r="P156" s="83">
        <v>17.347868197427033</v>
      </c>
      <c r="Q156" s="83">
        <v>1847.9170445441</v>
      </c>
      <c r="R156" s="83">
        <v>15.374597324254637</v>
      </c>
      <c r="S156" s="83">
        <v>1847.9170445441</v>
      </c>
      <c r="T156" s="83">
        <v>15.374597324254637</v>
      </c>
      <c r="U156" s="83">
        <v>100.21924561239233</v>
      </c>
    </row>
    <row r="157" spans="1:21">
      <c r="A157" s="83" t="s">
        <v>449</v>
      </c>
      <c r="B157" s="84">
        <v>52.837640082071566</v>
      </c>
      <c r="C157" s="85">
        <v>108808.89921453189</v>
      </c>
      <c r="D157" s="86">
        <v>2.4561860270287212</v>
      </c>
      <c r="E157" s="87">
        <v>8.8090001713245307</v>
      </c>
      <c r="F157" s="86">
        <v>1.0049705476887507</v>
      </c>
      <c r="G157" s="88">
        <v>5.258490275869832</v>
      </c>
      <c r="H157" s="86">
        <v>1.1513608102670938</v>
      </c>
      <c r="I157" s="88">
        <v>0.33595910749235375</v>
      </c>
      <c r="J157" s="89">
        <v>0.56184153788863911</v>
      </c>
      <c r="K157" s="87">
        <v>0.48798042531802222</v>
      </c>
      <c r="L157" s="4"/>
      <c r="M157" s="83">
        <v>1867.2004285679855</v>
      </c>
      <c r="N157" s="83">
        <v>18.21610782024004</v>
      </c>
      <c r="O157" s="83">
        <v>1862.1505671290086</v>
      </c>
      <c r="P157" s="83">
        <v>19.646101845435396</v>
      </c>
      <c r="Q157" s="83">
        <v>1856.4997455843165</v>
      </c>
      <c r="R157" s="83">
        <v>36.317247772213477</v>
      </c>
      <c r="S157" s="83">
        <v>1856.4997455843165</v>
      </c>
      <c r="T157" s="83">
        <v>36.317247772213477</v>
      </c>
      <c r="U157" s="83">
        <v>100.57639022085084</v>
      </c>
    </row>
    <row r="158" spans="1:21">
      <c r="A158" s="83" t="s">
        <v>450</v>
      </c>
      <c r="B158" s="84">
        <v>136.79681928895783</v>
      </c>
      <c r="C158" s="85">
        <v>24957.953008037406</v>
      </c>
      <c r="D158" s="86">
        <v>1.0381059395750805</v>
      </c>
      <c r="E158" s="87">
        <v>8.796661018885672</v>
      </c>
      <c r="F158" s="86">
        <v>0.44192879762666293</v>
      </c>
      <c r="G158" s="88">
        <v>4.7056248565563257</v>
      </c>
      <c r="H158" s="86">
        <v>1.787857779988107</v>
      </c>
      <c r="I158" s="88">
        <v>0.30021603383499063</v>
      </c>
      <c r="J158" s="89">
        <v>1.7323782437136108</v>
      </c>
      <c r="K158" s="87">
        <v>0.96896870830807058</v>
      </c>
      <c r="L158" s="4"/>
      <c r="M158" s="83">
        <v>1692.3798906315244</v>
      </c>
      <c r="N158" s="83">
        <v>51.571718595048878</v>
      </c>
      <c r="O158" s="83">
        <v>1768.2413618281576</v>
      </c>
      <c r="P158" s="83">
        <v>29.945973794564452</v>
      </c>
      <c r="Q158" s="83">
        <v>1859.0323320016018</v>
      </c>
      <c r="R158" s="83">
        <v>15.96296750299507</v>
      </c>
      <c r="S158" s="83">
        <v>1859.0323320016018</v>
      </c>
      <c r="T158" s="83">
        <v>15.96296750299507</v>
      </c>
      <c r="U158" s="83">
        <v>91.035527542942489</v>
      </c>
    </row>
    <row r="159" spans="1:21">
      <c r="A159" s="83" t="s">
        <v>451</v>
      </c>
      <c r="B159" s="84">
        <v>104.62336619745062</v>
      </c>
      <c r="C159" s="85">
        <v>62251.073743091794</v>
      </c>
      <c r="D159" s="86">
        <v>1.2098410529063264</v>
      </c>
      <c r="E159" s="87">
        <v>5.468531436482265</v>
      </c>
      <c r="F159" s="86">
        <v>0.19762988133660717</v>
      </c>
      <c r="G159" s="88">
        <v>11.99411573255067</v>
      </c>
      <c r="H159" s="86">
        <v>2.6155029007713333</v>
      </c>
      <c r="I159" s="88">
        <v>0.47570495312053845</v>
      </c>
      <c r="J159" s="89">
        <v>2.6080256620566713</v>
      </c>
      <c r="K159" s="87">
        <v>0.9971411850805223</v>
      </c>
      <c r="L159" s="4"/>
      <c r="M159" s="83">
        <v>2508.5306039423863</v>
      </c>
      <c r="N159" s="83">
        <v>108.39479599481865</v>
      </c>
      <c r="O159" s="83">
        <v>2603.946407100897</v>
      </c>
      <c r="P159" s="83">
        <v>49.036674919840607</v>
      </c>
      <c r="Q159" s="83">
        <v>2679.0109948548688</v>
      </c>
      <c r="R159" s="83">
        <v>6.5397958953913076</v>
      </c>
      <c r="S159" s="83">
        <v>2679.0109948548688</v>
      </c>
      <c r="T159" s="83">
        <v>6.5397958953913076</v>
      </c>
      <c r="U159" s="83">
        <v>93.636443029166514</v>
      </c>
    </row>
    <row r="160" spans="1:21">
      <c r="A160" s="83" t="s">
        <v>452</v>
      </c>
      <c r="B160" s="84">
        <v>90.107142478122952</v>
      </c>
      <c r="C160" s="85">
        <v>45476.156436573692</v>
      </c>
      <c r="D160" s="86">
        <v>1.9224172819900722</v>
      </c>
      <c r="E160" s="87">
        <v>5.4480640582117434</v>
      </c>
      <c r="F160" s="86">
        <v>0.27412420211008642</v>
      </c>
      <c r="G160" s="88">
        <v>12.656796879253095</v>
      </c>
      <c r="H160" s="86">
        <v>4.1541967794434909</v>
      </c>
      <c r="I160" s="88">
        <v>0.50010908159229295</v>
      </c>
      <c r="J160" s="89">
        <v>4.1451425553479071</v>
      </c>
      <c r="K160" s="87">
        <v>0.99782046335879249</v>
      </c>
      <c r="L160" s="4"/>
      <c r="M160" s="83">
        <v>2614.2647962974688</v>
      </c>
      <c r="N160" s="83">
        <v>178.1792886578105</v>
      </c>
      <c r="O160" s="83">
        <v>2654.4522897619645</v>
      </c>
      <c r="P160" s="83">
        <v>78.223392728779345</v>
      </c>
      <c r="Q160" s="83">
        <v>2685.213372435353</v>
      </c>
      <c r="R160" s="83">
        <v>9.0592005603270991</v>
      </c>
      <c r="S160" s="83">
        <v>2685.213372435353</v>
      </c>
      <c r="T160" s="83">
        <v>9.0592005603270991</v>
      </c>
      <c r="U160" s="83">
        <v>97.357804900489626</v>
      </c>
    </row>
    <row r="161" spans="1:21">
      <c r="A161" s="83" t="s">
        <v>453</v>
      </c>
      <c r="B161" s="84">
        <v>41.260690275151312</v>
      </c>
      <c r="C161" s="85">
        <v>71313.126490532333</v>
      </c>
      <c r="D161" s="86">
        <v>0.59271821948198755</v>
      </c>
      <c r="E161" s="87">
        <v>5.1736119152012314</v>
      </c>
      <c r="F161" s="86">
        <v>0.28658871164538935</v>
      </c>
      <c r="G161" s="88">
        <v>13.584918806250053</v>
      </c>
      <c r="H161" s="86">
        <v>0.8392248257770355</v>
      </c>
      <c r="I161" s="88">
        <v>0.50974106326556834</v>
      </c>
      <c r="J161" s="89">
        <v>0.78877450425196394</v>
      </c>
      <c r="K161" s="87">
        <v>0.93988461735702378</v>
      </c>
      <c r="L161" s="4"/>
      <c r="M161" s="83">
        <v>2655.5239635207508</v>
      </c>
      <c r="N161" s="83">
        <v>34.335964022890494</v>
      </c>
      <c r="O161" s="83">
        <v>2721.2144350601466</v>
      </c>
      <c r="P161" s="83">
        <v>15.874501862435864</v>
      </c>
      <c r="Q161" s="83">
        <v>2770.3362839536226</v>
      </c>
      <c r="R161" s="83">
        <v>9.4035400121852035</v>
      </c>
      <c r="S161" s="83">
        <v>2770.3362839536226</v>
      </c>
      <c r="T161" s="83">
        <v>9.4035400121852035</v>
      </c>
      <c r="U161" s="83">
        <v>95.855654019409528</v>
      </c>
    </row>
    <row r="162" spans="1:21">
      <c r="A162" s="90" t="s">
        <v>483</v>
      </c>
      <c r="B162" s="84"/>
      <c r="C162" s="85"/>
      <c r="D162" s="86"/>
      <c r="E162" s="87"/>
      <c r="F162" s="86"/>
      <c r="G162" s="88"/>
      <c r="H162" s="86"/>
      <c r="I162" s="88"/>
      <c r="J162" s="89"/>
      <c r="K162" s="87"/>
      <c r="L162" s="4"/>
      <c r="M162" s="83"/>
      <c r="N162" s="83"/>
      <c r="O162" s="83"/>
      <c r="P162" s="83"/>
      <c r="Q162" s="83"/>
      <c r="R162" s="83"/>
      <c r="S162" s="83"/>
      <c r="T162" s="83"/>
      <c r="U162" s="83"/>
    </row>
    <row r="163" spans="1:21">
      <c r="A163" s="83" t="s">
        <v>454</v>
      </c>
      <c r="B163" s="84">
        <v>415.35079593306153</v>
      </c>
      <c r="C163" s="85">
        <v>22089.134102321961</v>
      </c>
      <c r="D163" s="86">
        <v>2.3235986423168677</v>
      </c>
      <c r="E163" s="87">
        <v>20.477752403639599</v>
      </c>
      <c r="F163" s="86">
        <v>2.6962292686833615</v>
      </c>
      <c r="G163" s="88">
        <v>0.17283685323227366</v>
      </c>
      <c r="H163" s="86">
        <v>5.7541831363851452</v>
      </c>
      <c r="I163" s="88">
        <v>2.5669497292679842E-2</v>
      </c>
      <c r="J163" s="89">
        <v>5.0834015479553027</v>
      </c>
      <c r="K163" s="87">
        <v>0.88342713943386308</v>
      </c>
      <c r="L163" s="4"/>
      <c r="M163" s="83">
        <v>163.38802552364194</v>
      </c>
      <c r="N163" s="83">
        <v>16.402603084353558</v>
      </c>
      <c r="O163" s="83">
        <v>161.87792551621092</v>
      </c>
      <c r="P163" s="83">
        <v>17.220776994869283</v>
      </c>
      <c r="Q163" s="83">
        <v>139.83921412100887</v>
      </c>
      <c r="R163" s="83">
        <v>126.63967356353156</v>
      </c>
      <c r="S163" s="83">
        <v>163.38802552364194</v>
      </c>
      <c r="T163" s="83">
        <v>16.402603084353558</v>
      </c>
      <c r="U163" s="83">
        <v>116.83991972541784</v>
      </c>
    </row>
    <row r="164" spans="1:21">
      <c r="A164" s="83" t="s">
        <v>455</v>
      </c>
      <c r="B164" s="84">
        <v>400.71272401196853</v>
      </c>
      <c r="C164" s="85">
        <v>8142.686906806005</v>
      </c>
      <c r="D164" s="86">
        <v>1.8365433607943735</v>
      </c>
      <c r="E164" s="87">
        <v>6.2981055003808111</v>
      </c>
      <c r="F164" s="86">
        <v>2.5638654540405983</v>
      </c>
      <c r="G164" s="88">
        <v>0.64859906954623625</v>
      </c>
      <c r="H164" s="86">
        <v>294.06818757353795</v>
      </c>
      <c r="I164" s="88">
        <v>2.9626815835879221E-2</v>
      </c>
      <c r="J164" s="89">
        <v>294.05701069132681</v>
      </c>
      <c r="K164" s="87">
        <v>0.99996199220900639</v>
      </c>
      <c r="L164" s="4"/>
      <c r="M164" s="83">
        <v>188.21222799200498</v>
      </c>
      <c r="N164" s="83" t="s">
        <v>479</v>
      </c>
      <c r="O164" s="83">
        <v>507.61626492012209</v>
      </c>
      <c r="P164" s="83" t="s">
        <v>479</v>
      </c>
      <c r="Q164" s="83">
        <v>2442.673662828538</v>
      </c>
      <c r="R164" s="83">
        <v>86.829711246281477</v>
      </c>
      <c r="S164" s="83">
        <v>188.21222799200498</v>
      </c>
      <c r="T164" s="83">
        <v>1093.5144420173165</v>
      </c>
      <c r="U164" s="83">
        <v>7.7051728544885218</v>
      </c>
    </row>
    <row r="165" spans="1:21">
      <c r="A165" s="83" t="s">
        <v>456</v>
      </c>
      <c r="B165" s="84">
        <v>576.6775634510517</v>
      </c>
      <c r="C165" s="85">
        <v>19653.62826463869</v>
      </c>
      <c r="D165" s="86">
        <v>3.7458620284419917</v>
      </c>
      <c r="E165" s="87">
        <v>14.307678168604861</v>
      </c>
      <c r="F165" s="86">
        <v>2.9928088910812911</v>
      </c>
      <c r="G165" s="88">
        <v>0.39178004919591214</v>
      </c>
      <c r="H165" s="86">
        <v>10.16211412653178</v>
      </c>
      <c r="I165" s="88">
        <v>4.065464793135546E-2</v>
      </c>
      <c r="J165" s="89">
        <v>9.7114189726384232</v>
      </c>
      <c r="K165" s="87">
        <v>0.95564946936418893</v>
      </c>
      <c r="L165" s="4"/>
      <c r="M165" s="83">
        <v>256.88950385450892</v>
      </c>
      <c r="N165" s="83">
        <v>48.914379873659783</v>
      </c>
      <c r="O165" s="83">
        <v>335.66892297518575</v>
      </c>
      <c r="P165" s="83">
        <v>58.107767068773626</v>
      </c>
      <c r="Q165" s="83">
        <v>925.20270468678439</v>
      </c>
      <c r="R165" s="83">
        <v>122.95132013547629</v>
      </c>
      <c r="S165" s="83">
        <v>256.88950385450892</v>
      </c>
      <c r="T165" s="83">
        <v>48.914379873659783</v>
      </c>
      <c r="U165" s="83">
        <v>27.765753661677373</v>
      </c>
    </row>
    <row r="166" spans="1:21">
      <c r="A166" s="83" t="s">
        <v>457</v>
      </c>
      <c r="B166" s="84">
        <v>176.55114639658399</v>
      </c>
      <c r="C166" s="85">
        <v>2889.2462919484788</v>
      </c>
      <c r="D166" s="86">
        <v>4.2894590985530137</v>
      </c>
      <c r="E166" s="87">
        <v>12.399421559884974</v>
      </c>
      <c r="F166" s="86">
        <v>11.064405977054784</v>
      </c>
      <c r="G166" s="88">
        <v>0.52113521259106821</v>
      </c>
      <c r="H166" s="86">
        <v>15.674034346585715</v>
      </c>
      <c r="I166" s="88">
        <v>4.6865210259768864E-2</v>
      </c>
      <c r="J166" s="89">
        <v>11.101994103442097</v>
      </c>
      <c r="K166" s="87">
        <v>0.70830482171684472</v>
      </c>
      <c r="L166" s="4"/>
      <c r="M166" s="83">
        <v>295.24695950953122</v>
      </c>
      <c r="N166" s="83">
        <v>64.078534660501873</v>
      </c>
      <c r="O166" s="83">
        <v>425.90943442460986</v>
      </c>
      <c r="P166" s="83">
        <v>109.15440285525045</v>
      </c>
      <c r="Q166" s="83">
        <v>1212.8886528601397</v>
      </c>
      <c r="R166" s="83">
        <v>436.72565286473878</v>
      </c>
      <c r="S166" s="83">
        <v>295.24695950953122</v>
      </c>
      <c r="T166" s="83">
        <v>64.078534660501873</v>
      </c>
      <c r="U166" s="83">
        <v>24.342462006986612</v>
      </c>
    </row>
    <row r="167" spans="1:21">
      <c r="A167" s="83" t="s">
        <v>458</v>
      </c>
      <c r="B167" s="84">
        <v>509.73366104007727</v>
      </c>
      <c r="C167" s="85">
        <v>11993.928233003049</v>
      </c>
      <c r="D167" s="86">
        <v>3.5210883874665995</v>
      </c>
      <c r="E167" s="87">
        <v>13.408840340506002</v>
      </c>
      <c r="F167" s="86">
        <v>3.2945085438743611</v>
      </c>
      <c r="G167" s="88">
        <v>0.74305917565881663</v>
      </c>
      <c r="H167" s="86">
        <v>4.3712942350177268</v>
      </c>
      <c r="I167" s="88">
        <v>7.2262560559595845E-2</v>
      </c>
      <c r="J167" s="89">
        <v>2.8730518170471702</v>
      </c>
      <c r="K167" s="87">
        <v>0.65725427358140764</v>
      </c>
      <c r="L167" s="4"/>
      <c r="M167" s="83">
        <v>449.77249672396664</v>
      </c>
      <c r="N167" s="83">
        <v>24.963438571452116</v>
      </c>
      <c r="O167" s="83">
        <v>564.18918254111475</v>
      </c>
      <c r="P167" s="83">
        <v>37.84700293243111</v>
      </c>
      <c r="Q167" s="83">
        <v>1057.1617888757351</v>
      </c>
      <c r="R167" s="83">
        <v>132.68171316912481</v>
      </c>
      <c r="S167" s="83">
        <v>449.77249672396664</v>
      </c>
      <c r="T167" s="83">
        <v>24.963438571452116</v>
      </c>
      <c r="U167" s="83">
        <v>42.545285069590754</v>
      </c>
    </row>
    <row r="168" spans="1:21">
      <c r="A168" s="83" t="s">
        <v>398</v>
      </c>
      <c r="B168" s="84">
        <v>14.164198415718806</v>
      </c>
      <c r="C168" s="85">
        <v>7834.0396305903314</v>
      </c>
      <c r="D168" s="86">
        <v>0.93371856817561538</v>
      </c>
      <c r="E168" s="87">
        <v>13.913594176452516</v>
      </c>
      <c r="F168" s="86">
        <v>6.9369937166671125</v>
      </c>
      <c r="G168" s="88">
        <v>1.7608766626926966</v>
      </c>
      <c r="H168" s="86">
        <v>8.1236954591181281</v>
      </c>
      <c r="I168" s="88">
        <v>0.1776916396830015</v>
      </c>
      <c r="J168" s="89">
        <v>4.2275934155755204</v>
      </c>
      <c r="K168" s="87">
        <v>0.52040274489000204</v>
      </c>
      <c r="L168" s="4"/>
      <c r="M168" s="83">
        <v>1054.3515551266366</v>
      </c>
      <c r="N168" s="83">
        <v>82.239925269263949</v>
      </c>
      <c r="O168" s="83">
        <v>1031.1704936846008</v>
      </c>
      <c r="P168" s="83">
        <v>105.31362297486828</v>
      </c>
      <c r="Q168" s="83">
        <v>982.34205929677989</v>
      </c>
      <c r="R168" s="83">
        <v>282.84088893801641</v>
      </c>
      <c r="S168" s="83">
        <v>982.34205929677989</v>
      </c>
      <c r="T168" s="83">
        <v>282.84088893801641</v>
      </c>
      <c r="U168" s="83">
        <v>107.33038916010636</v>
      </c>
    </row>
    <row r="169" spans="1:21">
      <c r="A169" s="83" t="s">
        <v>459</v>
      </c>
      <c r="B169" s="84">
        <v>465.66485691448389</v>
      </c>
      <c r="C169" s="85">
        <v>70379.945198154412</v>
      </c>
      <c r="D169" s="86">
        <v>1.8181847169757455</v>
      </c>
      <c r="E169" s="87">
        <v>13.386380580059244</v>
      </c>
      <c r="F169" s="86">
        <v>1.8308172957987274</v>
      </c>
      <c r="G169" s="88">
        <v>1.0398858213989215</v>
      </c>
      <c r="H169" s="86">
        <v>36.618922420447362</v>
      </c>
      <c r="I169" s="88">
        <v>0.10095958344251145</v>
      </c>
      <c r="J169" s="89">
        <v>36.573126572172455</v>
      </c>
      <c r="K169" s="87">
        <v>0.99874939388578676</v>
      </c>
      <c r="L169" s="4"/>
      <c r="M169" s="83">
        <v>620.02996366503692</v>
      </c>
      <c r="N169" s="83">
        <v>432.56300672394843</v>
      </c>
      <c r="O169" s="83">
        <v>723.86032023888106</v>
      </c>
      <c r="P169" s="83">
        <v>383.59045469007663</v>
      </c>
      <c r="Q169" s="83">
        <v>1060.534741909916</v>
      </c>
      <c r="R169" s="83">
        <v>73.6885680261056</v>
      </c>
      <c r="S169" s="83">
        <v>1060.534741909916</v>
      </c>
      <c r="T169" s="83">
        <v>73.6885680261056</v>
      </c>
      <c r="U169" s="83">
        <v>58.463899310684113</v>
      </c>
    </row>
    <row r="170" spans="1:21">
      <c r="A170" s="83" t="s">
        <v>460</v>
      </c>
      <c r="B170" s="84">
        <v>615.3267449177431</v>
      </c>
      <c r="C170" s="85">
        <v>12431.47994880308</v>
      </c>
      <c r="D170" s="86">
        <v>1.6757210813015497</v>
      </c>
      <c r="E170" s="87">
        <v>13.244379370874876</v>
      </c>
      <c r="F170" s="86">
        <v>1.1074805795753528</v>
      </c>
      <c r="G170" s="88">
        <v>0.96230026298493287</v>
      </c>
      <c r="H170" s="86">
        <v>2.6843138846320702</v>
      </c>
      <c r="I170" s="88">
        <v>9.243595700366343E-2</v>
      </c>
      <c r="J170" s="89">
        <v>2.4452050623806496</v>
      </c>
      <c r="K170" s="87">
        <v>0.91092367266721697</v>
      </c>
      <c r="L170" s="4"/>
      <c r="M170" s="83">
        <v>569.92764336980986</v>
      </c>
      <c r="N170" s="83">
        <v>26.675284666472749</v>
      </c>
      <c r="O170" s="83">
        <v>684.48737236315174</v>
      </c>
      <c r="P170" s="83">
        <v>26.733968613973047</v>
      </c>
      <c r="Q170" s="83">
        <v>1081.9426182441453</v>
      </c>
      <c r="R170" s="83">
        <v>44.422457507057061</v>
      </c>
      <c r="S170" s="83">
        <v>1081.9426182441453</v>
      </c>
      <c r="T170" s="83">
        <v>44.422457507057061</v>
      </c>
      <c r="U170" s="83">
        <v>52.676328093511067</v>
      </c>
    </row>
    <row r="171" spans="1:21">
      <c r="A171" s="83" t="s">
        <v>297</v>
      </c>
      <c r="B171" s="84">
        <v>140.9710967741407</v>
      </c>
      <c r="C171" s="85">
        <v>93290.771017079169</v>
      </c>
      <c r="D171" s="86">
        <v>0.83648874004223228</v>
      </c>
      <c r="E171" s="87">
        <v>13.017317710326186</v>
      </c>
      <c r="F171" s="86">
        <v>0.69897685188524217</v>
      </c>
      <c r="G171" s="88">
        <v>1.7849778436719359</v>
      </c>
      <c r="H171" s="86">
        <v>11.905459392506042</v>
      </c>
      <c r="I171" s="88">
        <v>0.168520624434077</v>
      </c>
      <c r="J171" s="89">
        <v>11.8849229996302</v>
      </c>
      <c r="K171" s="87">
        <v>0.99827504406182221</v>
      </c>
      <c r="L171" s="4"/>
      <c r="M171" s="83">
        <v>1003.9550374929717</v>
      </c>
      <c r="N171" s="83">
        <v>221.0058583100847</v>
      </c>
      <c r="O171" s="83">
        <v>1039.9958549566345</v>
      </c>
      <c r="P171" s="83">
        <v>155.260931362355</v>
      </c>
      <c r="Q171" s="83">
        <v>1116.5591228697169</v>
      </c>
      <c r="R171" s="83">
        <v>27.899499070819729</v>
      </c>
      <c r="S171" s="83">
        <v>1116.5591228697169</v>
      </c>
      <c r="T171" s="83">
        <v>27.899499070819729</v>
      </c>
      <c r="U171" s="83">
        <v>89.915080798647125</v>
      </c>
    </row>
    <row r="172" spans="1:21">
      <c r="A172" s="83" t="s">
        <v>461</v>
      </c>
      <c r="B172" s="84">
        <v>598.13676890014801</v>
      </c>
      <c r="C172" s="85">
        <v>8094.9991727541956</v>
      </c>
      <c r="D172" s="86">
        <v>1.7658028076000511</v>
      </c>
      <c r="E172" s="87">
        <v>13.013461242660942</v>
      </c>
      <c r="F172" s="86">
        <v>0.78584384410127928</v>
      </c>
      <c r="G172" s="88">
        <v>1.292288619823051</v>
      </c>
      <c r="H172" s="86">
        <v>5.4251157176372509</v>
      </c>
      <c r="I172" s="88">
        <v>0.12196945074266809</v>
      </c>
      <c r="J172" s="89">
        <v>5.367898099111315</v>
      </c>
      <c r="K172" s="87">
        <v>0.98945319851152302</v>
      </c>
      <c r="L172" s="4"/>
      <c r="M172" s="83">
        <v>741.88931009025657</v>
      </c>
      <c r="N172" s="83">
        <v>75.236300047320015</v>
      </c>
      <c r="O172" s="83">
        <v>842.31173864424841</v>
      </c>
      <c r="P172" s="83">
        <v>62.129034171377725</v>
      </c>
      <c r="Q172" s="83">
        <v>1117.1505716010472</v>
      </c>
      <c r="R172" s="83">
        <v>31.393224287400926</v>
      </c>
      <c r="S172" s="83">
        <v>1117.1505716010472</v>
      </c>
      <c r="T172" s="83">
        <v>31.393224287400926</v>
      </c>
      <c r="U172" s="83">
        <v>66.409070446700483</v>
      </c>
    </row>
    <row r="173" spans="1:21">
      <c r="A173" s="83" t="s">
        <v>462</v>
      </c>
      <c r="B173" s="84">
        <v>511.33832701452445</v>
      </c>
      <c r="C173" s="85">
        <v>44059.934069927069</v>
      </c>
      <c r="D173" s="86">
        <v>4.1108771635059291</v>
      </c>
      <c r="E173" s="87">
        <v>12.697008857020631</v>
      </c>
      <c r="F173" s="86">
        <v>0.32493786180215189</v>
      </c>
      <c r="G173" s="88">
        <v>1.6350006826808494</v>
      </c>
      <c r="H173" s="86">
        <v>2.6658149829624596</v>
      </c>
      <c r="I173" s="88">
        <v>0.15056293986969482</v>
      </c>
      <c r="J173" s="89">
        <v>2.6459374348904365</v>
      </c>
      <c r="K173" s="87">
        <v>0.99254353801780593</v>
      </c>
      <c r="L173" s="4"/>
      <c r="M173" s="83">
        <v>904.1181984397025</v>
      </c>
      <c r="N173" s="83">
        <v>44.641338989149745</v>
      </c>
      <c r="O173" s="83">
        <v>983.78782664893981</v>
      </c>
      <c r="P173" s="83">
        <v>33.594387801944094</v>
      </c>
      <c r="Q173" s="83">
        <v>1166.059549893746</v>
      </c>
      <c r="R173" s="83">
        <v>12.911711455775503</v>
      </c>
      <c r="S173" s="83">
        <v>1166.059549893746</v>
      </c>
      <c r="T173" s="83">
        <v>12.911711455775503</v>
      </c>
      <c r="U173" s="83">
        <v>77.536194315469388</v>
      </c>
    </row>
    <row r="174" spans="1:21">
      <c r="A174" s="83" t="s">
        <v>420</v>
      </c>
      <c r="B174" s="84">
        <v>198.12565023570076</v>
      </c>
      <c r="C174" s="85">
        <v>25012.822848232736</v>
      </c>
      <c r="D174" s="86">
        <v>1.7116068536963587</v>
      </c>
      <c r="E174" s="87">
        <v>12.556260460910467</v>
      </c>
      <c r="F174" s="86">
        <v>2.0565533386177073</v>
      </c>
      <c r="G174" s="88">
        <v>1.8227899467934585</v>
      </c>
      <c r="H174" s="86">
        <v>20.86957544393389</v>
      </c>
      <c r="I174" s="88">
        <v>0.16599525193985928</v>
      </c>
      <c r="J174" s="89">
        <v>20.76799864155111</v>
      </c>
      <c r="K174" s="87">
        <v>0.9951327806042024</v>
      </c>
      <c r="L174" s="4"/>
      <c r="M174" s="83">
        <v>990.00816004683088</v>
      </c>
      <c r="N174" s="83">
        <v>381.30133536494623</v>
      </c>
      <c r="O174" s="83">
        <v>1053.6891290120423</v>
      </c>
      <c r="P174" s="83">
        <v>275.34779492283326</v>
      </c>
      <c r="Q174" s="83">
        <v>1188.1444207925085</v>
      </c>
      <c r="R174" s="83">
        <v>81.220586999121906</v>
      </c>
      <c r="S174" s="83">
        <v>1188.1444207925085</v>
      </c>
      <c r="T174" s="83">
        <v>81.220586999121906</v>
      </c>
      <c r="U174" s="83">
        <v>83.323890826881296</v>
      </c>
    </row>
    <row r="175" spans="1:21">
      <c r="A175" s="83" t="s">
        <v>463</v>
      </c>
      <c r="B175" s="84">
        <v>553.61139243253979</v>
      </c>
      <c r="C175" s="85">
        <v>2324.4019722577909</v>
      </c>
      <c r="D175" s="86">
        <v>2.1441333035137524</v>
      </c>
      <c r="E175" s="87">
        <v>12.178248393183576</v>
      </c>
      <c r="F175" s="86">
        <v>3.3191806654706877</v>
      </c>
      <c r="G175" s="88">
        <v>0.78014001216792861</v>
      </c>
      <c r="H175" s="86">
        <v>10.002434138522695</v>
      </c>
      <c r="I175" s="88">
        <v>6.8905851825081896E-2</v>
      </c>
      <c r="J175" s="89">
        <v>9.4356625843366082</v>
      </c>
      <c r="K175" s="87">
        <v>0.94333663722880601</v>
      </c>
      <c r="L175" s="4"/>
      <c r="M175" s="83">
        <v>429.56039907364061</v>
      </c>
      <c r="N175" s="83">
        <v>78.422848128963665</v>
      </c>
      <c r="O175" s="83">
        <v>585.56330378421364</v>
      </c>
      <c r="P175" s="83">
        <v>89.076347363416289</v>
      </c>
      <c r="Q175" s="83">
        <v>1248.2091445441295</v>
      </c>
      <c r="R175" s="83">
        <v>129.95803341197916</v>
      </c>
      <c r="S175" s="83">
        <v>1248.2091445441295</v>
      </c>
      <c r="T175" s="83">
        <v>129.95803341197916</v>
      </c>
      <c r="U175" s="83">
        <v>34.414136521209713</v>
      </c>
    </row>
    <row r="176" spans="1:21">
      <c r="A176" s="83" t="s">
        <v>464</v>
      </c>
      <c r="B176" s="84">
        <v>244.04520762631478</v>
      </c>
      <c r="C176" s="85">
        <v>19410.977095340564</v>
      </c>
      <c r="D176" s="86">
        <v>0.8946079863519445</v>
      </c>
      <c r="E176" s="87">
        <v>11.842603115929327</v>
      </c>
      <c r="F176" s="86">
        <v>0.65538156423567229</v>
      </c>
      <c r="G176" s="88">
        <v>1.7429131072906641</v>
      </c>
      <c r="H176" s="86">
        <v>7.1818455251388098</v>
      </c>
      <c r="I176" s="88">
        <v>0.14969994339421588</v>
      </c>
      <c r="J176" s="89">
        <v>7.151879483899064</v>
      </c>
      <c r="K176" s="87">
        <v>0.99582752913093797</v>
      </c>
      <c r="L176" s="4"/>
      <c r="M176" s="83">
        <v>899.28115740397311</v>
      </c>
      <c r="N176" s="83">
        <v>120.06545450355918</v>
      </c>
      <c r="O176" s="83">
        <v>1024.5423500736063</v>
      </c>
      <c r="P176" s="83">
        <v>92.738786203017753</v>
      </c>
      <c r="Q176" s="83">
        <v>1302.7115747069267</v>
      </c>
      <c r="R176" s="83">
        <v>25.462070262309908</v>
      </c>
      <c r="S176" s="83">
        <v>1302.7115747069267</v>
      </c>
      <c r="T176" s="83">
        <v>25.462070262309908</v>
      </c>
      <c r="U176" s="83">
        <v>69.031485930128923</v>
      </c>
    </row>
    <row r="177" spans="1:21">
      <c r="A177" s="83" t="s">
        <v>425</v>
      </c>
      <c r="B177" s="84">
        <v>639.8650400696514</v>
      </c>
      <c r="C177" s="85">
        <v>69698.309463686557</v>
      </c>
      <c r="D177" s="86">
        <v>15.715709799096393</v>
      </c>
      <c r="E177" s="87">
        <v>11.574125936005411</v>
      </c>
      <c r="F177" s="86">
        <v>0.13207721606668482</v>
      </c>
      <c r="G177" s="88">
        <v>2.3791195140392709</v>
      </c>
      <c r="H177" s="86">
        <v>2.647495415677545</v>
      </c>
      <c r="I177" s="88">
        <v>0.19971155259862575</v>
      </c>
      <c r="J177" s="89">
        <v>2.6441988550465889</v>
      </c>
      <c r="K177" s="87">
        <v>0.998754838021084</v>
      </c>
      <c r="L177" s="4"/>
      <c r="M177" s="83">
        <v>1173.7705403081125</v>
      </c>
      <c r="N177" s="83">
        <v>56.750731772285462</v>
      </c>
      <c r="O177" s="83">
        <v>1236.3458158646197</v>
      </c>
      <c r="P177" s="83">
        <v>37.858040940091087</v>
      </c>
      <c r="Q177" s="83">
        <v>1347.1211841431002</v>
      </c>
      <c r="R177" s="83">
        <v>5.0990010214231916</v>
      </c>
      <c r="S177" s="83">
        <v>1347.1211841431002</v>
      </c>
      <c r="T177" s="83">
        <v>5.0990010214231916</v>
      </c>
      <c r="U177" s="83">
        <v>87.131770632405605</v>
      </c>
    </row>
    <row r="178" spans="1:21">
      <c r="A178" s="83" t="s">
        <v>431</v>
      </c>
      <c r="B178" s="84">
        <v>145.5953389628927</v>
      </c>
      <c r="C178" s="85">
        <v>28129.798556849615</v>
      </c>
      <c r="D178" s="86">
        <v>0.86781441614877175</v>
      </c>
      <c r="E178" s="87">
        <v>11.363324908125911</v>
      </c>
      <c r="F178" s="86">
        <v>0.53030760086923068</v>
      </c>
      <c r="G178" s="88">
        <v>2.3404165089052835</v>
      </c>
      <c r="H178" s="86">
        <v>6.406111767163166</v>
      </c>
      <c r="I178" s="88">
        <v>0.19288448804056063</v>
      </c>
      <c r="J178" s="89">
        <v>6.3841242016306907</v>
      </c>
      <c r="K178" s="87">
        <v>0.99656772058752086</v>
      </c>
      <c r="L178" s="4"/>
      <c r="M178" s="83">
        <v>1136.9818768770783</v>
      </c>
      <c r="N178" s="83">
        <v>133.09565174689692</v>
      </c>
      <c r="O178" s="83">
        <v>1224.648933826327</v>
      </c>
      <c r="P178" s="83">
        <v>91.209240142250337</v>
      </c>
      <c r="Q178" s="83">
        <v>1382.519464451736</v>
      </c>
      <c r="R178" s="83">
        <v>20.374688457016646</v>
      </c>
      <c r="S178" s="83">
        <v>1382.519464451736</v>
      </c>
      <c r="T178" s="83">
        <v>20.374688457016646</v>
      </c>
      <c r="U178" s="83">
        <v>82.239845883686698</v>
      </c>
    </row>
    <row r="179" spans="1:21">
      <c r="A179" s="83" t="s">
        <v>465</v>
      </c>
      <c r="B179" s="84">
        <v>245.88250872626531</v>
      </c>
      <c r="C179" s="85">
        <v>9761.4370568834329</v>
      </c>
      <c r="D179" s="86">
        <v>1.8899852251855105</v>
      </c>
      <c r="E179" s="87">
        <v>11.245864570053493</v>
      </c>
      <c r="F179" s="86">
        <v>0.96160327748554275</v>
      </c>
      <c r="G179" s="88">
        <v>2.2529184291597804</v>
      </c>
      <c r="H179" s="86">
        <v>10.347737132590055</v>
      </c>
      <c r="I179" s="88">
        <v>0.1837541016950141</v>
      </c>
      <c r="J179" s="89">
        <v>10.302959909749825</v>
      </c>
      <c r="K179" s="87">
        <v>0.99567275219050499</v>
      </c>
      <c r="L179" s="4"/>
      <c r="M179" s="83">
        <v>1087.4509622125111</v>
      </c>
      <c r="N179" s="83">
        <v>206.21620442738026</v>
      </c>
      <c r="O179" s="83">
        <v>1197.6976916316521</v>
      </c>
      <c r="P179" s="83">
        <v>145.78833587321355</v>
      </c>
      <c r="Q179" s="83">
        <v>1402.452784198877</v>
      </c>
      <c r="R179" s="83">
        <v>36.845573903796776</v>
      </c>
      <c r="S179" s="83">
        <v>1402.452784198877</v>
      </c>
      <c r="T179" s="83">
        <v>36.845573903796776</v>
      </c>
      <c r="U179" s="83">
        <v>77.539220889614157</v>
      </c>
    </row>
    <row r="180" spans="1:21">
      <c r="A180" s="83" t="s">
        <v>437</v>
      </c>
      <c r="B180" s="84">
        <v>208.51262157905919</v>
      </c>
      <c r="C180" s="85">
        <v>11018.798188891362</v>
      </c>
      <c r="D180" s="86">
        <v>1.9978857786629309</v>
      </c>
      <c r="E180" s="87">
        <v>11.018721262428189</v>
      </c>
      <c r="F180" s="86">
        <v>0.68990916495030175</v>
      </c>
      <c r="G180" s="88">
        <v>2.4889547721151182</v>
      </c>
      <c r="H180" s="86">
        <v>4.0558954308261832</v>
      </c>
      <c r="I180" s="88">
        <v>0.19890556185615724</v>
      </c>
      <c r="J180" s="89">
        <v>3.9967878464980209</v>
      </c>
      <c r="K180" s="87">
        <v>0.98542674846128331</v>
      </c>
      <c r="L180" s="4"/>
      <c r="M180" s="83">
        <v>1169.4382520765801</v>
      </c>
      <c r="N180" s="83">
        <v>85.492420804740277</v>
      </c>
      <c r="O180" s="83">
        <v>1268.8248963059918</v>
      </c>
      <c r="P180" s="83">
        <v>58.774583309059153</v>
      </c>
      <c r="Q180" s="83">
        <v>1441.4407021806444</v>
      </c>
      <c r="R180" s="83">
        <v>26.295440745422866</v>
      </c>
      <c r="S180" s="83">
        <v>1441.4407021806444</v>
      </c>
      <c r="T180" s="83">
        <v>26.295440745422866</v>
      </c>
      <c r="U180" s="83">
        <v>81.12982034622911</v>
      </c>
    </row>
    <row r="181" spans="1:21">
      <c r="A181" s="83" t="s">
        <v>443</v>
      </c>
      <c r="B181" s="84">
        <v>281.36881369489555</v>
      </c>
      <c r="C181" s="85">
        <v>45689.506772376255</v>
      </c>
      <c r="D181" s="86">
        <v>1.177700314248437</v>
      </c>
      <c r="E181" s="87">
        <v>9.511996635471764</v>
      </c>
      <c r="F181" s="86">
        <v>0.30891667153171809</v>
      </c>
      <c r="G181" s="88">
        <v>3.7984866518429494</v>
      </c>
      <c r="H181" s="86">
        <v>2.4633404418514906</v>
      </c>
      <c r="I181" s="88">
        <v>0.2620481016261571</v>
      </c>
      <c r="J181" s="89">
        <v>2.4438937420663081</v>
      </c>
      <c r="K181" s="87">
        <v>0.99210555737453543</v>
      </c>
      <c r="L181" s="4"/>
      <c r="M181" s="83">
        <v>1500.3118696908928</v>
      </c>
      <c r="N181" s="83">
        <v>65.424341200830895</v>
      </c>
      <c r="O181" s="83">
        <v>1592.4258387940617</v>
      </c>
      <c r="P181" s="83">
        <v>39.604607339033464</v>
      </c>
      <c r="Q181" s="83">
        <v>1716.5794459942608</v>
      </c>
      <c r="R181" s="83">
        <v>11.358705346017359</v>
      </c>
      <c r="S181" s="83">
        <v>1716.5794459942608</v>
      </c>
      <c r="T181" s="83">
        <v>11.358705346017359</v>
      </c>
      <c r="U181" s="83">
        <v>87.401248639668779</v>
      </c>
    </row>
    <row r="182" spans="1:21">
      <c r="A182" s="83" t="s">
        <v>444</v>
      </c>
      <c r="B182" s="84">
        <v>250.1825093969187</v>
      </c>
      <c r="C182" s="85">
        <v>29796.573292143206</v>
      </c>
      <c r="D182" s="86">
        <v>0.66744793449561512</v>
      </c>
      <c r="E182" s="87">
        <v>9.2428906967025171</v>
      </c>
      <c r="F182" s="86">
        <v>0.3646019085940666</v>
      </c>
      <c r="G182" s="88">
        <v>4.9819169436086526</v>
      </c>
      <c r="H182" s="86">
        <v>7.4941607052750667</v>
      </c>
      <c r="I182" s="88">
        <v>0.33396659247044569</v>
      </c>
      <c r="J182" s="89">
        <v>7.4852862420042729</v>
      </c>
      <c r="K182" s="87">
        <v>0.99881581625751004</v>
      </c>
      <c r="L182" s="4"/>
      <c r="M182" s="83">
        <v>1857.5787529685406</v>
      </c>
      <c r="N182" s="83">
        <v>241.63816693541548</v>
      </c>
      <c r="O182" s="83">
        <v>1816.2573749569183</v>
      </c>
      <c r="P182" s="83">
        <v>126.9123516565412</v>
      </c>
      <c r="Q182" s="83">
        <v>1769.1648240650948</v>
      </c>
      <c r="R182" s="83">
        <v>13.318445654347443</v>
      </c>
      <c r="S182" s="83">
        <v>1769.1648240650948</v>
      </c>
      <c r="T182" s="83">
        <v>13.318445654347443</v>
      </c>
      <c r="U182" s="83">
        <v>104.9974952983913</v>
      </c>
    </row>
    <row r="183" spans="1:21">
      <c r="A183" s="83" t="s">
        <v>397</v>
      </c>
      <c r="B183" s="84">
        <v>170.43443928073174</v>
      </c>
      <c r="C183" s="85">
        <v>59746.481923442305</v>
      </c>
      <c r="D183" s="86">
        <v>5.0922252996256319</v>
      </c>
      <c r="E183" s="87">
        <v>9.2913027455899666</v>
      </c>
      <c r="F183" s="86">
        <v>1.2663456849782595</v>
      </c>
      <c r="G183" s="88">
        <v>3.0109697064080283</v>
      </c>
      <c r="H183" s="86">
        <v>10.88293631730814</v>
      </c>
      <c r="I183" s="88">
        <v>0.20289984841918429</v>
      </c>
      <c r="J183" s="89">
        <v>10.809008811760743</v>
      </c>
      <c r="K183" s="87">
        <v>0.99320702580701281</v>
      </c>
      <c r="L183" s="4"/>
      <c r="M183" s="83">
        <v>1190.8794972123537</v>
      </c>
      <c r="N183" s="83">
        <v>235.09016074104625</v>
      </c>
      <c r="O183" s="83">
        <v>1410.4006032706802</v>
      </c>
      <c r="P183" s="83">
        <v>166.27693453264192</v>
      </c>
      <c r="Q183" s="83">
        <v>1759.6177140683651</v>
      </c>
      <c r="R183" s="83">
        <v>46.307545036802367</v>
      </c>
      <c r="S183" s="83">
        <v>1759.6177140683651</v>
      </c>
      <c r="T183" s="83">
        <v>46.307545036802367</v>
      </c>
      <c r="U183" s="83">
        <v>67.678308060388474</v>
      </c>
    </row>
    <row r="184" spans="1:21">
      <c r="A184" s="83" t="s">
        <v>466</v>
      </c>
      <c r="B184" s="84">
        <v>164.15090734781117</v>
      </c>
      <c r="C184" s="85">
        <v>11339.929916904883</v>
      </c>
      <c r="D184" s="86">
        <v>1.7280720853427523</v>
      </c>
      <c r="E184" s="87">
        <v>9.1777094002613939</v>
      </c>
      <c r="F184" s="86">
        <v>0.83853588808705126</v>
      </c>
      <c r="G184" s="88">
        <v>2.5588866745716796</v>
      </c>
      <c r="H184" s="86">
        <v>5.222961597692688</v>
      </c>
      <c r="I184" s="88">
        <v>0.1703272286583995</v>
      </c>
      <c r="J184" s="89">
        <v>5.1552095413632424</v>
      </c>
      <c r="K184" s="87">
        <v>0.98702803858267396</v>
      </c>
      <c r="L184" s="4"/>
      <c r="M184" s="83">
        <v>1013.9138908608544</v>
      </c>
      <c r="N184" s="83">
        <v>96.73406623623805</v>
      </c>
      <c r="O184" s="83">
        <v>1288.9757466530384</v>
      </c>
      <c r="P184" s="83">
        <v>76.298836894145097</v>
      </c>
      <c r="Q184" s="83">
        <v>1782.0765644602448</v>
      </c>
      <c r="R184" s="83">
        <v>30.578721807380816</v>
      </c>
      <c r="S184" s="83">
        <v>1782.0765644602448</v>
      </c>
      <c r="T184" s="83">
        <v>30.578721807380816</v>
      </c>
      <c r="U184" s="83">
        <v>56.895080216037108</v>
      </c>
    </row>
    <row r="185" spans="1:21">
      <c r="A185" s="83" t="s">
        <v>467</v>
      </c>
      <c r="B185" s="84">
        <v>478.72177156529733</v>
      </c>
      <c r="C185" s="85">
        <v>3469.3580685528009</v>
      </c>
      <c r="D185" s="86">
        <v>1.3183561253882914</v>
      </c>
      <c r="E185" s="87">
        <v>6.4788294736492178</v>
      </c>
      <c r="F185" s="86">
        <v>0.56796830263005738</v>
      </c>
      <c r="G185" s="88">
        <v>1.6313899865925034</v>
      </c>
      <c r="H185" s="86">
        <v>6.5266150918553114</v>
      </c>
      <c r="I185" s="88">
        <v>7.6657220250592642E-2</v>
      </c>
      <c r="J185" s="89">
        <v>6.5018548556885705</v>
      </c>
      <c r="K185" s="87">
        <v>0.99620626682924229</v>
      </c>
      <c r="L185" s="4"/>
      <c r="M185" s="83">
        <v>476.13907988336075</v>
      </c>
      <c r="N185" s="83">
        <v>59.684860535537041</v>
      </c>
      <c r="O185" s="83">
        <v>982.39551057394283</v>
      </c>
      <c r="P185" s="83">
        <v>82.216251073076251</v>
      </c>
      <c r="Q185" s="83">
        <v>2394.6581397863588</v>
      </c>
      <c r="R185" s="83">
        <v>19.3291834400261</v>
      </c>
      <c r="S185" s="83">
        <v>2394.6581397863588</v>
      </c>
      <c r="T185" s="83">
        <v>19.3291834400261</v>
      </c>
      <c r="U185" s="83">
        <v>19.883384269866589</v>
      </c>
    </row>
    <row r="186" spans="1:21">
      <c r="A186" s="83" t="s">
        <v>468</v>
      </c>
      <c r="B186" s="84">
        <v>272.91569658896287</v>
      </c>
      <c r="C186" s="85">
        <v>8622.5481127762087</v>
      </c>
      <c r="D186" s="86">
        <v>0.88391501947493556</v>
      </c>
      <c r="E186" s="87">
        <v>6.1597197067466576</v>
      </c>
      <c r="F186" s="86">
        <v>0.34589962772100613</v>
      </c>
      <c r="G186" s="88">
        <v>6.5078865984676293</v>
      </c>
      <c r="H186" s="86">
        <v>1.4890997858087529</v>
      </c>
      <c r="I186" s="88">
        <v>0.29073656316981095</v>
      </c>
      <c r="J186" s="89">
        <v>1.4483686062733281</v>
      </c>
      <c r="K186" s="87">
        <v>0.97264711208503518</v>
      </c>
      <c r="L186" s="4"/>
      <c r="M186" s="83">
        <v>1645.2089258880483</v>
      </c>
      <c r="N186" s="83">
        <v>42.062093497044771</v>
      </c>
      <c r="O186" s="83">
        <v>2046.9655424855673</v>
      </c>
      <c r="P186" s="83">
        <v>26.213807172686302</v>
      </c>
      <c r="Q186" s="83">
        <v>2480.2166567274789</v>
      </c>
      <c r="R186" s="83">
        <v>11.669793536213092</v>
      </c>
      <c r="S186" s="83">
        <v>2480.2166567274789</v>
      </c>
      <c r="T186" s="83">
        <v>11.669793536213092</v>
      </c>
      <c r="U186" s="83">
        <v>66.33327461234046</v>
      </c>
    </row>
    <row r="187" spans="1:21">
      <c r="A187" s="83" t="s">
        <v>469</v>
      </c>
      <c r="B187" s="84">
        <v>288.48345064697571</v>
      </c>
      <c r="C187" s="85">
        <v>7341.4850152141444</v>
      </c>
      <c r="D187" s="86">
        <v>1.2191748999517142</v>
      </c>
      <c r="E187" s="87">
        <v>5.9730955470125693</v>
      </c>
      <c r="F187" s="86">
        <v>0.31273378184065925</v>
      </c>
      <c r="G187" s="88">
        <v>4.9711769552728846</v>
      </c>
      <c r="H187" s="86">
        <v>5.1991699733371357</v>
      </c>
      <c r="I187" s="88">
        <v>0.21535621507798064</v>
      </c>
      <c r="J187" s="89">
        <v>5.1897558703031601</v>
      </c>
      <c r="K187" s="87">
        <v>0.99818930654657301</v>
      </c>
      <c r="L187" s="4"/>
      <c r="M187" s="83">
        <v>1257.2906685412527</v>
      </c>
      <c r="N187" s="83">
        <v>118.56628060136995</v>
      </c>
      <c r="O187" s="83">
        <v>1814.4327084437557</v>
      </c>
      <c r="P187" s="83">
        <v>87.955833531890448</v>
      </c>
      <c r="Q187" s="83">
        <v>2531.9748274802164</v>
      </c>
      <c r="R187" s="83">
        <v>10.496594377693782</v>
      </c>
      <c r="S187" s="83">
        <v>2531.9748274802164</v>
      </c>
      <c r="T187" s="83">
        <v>10.496594377693782</v>
      </c>
      <c r="U187" s="83">
        <v>49.656523236152772</v>
      </c>
    </row>
    <row r="188" spans="1:21">
      <c r="A188" s="83" t="s">
        <v>470</v>
      </c>
      <c r="B188" s="84">
        <v>208.22753685799566</v>
      </c>
      <c r="C188" s="85">
        <v>42825.85127063821</v>
      </c>
      <c r="D188" s="86">
        <v>1.0187411443723913</v>
      </c>
      <c r="E188" s="87">
        <v>5.7168084046993428</v>
      </c>
      <c r="F188" s="86">
        <v>0.22780795189964434</v>
      </c>
      <c r="G188" s="88">
        <v>9.0049982899844601</v>
      </c>
      <c r="H188" s="86">
        <v>2.9808588037837773</v>
      </c>
      <c r="I188" s="88">
        <v>0.37336705764785588</v>
      </c>
      <c r="J188" s="89">
        <v>2.9721411045148143</v>
      </c>
      <c r="K188" s="87">
        <v>0.99707544038721418</v>
      </c>
      <c r="L188" s="4"/>
      <c r="M188" s="83">
        <v>2045.2243734505676</v>
      </c>
      <c r="N188" s="83">
        <v>104.17810378455124</v>
      </c>
      <c r="O188" s="83">
        <v>2338.5132732086977</v>
      </c>
      <c r="P188" s="83">
        <v>54.49694568113955</v>
      </c>
      <c r="Q188" s="83">
        <v>2605.2955598246199</v>
      </c>
      <c r="R188" s="83">
        <v>7.591841261692025</v>
      </c>
      <c r="S188" s="83">
        <v>2605.2955598246199</v>
      </c>
      <c r="T188" s="83">
        <v>7.591841261692025</v>
      </c>
      <c r="U188" s="83">
        <v>78.502585464362653</v>
      </c>
    </row>
    <row r="189" spans="1:21">
      <c r="A189" s="83" t="s">
        <v>471</v>
      </c>
      <c r="B189" s="84">
        <v>97.610128182618325</v>
      </c>
      <c r="C189" s="85">
        <v>19441.845637384144</v>
      </c>
      <c r="D189" s="86">
        <v>1.9046903146809977</v>
      </c>
      <c r="E189" s="87">
        <v>5.5741367970488032</v>
      </c>
      <c r="F189" s="86">
        <v>0.87459979740680649</v>
      </c>
      <c r="G189" s="88">
        <v>8.3280338055628658</v>
      </c>
      <c r="H189" s="86">
        <v>6.8877593974617941</v>
      </c>
      <c r="I189" s="88">
        <v>0.33668116973204487</v>
      </c>
      <c r="J189" s="89">
        <v>6.8320059068840999</v>
      </c>
      <c r="K189" s="87">
        <v>0.99190542419378913</v>
      </c>
      <c r="L189" s="4"/>
      <c r="M189" s="83">
        <v>1870.6836600490258</v>
      </c>
      <c r="N189" s="83">
        <v>221.88620686411059</v>
      </c>
      <c r="O189" s="83">
        <v>2267.3749847155141</v>
      </c>
      <c r="P189" s="83">
        <v>125.03700584556645</v>
      </c>
      <c r="Q189" s="83">
        <v>2647.3156278326542</v>
      </c>
      <c r="R189" s="83">
        <v>29.023303604435569</v>
      </c>
      <c r="S189" s="83">
        <v>2647.3156278326542</v>
      </c>
      <c r="T189" s="83">
        <v>29.023303604435569</v>
      </c>
      <c r="U189" s="83">
        <v>70.663416193427096</v>
      </c>
    </row>
    <row r="190" spans="1:21">
      <c r="A190" s="83"/>
      <c r="B190" s="84"/>
      <c r="C190" s="85"/>
      <c r="D190" s="86"/>
      <c r="E190" s="87"/>
      <c r="F190" s="86"/>
      <c r="G190" s="88"/>
      <c r="H190" s="86"/>
      <c r="I190" s="88"/>
      <c r="J190" s="89"/>
      <c r="K190" s="87"/>
      <c r="L190" s="4"/>
      <c r="M190" s="83"/>
      <c r="N190" s="83"/>
      <c r="O190" s="83"/>
      <c r="P190" s="83"/>
      <c r="Q190" s="83"/>
      <c r="R190" s="83"/>
      <c r="S190" s="83"/>
      <c r="T190" s="83"/>
      <c r="U190" s="83"/>
    </row>
    <row r="191" spans="1:21">
      <c r="A191" s="90" t="s">
        <v>484</v>
      </c>
      <c r="B191" s="84"/>
      <c r="C191" s="85"/>
      <c r="D191" s="86"/>
      <c r="E191" s="87"/>
      <c r="F191" s="86"/>
      <c r="G191" s="88"/>
      <c r="H191" s="86"/>
      <c r="I191" s="88"/>
      <c r="J191" s="89"/>
      <c r="K191" s="87"/>
      <c r="L191" s="4"/>
      <c r="M191" s="83"/>
      <c r="N191" s="83"/>
      <c r="O191" s="83"/>
      <c r="P191" s="83"/>
      <c r="Q191" s="83"/>
      <c r="R191" s="83"/>
      <c r="S191" s="83"/>
      <c r="T191" s="83"/>
      <c r="U191" s="83"/>
    </row>
    <row r="192" spans="1:21">
      <c r="A192" s="83" t="s">
        <v>441</v>
      </c>
      <c r="B192" s="84">
        <v>403.91744274886594</v>
      </c>
      <c r="C192" s="85">
        <v>48835.884174056351</v>
      </c>
      <c r="D192" s="86">
        <v>4.8016366470965277</v>
      </c>
      <c r="E192" s="87">
        <v>20.405062993780192</v>
      </c>
      <c r="F192" s="86">
        <v>2.8782670174548382</v>
      </c>
      <c r="G192" s="88">
        <v>0.1642931604468654</v>
      </c>
      <c r="H192" s="86">
        <v>3.4855740675831828</v>
      </c>
      <c r="I192" s="88">
        <v>2.4313985265198179E-2</v>
      </c>
      <c r="J192" s="89">
        <v>1.9659108720488838</v>
      </c>
      <c r="K192" s="87">
        <v>0.56401351224534502</v>
      </c>
      <c r="L192" s="4"/>
      <c r="M192" s="83">
        <v>154.86289026684508</v>
      </c>
      <c r="N192" s="83">
        <v>6.0163778543232524</v>
      </c>
      <c r="O192" s="83">
        <v>154.45415408726441</v>
      </c>
      <c r="P192" s="83">
        <v>9.988375533362472</v>
      </c>
      <c r="Q192" s="83">
        <v>148.18412373353755</v>
      </c>
      <c r="R192" s="83">
        <v>135.02845458821287</v>
      </c>
      <c r="S192" s="83">
        <v>154.86289026684508</v>
      </c>
      <c r="T192" s="83">
        <v>6.0163778543232524</v>
      </c>
      <c r="U192" s="83">
        <v>104.50707293401902</v>
      </c>
    </row>
    <row r="193" spans="1:21">
      <c r="A193" s="83" t="s">
        <v>402</v>
      </c>
      <c r="B193" s="84">
        <v>1129.477787054225</v>
      </c>
      <c r="C193" s="85">
        <v>283296.39382466552</v>
      </c>
      <c r="D193" s="86">
        <v>3.4604071504174412</v>
      </c>
      <c r="E193" s="87">
        <v>20.369711756278942</v>
      </c>
      <c r="F193" s="86">
        <v>0.80451535726503365</v>
      </c>
      <c r="G193" s="88">
        <v>0.16674826439495427</v>
      </c>
      <c r="H193" s="86">
        <v>1.2288907933117525</v>
      </c>
      <c r="I193" s="88">
        <v>2.4634566881237375E-2</v>
      </c>
      <c r="J193" s="89">
        <v>0.92893897636556511</v>
      </c>
      <c r="K193" s="87">
        <v>0.75591662125009196</v>
      </c>
      <c r="L193" s="4"/>
      <c r="M193" s="83">
        <v>156.88012187654846</v>
      </c>
      <c r="N193" s="83">
        <v>2.8794618020104679</v>
      </c>
      <c r="O193" s="83">
        <v>156.59300227594832</v>
      </c>
      <c r="P193" s="83">
        <v>3.5666278976620163</v>
      </c>
      <c r="Q193" s="83">
        <v>152.27180561610771</v>
      </c>
      <c r="R193" s="83">
        <v>37.670597336724001</v>
      </c>
      <c r="S193" s="83">
        <v>156.88012187654846</v>
      </c>
      <c r="T193" s="83">
        <v>2.8794618020104679</v>
      </c>
      <c r="U193" s="83">
        <v>103.02637526480692</v>
      </c>
    </row>
    <row r="194" spans="1:21">
      <c r="A194" s="83" t="s">
        <v>408</v>
      </c>
      <c r="B194" s="84">
        <v>272.92761275516187</v>
      </c>
      <c r="C194" s="85">
        <v>8016.706209890569</v>
      </c>
      <c r="D194" s="86">
        <v>1.4562685700429976</v>
      </c>
      <c r="E194" s="87">
        <v>20.175026608767006</v>
      </c>
      <c r="F194" s="86">
        <v>2.7505695378072281</v>
      </c>
      <c r="G194" s="88">
        <v>0.1700054944631752</v>
      </c>
      <c r="H194" s="86">
        <v>3.0090088447624894</v>
      </c>
      <c r="I194" s="88">
        <v>2.4875727983979919E-2</v>
      </c>
      <c r="J194" s="89">
        <v>1.2200415753349652</v>
      </c>
      <c r="K194" s="87">
        <v>0.40546294088120777</v>
      </c>
      <c r="L194" s="4"/>
      <c r="M194" s="83">
        <v>158.39719096760263</v>
      </c>
      <c r="N194" s="83">
        <v>3.817925375320641</v>
      </c>
      <c r="O194" s="83">
        <v>159.42371419100371</v>
      </c>
      <c r="P194" s="83">
        <v>8.8789414991537114</v>
      </c>
      <c r="Q194" s="83">
        <v>174.68028644514851</v>
      </c>
      <c r="R194" s="83">
        <v>128.41045820146621</v>
      </c>
      <c r="S194" s="83">
        <v>158.39719096760263</v>
      </c>
      <c r="T194" s="83">
        <v>3.817925375320641</v>
      </c>
      <c r="U194" s="83">
        <v>90.678343956884362</v>
      </c>
    </row>
    <row r="195" spans="1:21">
      <c r="A195" s="83" t="s">
        <v>422</v>
      </c>
      <c r="B195" s="84">
        <v>925.0876963206224</v>
      </c>
      <c r="C195" s="85">
        <v>140874.48468006018</v>
      </c>
      <c r="D195" s="86">
        <v>1.7111445840429584</v>
      </c>
      <c r="E195" s="87">
        <v>20.14323635744606</v>
      </c>
      <c r="F195" s="86">
        <v>0.79488613539268471</v>
      </c>
      <c r="G195" s="88">
        <v>0.17461842468915667</v>
      </c>
      <c r="H195" s="86">
        <v>2.7752298524905177</v>
      </c>
      <c r="I195" s="88">
        <v>2.5510445321138508E-2</v>
      </c>
      <c r="J195" s="89">
        <v>2.6589578345500371</v>
      </c>
      <c r="K195" s="87">
        <v>0.95810364397884495</v>
      </c>
      <c r="L195" s="4"/>
      <c r="M195" s="83">
        <v>162.38829374410329</v>
      </c>
      <c r="N195" s="83">
        <v>8.5278129625658607</v>
      </c>
      <c r="O195" s="83">
        <v>163.41915003266016</v>
      </c>
      <c r="P195" s="83">
        <v>8.3782745178685616</v>
      </c>
      <c r="Q195" s="83">
        <v>178.35724190763219</v>
      </c>
      <c r="R195" s="83">
        <v>37.079638710920591</v>
      </c>
      <c r="S195" s="83">
        <v>162.38829374410329</v>
      </c>
      <c r="T195" s="83">
        <v>8.5278129625658607</v>
      </c>
      <c r="U195" s="83">
        <v>91.046649974662131</v>
      </c>
    </row>
    <row r="196" spans="1:21">
      <c r="A196" s="83" t="s">
        <v>445</v>
      </c>
      <c r="B196" s="84">
        <v>2383.9710895875724</v>
      </c>
      <c r="C196" s="85">
        <v>261424.62375677645</v>
      </c>
      <c r="D196" s="86">
        <v>2.7877790060880541</v>
      </c>
      <c r="E196" s="87">
        <v>20.220993608157382</v>
      </c>
      <c r="F196" s="86">
        <v>0.27652300370060556</v>
      </c>
      <c r="G196" s="88">
        <v>0.18744495550344006</v>
      </c>
      <c r="H196" s="86">
        <v>3.0109481455549933</v>
      </c>
      <c r="I196" s="88">
        <v>2.7490014847087373E-2</v>
      </c>
      <c r="J196" s="89">
        <v>2.9982234345767909</v>
      </c>
      <c r="K196" s="87">
        <v>0.9957738524999219</v>
      </c>
      <c r="L196" s="4"/>
      <c r="M196" s="83">
        <v>174.81998021373829</v>
      </c>
      <c r="N196" s="83">
        <v>10.34212191387212</v>
      </c>
      <c r="O196" s="83">
        <v>174.44677117535934</v>
      </c>
      <c r="P196" s="83">
        <v>9.6522091369156726</v>
      </c>
      <c r="Q196" s="83">
        <v>169.36806234758416</v>
      </c>
      <c r="R196" s="83">
        <v>12.915114810121366</v>
      </c>
      <c r="S196" s="83">
        <v>174.81998021373829</v>
      </c>
      <c r="T196" s="83">
        <v>10.34212191387212</v>
      </c>
      <c r="U196" s="83">
        <v>103.2189763468897</v>
      </c>
    </row>
    <row r="197" spans="1:21">
      <c r="A197" s="83" t="s">
        <v>409</v>
      </c>
      <c r="B197" s="84">
        <v>2386.4141835276823</v>
      </c>
      <c r="C197" s="85">
        <v>163848.54361776414</v>
      </c>
      <c r="D197" s="86">
        <v>1.2061206228051999</v>
      </c>
      <c r="E197" s="87">
        <v>20.240720813263934</v>
      </c>
      <c r="F197" s="86">
        <v>0.38942029062111011</v>
      </c>
      <c r="G197" s="88">
        <v>0.18757347127097485</v>
      </c>
      <c r="H197" s="86">
        <v>1.9387759226127848</v>
      </c>
      <c r="I197" s="88">
        <v>2.7535699622647125E-2</v>
      </c>
      <c r="J197" s="89">
        <v>1.8992640457176102</v>
      </c>
      <c r="K197" s="87">
        <v>0.97962019414707491</v>
      </c>
      <c r="L197" s="4"/>
      <c r="M197" s="83">
        <v>175.10659753735686</v>
      </c>
      <c r="N197" s="83">
        <v>6.5619479540164036</v>
      </c>
      <c r="O197" s="83">
        <v>174.55665893967094</v>
      </c>
      <c r="P197" s="83">
        <v>6.2187029129105724</v>
      </c>
      <c r="Q197" s="83">
        <v>167.08990838827006</v>
      </c>
      <c r="R197" s="83">
        <v>18.174309297975981</v>
      </c>
      <c r="S197" s="83">
        <v>175.10659753735686</v>
      </c>
      <c r="T197" s="83">
        <v>6.5619479540164036</v>
      </c>
      <c r="U197" s="83">
        <v>104.79782963939286</v>
      </c>
    </row>
    <row r="198" spans="1:21">
      <c r="A198" s="83" t="s">
        <v>440</v>
      </c>
      <c r="B198" s="84">
        <v>344.54661879774886</v>
      </c>
      <c r="C198" s="85">
        <v>263729.27938363497</v>
      </c>
      <c r="D198" s="86">
        <v>1.2226648168684813</v>
      </c>
      <c r="E198" s="87">
        <v>13.317829263875835</v>
      </c>
      <c r="F198" s="86">
        <v>0.33155477273940209</v>
      </c>
      <c r="G198" s="88">
        <v>1.7010528738204653</v>
      </c>
      <c r="H198" s="86">
        <v>1.2438093287148211</v>
      </c>
      <c r="I198" s="88">
        <v>0.16430469787036758</v>
      </c>
      <c r="J198" s="89">
        <v>1.1988048543744463</v>
      </c>
      <c r="K198" s="87">
        <v>0.96381722398972824</v>
      </c>
      <c r="L198" s="4"/>
      <c r="M198" s="83">
        <v>980.65484598787009</v>
      </c>
      <c r="N198" s="83">
        <v>21.811244176340665</v>
      </c>
      <c r="O198" s="83">
        <v>1008.9268926893511</v>
      </c>
      <c r="P198" s="83">
        <v>15.907697589038662</v>
      </c>
      <c r="Q198" s="83">
        <v>1070.8588772981079</v>
      </c>
      <c r="R198" s="83">
        <v>13.304153509406433</v>
      </c>
      <c r="S198" s="83">
        <v>1070.8588772981079</v>
      </c>
      <c r="T198" s="83">
        <v>13.304153509406433</v>
      </c>
      <c r="U198" s="83">
        <v>91.576478168829084</v>
      </c>
    </row>
    <row r="199" spans="1:21">
      <c r="A199" s="83" t="s">
        <v>412</v>
      </c>
      <c r="B199" s="84">
        <v>195.84938943897254</v>
      </c>
      <c r="C199" s="85">
        <v>116391.22646769101</v>
      </c>
      <c r="D199" s="86">
        <v>1.4522719003820317</v>
      </c>
      <c r="E199" s="87">
        <v>10.951197273095389</v>
      </c>
      <c r="F199" s="86">
        <v>0.61135628754019966</v>
      </c>
      <c r="G199" s="88">
        <v>2.8721892467873098</v>
      </c>
      <c r="H199" s="86">
        <v>5.5182687446889833</v>
      </c>
      <c r="I199" s="88">
        <v>0.22812526143915787</v>
      </c>
      <c r="J199" s="89">
        <v>5.4842988091730005</v>
      </c>
      <c r="K199" s="87">
        <v>0.99384409547855435</v>
      </c>
      <c r="L199" s="4"/>
      <c r="M199" s="83">
        <v>1324.6661012224611</v>
      </c>
      <c r="N199" s="83">
        <v>131.3454549841158</v>
      </c>
      <c r="O199" s="83">
        <v>1374.6459297759197</v>
      </c>
      <c r="P199" s="83">
        <v>83.169089355553524</v>
      </c>
      <c r="Q199" s="83">
        <v>1453.1457016358495</v>
      </c>
      <c r="R199" s="83">
        <v>23.264620687810975</v>
      </c>
      <c r="S199" s="83">
        <v>1453.1457016358495</v>
      </c>
      <c r="T199" s="83">
        <v>23.264620687810975</v>
      </c>
      <c r="U199" s="83">
        <v>91.158519048106811</v>
      </c>
    </row>
    <row r="200" spans="1:21">
      <c r="A200" s="83" t="s">
        <v>419</v>
      </c>
      <c r="B200" s="84">
        <v>64.529604406639109</v>
      </c>
      <c r="C200" s="85">
        <v>66961.156362238253</v>
      </c>
      <c r="D200" s="86">
        <v>1.259579716743253</v>
      </c>
      <c r="E200" s="87">
        <v>10.799827821666877</v>
      </c>
      <c r="F200" s="86">
        <v>1.2331358436939739</v>
      </c>
      <c r="G200" s="88">
        <v>3.2803314776642565</v>
      </c>
      <c r="H200" s="86">
        <v>1.8794598474387814</v>
      </c>
      <c r="I200" s="88">
        <v>0.25694092802993951</v>
      </c>
      <c r="J200" s="89">
        <v>1.4183600773892922</v>
      </c>
      <c r="K200" s="87">
        <v>0.75466367601422846</v>
      </c>
      <c r="L200" s="4"/>
      <c r="M200" s="83">
        <v>1474.1720167379306</v>
      </c>
      <c r="N200" s="83">
        <v>37.381294553576481</v>
      </c>
      <c r="O200" s="83">
        <v>1476.3978825680624</v>
      </c>
      <c r="P200" s="83">
        <v>29.252522580311052</v>
      </c>
      <c r="Q200" s="83">
        <v>1479.5814003777659</v>
      </c>
      <c r="R200" s="83">
        <v>46.760807109998723</v>
      </c>
      <c r="S200" s="83">
        <v>1479.5814003777659</v>
      </c>
      <c r="T200" s="83">
        <v>46.760807109998723</v>
      </c>
      <c r="U200" s="83">
        <v>99.634397699345627</v>
      </c>
    </row>
    <row r="201" spans="1:21">
      <c r="A201" s="83" t="s">
        <v>452</v>
      </c>
      <c r="B201" s="84">
        <v>188.13323548293417</v>
      </c>
      <c r="C201" s="85">
        <v>143296.31789347282</v>
      </c>
      <c r="D201" s="86">
        <v>3.2125262368724345</v>
      </c>
      <c r="E201" s="87">
        <v>9.1857429288484251</v>
      </c>
      <c r="F201" s="86">
        <v>0.36059325846703977</v>
      </c>
      <c r="G201" s="88">
        <v>4.5557502028221952</v>
      </c>
      <c r="H201" s="86">
        <v>0.83157689435514726</v>
      </c>
      <c r="I201" s="88">
        <v>0.3035099377079617</v>
      </c>
      <c r="J201" s="89">
        <v>0.74932812116820657</v>
      </c>
      <c r="K201" s="87">
        <v>0.90109300325050357</v>
      </c>
      <c r="L201" s="4"/>
      <c r="M201" s="83">
        <v>1708.6902706031101</v>
      </c>
      <c r="N201" s="83">
        <v>22.4946501034633</v>
      </c>
      <c r="O201" s="83">
        <v>1741.2128384892701</v>
      </c>
      <c r="P201" s="83">
        <v>13.847974147751756</v>
      </c>
      <c r="Q201" s="83">
        <v>1780.4809051506393</v>
      </c>
      <c r="R201" s="83">
        <v>13.150011609408921</v>
      </c>
      <c r="S201" s="83">
        <v>1780.4809051506393</v>
      </c>
      <c r="T201" s="83">
        <v>13.150011609408921</v>
      </c>
      <c r="U201" s="83">
        <v>95.96790764001733</v>
      </c>
    </row>
    <row r="202" spans="1:21">
      <c r="A202" s="90" t="s">
        <v>485</v>
      </c>
      <c r="B202" s="84"/>
      <c r="C202" s="85"/>
      <c r="D202" s="86"/>
      <c r="E202" s="87"/>
      <c r="F202" s="86"/>
      <c r="G202" s="88"/>
      <c r="H202" s="86"/>
      <c r="I202" s="88"/>
      <c r="J202" s="89"/>
      <c r="K202" s="87"/>
      <c r="L202" s="4"/>
      <c r="M202" s="83"/>
      <c r="N202" s="83"/>
      <c r="O202" s="83"/>
      <c r="P202" s="83"/>
      <c r="Q202" s="83"/>
      <c r="R202" s="83"/>
      <c r="S202" s="83"/>
      <c r="T202" s="83"/>
      <c r="U202" s="83"/>
    </row>
    <row r="203" spans="1:21">
      <c r="A203" s="83" t="s">
        <v>473</v>
      </c>
      <c r="B203" s="84">
        <v>321.91230917984046</v>
      </c>
      <c r="C203" s="85">
        <v>4478.5551997269195</v>
      </c>
      <c r="D203" s="86">
        <v>2.0176999201642638</v>
      </c>
      <c r="E203" s="87">
        <v>19.912865897352763</v>
      </c>
      <c r="F203" s="86">
        <v>6.5144027523554868</v>
      </c>
      <c r="G203" s="88">
        <v>0.16333028523331791</v>
      </c>
      <c r="H203" s="86">
        <v>6.615742870822328</v>
      </c>
      <c r="I203" s="88">
        <v>2.3588439707190573E-2</v>
      </c>
      <c r="J203" s="89">
        <v>1.1535209200269072</v>
      </c>
      <c r="K203" s="87">
        <v>0.17435999895254722</v>
      </c>
      <c r="L203" s="4"/>
      <c r="M203" s="83">
        <v>150.29512637969378</v>
      </c>
      <c r="N203" s="83">
        <v>3.4272637620534567</v>
      </c>
      <c r="O203" s="83">
        <v>153.61408072245897</v>
      </c>
      <c r="P203" s="83">
        <v>18.86317092797799</v>
      </c>
      <c r="Q203" s="83">
        <v>205.14435188787178</v>
      </c>
      <c r="R203" s="83">
        <v>302.53728230302994</v>
      </c>
      <c r="S203" s="83">
        <v>150.29512637969378</v>
      </c>
      <c r="T203" s="83">
        <v>3.4272637620534567</v>
      </c>
      <c r="U203" s="83">
        <v>73.263107171404073</v>
      </c>
    </row>
    <row r="204" spans="1:21">
      <c r="A204" s="83" t="s">
        <v>432</v>
      </c>
      <c r="B204" s="84">
        <v>832.71860545164304</v>
      </c>
      <c r="C204" s="85">
        <v>81198.822166764847</v>
      </c>
      <c r="D204" s="86">
        <v>4.003251787755306</v>
      </c>
      <c r="E204" s="87">
        <v>20.104454810708795</v>
      </c>
      <c r="F204" s="86">
        <v>0.72151274469079218</v>
      </c>
      <c r="G204" s="88">
        <v>0.1641965644008137</v>
      </c>
      <c r="H204" s="86">
        <v>0.96026763581540031</v>
      </c>
      <c r="I204" s="88">
        <v>2.3941705896937886E-2</v>
      </c>
      <c r="J204" s="89">
        <v>0.63366654609759709</v>
      </c>
      <c r="K204" s="87">
        <v>0.6598853511912085</v>
      </c>
      <c r="L204" s="4"/>
      <c r="M204" s="83">
        <v>152.51956268714679</v>
      </c>
      <c r="N204" s="83">
        <v>1.9102439941437979</v>
      </c>
      <c r="O204" s="83">
        <v>154.36990893283479</v>
      </c>
      <c r="P204" s="83">
        <v>2.7503642633944878</v>
      </c>
      <c r="Q204" s="83">
        <v>182.84953970408887</v>
      </c>
      <c r="R204" s="83">
        <v>33.657811881068739</v>
      </c>
      <c r="S204" s="83">
        <v>152.51956268714679</v>
      </c>
      <c r="T204" s="83">
        <v>1.9102439941437979</v>
      </c>
      <c r="U204" s="83">
        <v>83.412604119197653</v>
      </c>
    </row>
    <row r="205" spans="1:21">
      <c r="A205" s="83" t="s">
        <v>474</v>
      </c>
      <c r="B205" s="84">
        <v>689.12171518704781</v>
      </c>
      <c r="C205" s="85">
        <v>69928.370945416609</v>
      </c>
      <c r="D205" s="86">
        <v>3.0226355840895911</v>
      </c>
      <c r="E205" s="87">
        <v>20.514803164164661</v>
      </c>
      <c r="F205" s="86">
        <v>1.6754602507718639</v>
      </c>
      <c r="G205" s="88">
        <v>0.16117411480124058</v>
      </c>
      <c r="H205" s="86">
        <v>1.8308890463345431</v>
      </c>
      <c r="I205" s="88">
        <v>2.3980673341354283E-2</v>
      </c>
      <c r="J205" s="89">
        <v>0.73823278718253593</v>
      </c>
      <c r="K205" s="87">
        <v>0.40321000808895829</v>
      </c>
      <c r="L205" s="4"/>
      <c r="M205" s="83">
        <v>152.76488476468697</v>
      </c>
      <c r="N205" s="83">
        <v>2.2290055435337592</v>
      </c>
      <c r="O205" s="83">
        <v>151.73037635559086</v>
      </c>
      <c r="P205" s="83">
        <v>5.1608449982825562</v>
      </c>
      <c r="Q205" s="83">
        <v>135.59530311382738</v>
      </c>
      <c r="R205" s="83">
        <v>78.743914055779399</v>
      </c>
      <c r="S205" s="83">
        <v>152.76488476468697</v>
      </c>
      <c r="T205" s="83">
        <v>2.2290055435337592</v>
      </c>
      <c r="U205" s="83">
        <v>112.66237196759414</v>
      </c>
    </row>
    <row r="206" spans="1:21">
      <c r="A206" s="83" t="s">
        <v>297</v>
      </c>
      <c r="B206" s="84">
        <v>901.67538706775861</v>
      </c>
      <c r="C206" s="85">
        <v>47775.869397139271</v>
      </c>
      <c r="D206" s="86">
        <v>1.2120415496665546</v>
      </c>
      <c r="E206" s="87">
        <v>20.046898197534478</v>
      </c>
      <c r="F206" s="86">
        <v>0.85438375842227798</v>
      </c>
      <c r="G206" s="88">
        <v>0.16638478761170483</v>
      </c>
      <c r="H206" s="86">
        <v>1.1533078173209521</v>
      </c>
      <c r="I206" s="88">
        <v>2.4191317804396886E-2</v>
      </c>
      <c r="J206" s="89">
        <v>0.77469175472431717</v>
      </c>
      <c r="K206" s="87">
        <v>0.67171291401099475</v>
      </c>
      <c r="L206" s="4"/>
      <c r="M206" s="83">
        <v>154.09084905342669</v>
      </c>
      <c r="N206" s="83">
        <v>2.3591501164269175</v>
      </c>
      <c r="O206" s="83">
        <v>156.2766309754499</v>
      </c>
      <c r="P206" s="83">
        <v>3.3410063717109892</v>
      </c>
      <c r="Q206" s="83">
        <v>189.523191826909</v>
      </c>
      <c r="R206" s="83">
        <v>39.767992809848977</v>
      </c>
      <c r="S206" s="83">
        <v>154.09084905342669</v>
      </c>
      <c r="T206" s="83">
        <v>2.3591501164269175</v>
      </c>
      <c r="U206" s="83">
        <v>81.304481825188674</v>
      </c>
    </row>
    <row r="207" spans="1:21">
      <c r="A207" s="83" t="s">
        <v>446</v>
      </c>
      <c r="B207" s="84">
        <v>619.84506201754436</v>
      </c>
      <c r="C207" s="85">
        <v>76806.654889653422</v>
      </c>
      <c r="D207" s="86">
        <v>2.0250065885760846</v>
      </c>
      <c r="E207" s="87">
        <v>20.065088801034786</v>
      </c>
      <c r="F207" s="86">
        <v>1.1404054214945207</v>
      </c>
      <c r="G207" s="88">
        <v>0.16623606340062624</v>
      </c>
      <c r="H207" s="86">
        <v>1.7220328068548989</v>
      </c>
      <c r="I207" s="88">
        <v>2.4191625863562626E-2</v>
      </c>
      <c r="J207" s="89">
        <v>1.2902993693366149</v>
      </c>
      <c r="K207" s="87">
        <v>0.74928849450505131</v>
      </c>
      <c r="L207" s="4"/>
      <c r="M207" s="83">
        <v>154.09278802385313</v>
      </c>
      <c r="N207" s="83">
        <v>3.9293664826094528</v>
      </c>
      <c r="O207" s="83">
        <v>156.14715254463044</v>
      </c>
      <c r="P207" s="83">
        <v>4.9847224143936728</v>
      </c>
      <c r="Q207" s="83">
        <v>187.41254271138166</v>
      </c>
      <c r="R207" s="83">
        <v>53.122345296450789</v>
      </c>
      <c r="S207" s="83">
        <v>154.09278802385313</v>
      </c>
      <c r="T207" s="83">
        <v>3.9293664826094528</v>
      </c>
      <c r="U207" s="83">
        <v>82.221171429896515</v>
      </c>
    </row>
    <row r="208" spans="1:21">
      <c r="A208" s="83" t="s">
        <v>296</v>
      </c>
      <c r="B208" s="84">
        <v>229.8523320849032</v>
      </c>
      <c r="C208" s="85">
        <v>19431.371931823935</v>
      </c>
      <c r="D208" s="86">
        <v>1.0057877150643819</v>
      </c>
      <c r="E208" s="87">
        <v>20.804242328123816</v>
      </c>
      <c r="F208" s="86">
        <v>4.9749040628673713</v>
      </c>
      <c r="G208" s="88">
        <v>0.16088660280347819</v>
      </c>
      <c r="H208" s="86">
        <v>5.2234275148851053</v>
      </c>
      <c r="I208" s="88">
        <v>2.4275630055643784E-2</v>
      </c>
      <c r="J208" s="89">
        <v>1.5920190226641497</v>
      </c>
      <c r="K208" s="87">
        <v>0.30478436201658793</v>
      </c>
      <c r="L208" s="4"/>
      <c r="M208" s="83">
        <v>154.62150120091485</v>
      </c>
      <c r="N208" s="83">
        <v>4.8646337108733064</v>
      </c>
      <c r="O208" s="83">
        <v>151.47893175776903</v>
      </c>
      <c r="P208" s="83">
        <v>14.701212242399208</v>
      </c>
      <c r="Q208" s="83">
        <v>102.58772816387764</v>
      </c>
      <c r="R208" s="83">
        <v>235.37314176391703</v>
      </c>
      <c r="S208" s="83">
        <v>154.62150120091485</v>
      </c>
      <c r="T208" s="83">
        <v>4.8646337108733064</v>
      </c>
      <c r="U208" s="83">
        <v>150.7212450927039</v>
      </c>
    </row>
    <row r="209" spans="1:22">
      <c r="A209" s="83" t="s">
        <v>456</v>
      </c>
      <c r="B209" s="84">
        <v>393.09388754436065</v>
      </c>
      <c r="C209" s="85">
        <v>3256.9727048496893</v>
      </c>
      <c r="D209" s="86">
        <v>3.3088933976439887</v>
      </c>
      <c r="E209" s="87">
        <v>19.653478467705234</v>
      </c>
      <c r="F209" s="86">
        <v>7.554022771193809</v>
      </c>
      <c r="G209" s="88">
        <v>0.17150735135021375</v>
      </c>
      <c r="H209" s="86">
        <v>7.5884981022969926</v>
      </c>
      <c r="I209" s="88">
        <v>2.4446736559432712E-2</v>
      </c>
      <c r="J209" s="89">
        <v>0.72252572331403608</v>
      </c>
      <c r="K209" s="87">
        <v>9.5213270606910913E-2</v>
      </c>
      <c r="L209" s="4"/>
      <c r="M209" s="83">
        <v>155.69829268151378</v>
      </c>
      <c r="N209" s="83">
        <v>2.2229670639175367</v>
      </c>
      <c r="O209" s="83">
        <v>160.72625689826691</v>
      </c>
      <c r="P209" s="83">
        <v>22.561674327699109</v>
      </c>
      <c r="Q209" s="83">
        <v>235.4915025337603</v>
      </c>
      <c r="R209" s="83">
        <v>349.02062373720935</v>
      </c>
      <c r="S209" s="83">
        <v>155.69829268151378</v>
      </c>
      <c r="T209" s="83">
        <v>2.2229670639175367</v>
      </c>
      <c r="U209" s="83">
        <v>66.116310357819685</v>
      </c>
    </row>
    <row r="210" spans="1:22">
      <c r="A210" s="83" t="s">
        <v>472</v>
      </c>
      <c r="B210" s="84">
        <v>371.50185482637499</v>
      </c>
      <c r="C210" s="85">
        <v>2009.0227827288468</v>
      </c>
      <c r="D210" s="86">
        <v>1.4823292402739883</v>
      </c>
      <c r="E210" s="87">
        <v>20.135508613696292</v>
      </c>
      <c r="F210" s="86">
        <v>3.8403349634379289</v>
      </c>
      <c r="G210" s="88">
        <v>0.16747993660477897</v>
      </c>
      <c r="H210" s="86">
        <v>4.1472907959580843</v>
      </c>
      <c r="I210" s="88">
        <v>2.4458178895610937E-2</v>
      </c>
      <c r="J210" s="89">
        <v>1.5658378954524117</v>
      </c>
      <c r="K210" s="87">
        <v>0.37755681298703864</v>
      </c>
      <c r="L210" s="4"/>
      <c r="M210" s="83">
        <v>155.77029410789476</v>
      </c>
      <c r="N210" s="83">
        <v>4.8197543500996289</v>
      </c>
      <c r="O210" s="83">
        <v>157.22955322363072</v>
      </c>
      <c r="P210" s="83">
        <v>12.082112645367488</v>
      </c>
      <c r="Q210" s="83">
        <v>179.25220325177446</v>
      </c>
      <c r="R210" s="83">
        <v>179.05701101248275</v>
      </c>
      <c r="S210" s="83">
        <v>155.77029410789476</v>
      </c>
      <c r="T210" s="83">
        <v>4.8197543500996289</v>
      </c>
      <c r="U210" s="83">
        <v>86.90007223459483</v>
      </c>
    </row>
    <row r="211" spans="1:22">
      <c r="A211" s="83" t="s">
        <v>406</v>
      </c>
      <c r="B211" s="84">
        <v>652.53849767691543</v>
      </c>
      <c r="C211" s="85">
        <v>63885.167438406424</v>
      </c>
      <c r="D211" s="86">
        <v>3.5766728438115232</v>
      </c>
      <c r="E211" s="87">
        <v>20.130025878750157</v>
      </c>
      <c r="F211" s="86">
        <v>1.9288047318708932</v>
      </c>
      <c r="G211" s="88">
        <v>0.16787415364150307</v>
      </c>
      <c r="H211" s="86">
        <v>2.1143291728589162</v>
      </c>
      <c r="I211" s="88">
        <v>2.4509073521734381E-2</v>
      </c>
      <c r="J211" s="89">
        <v>0.86608322782208469</v>
      </c>
      <c r="K211" s="87">
        <v>0.40962553936244428</v>
      </c>
      <c r="L211" s="4"/>
      <c r="M211" s="83">
        <v>156.09054113899415</v>
      </c>
      <c r="N211" s="83">
        <v>2.6712769778925178</v>
      </c>
      <c r="O211" s="83">
        <v>157.57235460340314</v>
      </c>
      <c r="P211" s="83">
        <v>6.1719391364544833</v>
      </c>
      <c r="Q211" s="83">
        <v>179.88777053534608</v>
      </c>
      <c r="R211" s="83">
        <v>89.922835424976455</v>
      </c>
      <c r="S211" s="83">
        <v>156.09054113899415</v>
      </c>
      <c r="T211" s="83">
        <v>2.6712769778925178</v>
      </c>
      <c r="U211" s="83">
        <v>86.771068802770003</v>
      </c>
    </row>
    <row r="212" spans="1:22">
      <c r="A212" s="83" t="s">
        <v>464</v>
      </c>
      <c r="B212" s="84">
        <v>760.57272649697165</v>
      </c>
      <c r="C212" s="85">
        <v>67118.039099805406</v>
      </c>
      <c r="D212" s="86">
        <v>1.4209440980877659</v>
      </c>
      <c r="E212" s="87">
        <v>20.047809174876466</v>
      </c>
      <c r="F212" s="86">
        <v>2.5019621656126336</v>
      </c>
      <c r="G212" s="88">
        <v>0.17005902306634615</v>
      </c>
      <c r="H212" s="86">
        <v>2.7513272049784487</v>
      </c>
      <c r="I212" s="88">
        <v>2.4726652472439971E-2</v>
      </c>
      <c r="J212" s="89">
        <v>1.1445465087524673</v>
      </c>
      <c r="K212" s="87">
        <v>0.41599796152251284</v>
      </c>
      <c r="L212" s="4"/>
      <c r="M212" s="83">
        <v>157.4594456735343</v>
      </c>
      <c r="N212" s="83">
        <v>3.5607292330099369</v>
      </c>
      <c r="O212" s="83">
        <v>159.47016764228812</v>
      </c>
      <c r="P212" s="83">
        <v>8.1207543529435213</v>
      </c>
      <c r="Q212" s="83">
        <v>189.41754269151275</v>
      </c>
      <c r="R212" s="83">
        <v>116.44702948344295</v>
      </c>
      <c r="S212" s="83">
        <v>157.4594456735343</v>
      </c>
      <c r="T212" s="83">
        <v>3.5607292330099369</v>
      </c>
      <c r="U212" s="83">
        <v>83.128227426101859</v>
      </c>
    </row>
    <row r="213" spans="1:22">
      <c r="A213" s="83" t="s">
        <v>398</v>
      </c>
      <c r="B213" s="84">
        <v>1985.4611419482826</v>
      </c>
      <c r="C213" s="85">
        <v>239105.81497848677</v>
      </c>
      <c r="D213" s="86">
        <v>2.8440685415469424</v>
      </c>
      <c r="E213" s="87">
        <v>20.122995646129297</v>
      </c>
      <c r="F213" s="86">
        <v>0.45901562482156311</v>
      </c>
      <c r="G213" s="88">
        <v>0.17190052748780588</v>
      </c>
      <c r="H213" s="86">
        <v>2.6670961869069685</v>
      </c>
      <c r="I213" s="88">
        <v>2.5088145968990769E-2</v>
      </c>
      <c r="J213" s="89">
        <v>2.6273002733573034</v>
      </c>
      <c r="K213" s="87">
        <v>0.98507893575603789</v>
      </c>
      <c r="L213" s="4"/>
      <c r="M213" s="83">
        <v>159.73315042855538</v>
      </c>
      <c r="N213" s="83">
        <v>8.2902061177144333</v>
      </c>
      <c r="O213" s="83">
        <v>161.0669781140717</v>
      </c>
      <c r="P213" s="83">
        <v>7.9448785047706565</v>
      </c>
      <c r="Q213" s="83">
        <v>180.70091432746864</v>
      </c>
      <c r="R213" s="83">
        <v>21.440103985204388</v>
      </c>
      <c r="S213" s="83">
        <v>159.73315042855538</v>
      </c>
      <c r="T213" s="83">
        <v>8.2902061177144333</v>
      </c>
      <c r="U213" s="83">
        <v>88.396426228970157</v>
      </c>
    </row>
    <row r="214" spans="1:22">
      <c r="A214" s="83" t="s">
        <v>475</v>
      </c>
      <c r="B214" s="84">
        <v>1049.2701444699155</v>
      </c>
      <c r="C214" s="85">
        <v>79866.827742144465</v>
      </c>
      <c r="D214" s="86">
        <v>3.2250012808700883</v>
      </c>
      <c r="E214" s="87">
        <v>17.422905801393217</v>
      </c>
      <c r="F214" s="86">
        <v>1.3159554251593419</v>
      </c>
      <c r="G214" s="88">
        <v>0.23400900107939915</v>
      </c>
      <c r="H214" s="86">
        <v>1.6008823700796395</v>
      </c>
      <c r="I214" s="88">
        <v>2.9570037586919749E-2</v>
      </c>
      <c r="J214" s="89">
        <v>0.91163900850363955</v>
      </c>
      <c r="K214" s="87">
        <v>0.5694603335898365</v>
      </c>
      <c r="L214" s="4"/>
      <c r="M214" s="83">
        <v>187.85673394702073</v>
      </c>
      <c r="N214" s="83">
        <v>3.3757252520374834</v>
      </c>
      <c r="O214" s="83">
        <v>213.50278690790705</v>
      </c>
      <c r="P214" s="83">
        <v>6.1650257900433303</v>
      </c>
      <c r="Q214" s="83">
        <v>506.74910583927857</v>
      </c>
      <c r="R214" s="83">
        <v>57.892985788253668</v>
      </c>
      <c r="S214" s="83">
        <v>187.85673394702073</v>
      </c>
      <c r="T214" s="83">
        <v>3.3757252520374834</v>
      </c>
      <c r="U214" s="83">
        <v>37.070955189134899</v>
      </c>
    </row>
    <row r="215" spans="1:22">
      <c r="A215" s="83" t="s">
        <v>468</v>
      </c>
      <c r="B215" s="84">
        <v>2400.1657765368695</v>
      </c>
      <c r="C215" s="85">
        <v>87027.307078580256</v>
      </c>
      <c r="D215" s="86">
        <v>3.4276346287124522</v>
      </c>
      <c r="E215" s="87">
        <v>20.205732090815275</v>
      </c>
      <c r="F215" s="86">
        <v>0.25001540379217835</v>
      </c>
      <c r="G215" s="88">
        <v>0.23703546678194889</v>
      </c>
      <c r="H215" s="86">
        <v>14.273264740732619</v>
      </c>
      <c r="I215" s="88">
        <v>3.4736547271666689E-2</v>
      </c>
      <c r="J215" s="89">
        <v>14.271074894937231</v>
      </c>
      <c r="K215" s="87">
        <v>0.99984657709114433</v>
      </c>
      <c r="L215" s="4"/>
      <c r="M215" s="83">
        <v>220.12474209001658</v>
      </c>
      <c r="N215" s="83">
        <v>61.768217522818105</v>
      </c>
      <c r="O215" s="83">
        <v>215.99001331130066</v>
      </c>
      <c r="P215" s="83">
        <v>55.554946038485809</v>
      </c>
      <c r="Q215" s="83">
        <v>171.13068382744274</v>
      </c>
      <c r="R215" s="83">
        <v>11.673532998968028</v>
      </c>
      <c r="S215" s="83">
        <v>220.12474209001658</v>
      </c>
      <c r="T215" s="83">
        <v>61.768217522818105</v>
      </c>
      <c r="U215" s="83">
        <v>128.62961636498591</v>
      </c>
    </row>
    <row r="216" spans="1:22">
      <c r="A216" s="83" t="s">
        <v>459</v>
      </c>
      <c r="B216" s="84">
        <v>2407.9555911419984</v>
      </c>
      <c r="C216" s="85">
        <v>282973.02290145191</v>
      </c>
      <c r="D216" s="86">
        <v>1.3640500793544497</v>
      </c>
      <c r="E216" s="87">
        <v>20.185522149366861</v>
      </c>
      <c r="F216" s="86">
        <v>0.34194246123234173</v>
      </c>
      <c r="G216" s="88">
        <v>0.29338447175047566</v>
      </c>
      <c r="H216" s="86">
        <v>1.9230208362497949</v>
      </c>
      <c r="I216" s="88">
        <v>4.2951252921377449E-2</v>
      </c>
      <c r="J216" s="89">
        <v>1.8923753564917372</v>
      </c>
      <c r="K216" s="87">
        <v>0.98406388574664572</v>
      </c>
      <c r="L216" s="4"/>
      <c r="M216" s="83">
        <v>271.10032267376874</v>
      </c>
      <c r="N216" s="83">
        <v>10.047717124276062</v>
      </c>
      <c r="O216" s="83">
        <v>261.21988546341174</v>
      </c>
      <c r="P216" s="83">
        <v>8.8584172404476931</v>
      </c>
      <c r="Q216" s="83">
        <v>173.46588678561915</v>
      </c>
      <c r="R216" s="83">
        <v>15.959436889509874</v>
      </c>
      <c r="S216" s="83">
        <v>271.10032267376874</v>
      </c>
      <c r="T216" s="83">
        <v>10.047717124276062</v>
      </c>
      <c r="U216" s="83">
        <v>156.28451662591897</v>
      </c>
    </row>
    <row r="217" spans="1:22">
      <c r="A217" s="83" t="s">
        <v>453</v>
      </c>
      <c r="B217" s="84">
        <v>2411.3649158214016</v>
      </c>
      <c r="C217" s="85">
        <v>369525.27303394309</v>
      </c>
      <c r="D217" s="86">
        <v>0.8025666504335498</v>
      </c>
      <c r="E217" s="87">
        <v>20.219060357900556</v>
      </c>
      <c r="F217" s="86">
        <v>0.34976057704654734</v>
      </c>
      <c r="G217" s="88">
        <v>0.37361573711117396</v>
      </c>
      <c r="H217" s="86">
        <v>1.7275643075922285</v>
      </c>
      <c r="I217" s="88">
        <v>5.4787925292372593E-2</v>
      </c>
      <c r="J217" s="89">
        <v>1.6917878045460317</v>
      </c>
      <c r="K217" s="87">
        <v>0.97929078362584365</v>
      </c>
      <c r="L217" s="4"/>
      <c r="M217" s="83">
        <v>343.84997931249887</v>
      </c>
      <c r="N217" s="83">
        <v>11.329582553150999</v>
      </c>
      <c r="O217" s="83">
        <v>322.32978359385243</v>
      </c>
      <c r="P217" s="83">
        <v>9.5423914571211412</v>
      </c>
      <c r="Q217" s="83">
        <v>169.5906347801417</v>
      </c>
      <c r="R217" s="83">
        <v>16.311027640476254</v>
      </c>
      <c r="S217" s="83">
        <v>343.84997931249887</v>
      </c>
      <c r="T217" s="83">
        <v>11.329582553150999</v>
      </c>
      <c r="U217" s="83">
        <v>202.75292899178547</v>
      </c>
    </row>
    <row r="218" spans="1:22">
      <c r="A218" s="83" t="s">
        <v>414</v>
      </c>
      <c r="B218" s="84">
        <v>2411.3078180845032</v>
      </c>
      <c r="C218" s="85">
        <v>137571.04672290571</v>
      </c>
      <c r="D218" s="86">
        <v>1.0696355479067678</v>
      </c>
      <c r="E218" s="87">
        <v>20.217349412182436</v>
      </c>
      <c r="F218" s="86">
        <v>0.38605101016454324</v>
      </c>
      <c r="G218" s="88">
        <v>0.3785558163665298</v>
      </c>
      <c r="H218" s="86">
        <v>2.4325806563885628</v>
      </c>
      <c r="I218" s="88">
        <v>5.5507653114999299E-2</v>
      </c>
      <c r="J218" s="89">
        <v>2.4017521244680409</v>
      </c>
      <c r="K218" s="87">
        <v>0.98732682024764173</v>
      </c>
      <c r="L218" s="4"/>
      <c r="M218" s="83">
        <v>348.24714895111038</v>
      </c>
      <c r="N218" s="83">
        <v>16.284262504070568</v>
      </c>
      <c r="O218" s="83">
        <v>325.97496199013386</v>
      </c>
      <c r="P218" s="83">
        <v>13.565605509257352</v>
      </c>
      <c r="Q218" s="83">
        <v>169.78920542418376</v>
      </c>
      <c r="R218" s="83">
        <v>17.985249880159671</v>
      </c>
      <c r="S218" s="83">
        <v>348.24714895111038</v>
      </c>
      <c r="T218" s="83">
        <v>16.284262504070568</v>
      </c>
      <c r="U218" s="83">
        <v>205.10558847430008</v>
      </c>
    </row>
    <row r="219" spans="1:22">
      <c r="A219" s="83" t="s">
        <v>442</v>
      </c>
      <c r="B219" s="84">
        <v>2412.6526632471268</v>
      </c>
      <c r="C219" s="85">
        <v>455836.18984435144</v>
      </c>
      <c r="D219" s="86">
        <v>1.1679860580293726</v>
      </c>
      <c r="E219" s="87">
        <v>20.18304825597917</v>
      </c>
      <c r="F219" s="86">
        <v>0.21905759382477594</v>
      </c>
      <c r="G219" s="88">
        <v>0.42761015957400339</v>
      </c>
      <c r="H219" s="86">
        <v>3.638045015348379</v>
      </c>
      <c r="I219" s="88">
        <v>6.2594114341667131E-2</v>
      </c>
      <c r="J219" s="89">
        <v>3.6314439695923832</v>
      </c>
      <c r="K219" s="87">
        <v>0.99818555138044018</v>
      </c>
      <c r="L219" s="4"/>
      <c r="M219" s="83">
        <v>391.38240836447596</v>
      </c>
      <c r="N219" s="83">
        <v>27.5800026877086</v>
      </c>
      <c r="O219" s="83">
        <v>361.47822424693715</v>
      </c>
      <c r="P219" s="83">
        <v>22.130108892715384</v>
      </c>
      <c r="Q219" s="83">
        <v>173.75290507980296</v>
      </c>
      <c r="R219" s="83">
        <v>10.223873102887325</v>
      </c>
      <c r="S219" s="83">
        <v>391.38240836447596</v>
      </c>
      <c r="T219" s="83">
        <v>27.5800026877086</v>
      </c>
      <c r="U219" s="83">
        <v>225.25229617583545</v>
      </c>
    </row>
    <row r="220" spans="1:22">
      <c r="A220" s="83" t="s">
        <v>415</v>
      </c>
      <c r="B220" s="84">
        <v>2411.7641454636459</v>
      </c>
      <c r="C220" s="85">
        <v>364151.39074916713</v>
      </c>
      <c r="D220" s="86">
        <v>1.8265768213436315</v>
      </c>
      <c r="E220" s="87">
        <v>20.199256227136761</v>
      </c>
      <c r="F220" s="86">
        <v>0.23769717328808004</v>
      </c>
      <c r="G220" s="88">
        <v>0.43479516455377731</v>
      </c>
      <c r="H220" s="86">
        <v>2.7225164606228005</v>
      </c>
      <c r="I220" s="88">
        <v>6.3696975160587754E-2</v>
      </c>
      <c r="J220" s="89">
        <v>2.7121201913213504</v>
      </c>
      <c r="K220" s="87">
        <v>0.99618137504334048</v>
      </c>
      <c r="L220" s="4"/>
      <c r="M220" s="83">
        <v>398.06963787565167</v>
      </c>
      <c r="N220" s="83">
        <v>20.93911874628094</v>
      </c>
      <c r="O220" s="83">
        <v>366.57571868982382</v>
      </c>
      <c r="P220" s="83">
        <v>16.754639032678938</v>
      </c>
      <c r="Q220" s="83">
        <v>171.87872264871689</v>
      </c>
      <c r="R220" s="83">
        <v>11.096916354857001</v>
      </c>
      <c r="S220" s="83">
        <v>398.06963787565167</v>
      </c>
      <c r="T220" s="83">
        <v>20.93911874628094</v>
      </c>
      <c r="U220" s="83">
        <v>231.59913672922758</v>
      </c>
    </row>
    <row r="221" spans="1:22">
      <c r="A221" s="83" t="s">
        <v>437</v>
      </c>
      <c r="B221" s="84">
        <v>100.86266111482726</v>
      </c>
      <c r="C221" s="85">
        <v>152676.82118025646</v>
      </c>
      <c r="D221" s="86">
        <v>2.2914798545969202</v>
      </c>
      <c r="E221" s="87">
        <v>14.336166549089755</v>
      </c>
      <c r="F221" s="86">
        <v>2.0488488359943768</v>
      </c>
      <c r="G221" s="88">
        <v>0.77448166941586982</v>
      </c>
      <c r="H221" s="86">
        <v>8.6788043348016117</v>
      </c>
      <c r="I221" s="88">
        <v>8.0527257049339884E-2</v>
      </c>
      <c r="J221" s="89">
        <v>8.4334964948718483</v>
      </c>
      <c r="K221" s="87">
        <v>0.97173483460779353</v>
      </c>
      <c r="L221" s="4"/>
      <c r="M221" s="83">
        <v>499.26912474724713</v>
      </c>
      <c r="N221" s="83">
        <v>81.0342782179182</v>
      </c>
      <c r="O221" s="83">
        <v>582.33067274361531</v>
      </c>
      <c r="P221" s="83">
        <v>76.960391978788493</v>
      </c>
      <c r="Q221" s="83">
        <v>921.12902579007618</v>
      </c>
      <c r="R221" s="83">
        <v>84.252640197697815</v>
      </c>
      <c r="S221" s="83">
        <v>499.26912474724713</v>
      </c>
      <c r="T221" s="83">
        <v>81.0342782179182</v>
      </c>
      <c r="U221" s="83">
        <v>54.201866488683393</v>
      </c>
    </row>
    <row r="222" spans="1:22">
      <c r="A222" s="91" t="s">
        <v>426</v>
      </c>
      <c r="B222" s="92">
        <v>556.18305434359149</v>
      </c>
      <c r="C222" s="93">
        <v>6351.7375487084937</v>
      </c>
      <c r="D222" s="94">
        <v>3.4481329487618395</v>
      </c>
      <c r="E222" s="95">
        <v>10.507690780689064</v>
      </c>
      <c r="F222" s="94">
        <v>0.86043540694772425</v>
      </c>
      <c r="G222" s="96">
        <v>2.3493532050317176</v>
      </c>
      <c r="H222" s="94">
        <v>5.34180645323669</v>
      </c>
      <c r="I222" s="96">
        <v>0.17904175379383583</v>
      </c>
      <c r="J222" s="97">
        <v>5.2720534039700171</v>
      </c>
      <c r="K222" s="95">
        <v>0.98694204856029411</v>
      </c>
      <c r="L222" s="6"/>
      <c r="M222" s="91">
        <v>1061.737537544293</v>
      </c>
      <c r="N222" s="91">
        <v>103.21965871717032</v>
      </c>
      <c r="O222" s="91">
        <v>1227.3617851156007</v>
      </c>
      <c r="P222" s="91">
        <v>76.127012468008388</v>
      </c>
      <c r="Q222" s="91">
        <v>1531.3907358298111</v>
      </c>
      <c r="R222" s="91">
        <v>32.400011102439976</v>
      </c>
      <c r="S222" s="91">
        <v>1531.3907358298111</v>
      </c>
      <c r="T222" s="91">
        <v>32.400011102439976</v>
      </c>
      <c r="U222" s="91">
        <v>69.331589430634224</v>
      </c>
    </row>
    <row r="223" spans="1:22">
      <c r="A223" s="98" t="s">
        <v>476</v>
      </c>
      <c r="B223" s="98"/>
      <c r="C223" s="98"/>
      <c r="D223" s="98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9"/>
    </row>
    <row r="224" spans="1:22">
      <c r="A224" s="99" t="s">
        <v>488</v>
      </c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</row>
    <row r="225" spans="1:22">
      <c r="A225" s="99" t="s">
        <v>487</v>
      </c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</row>
    <row r="226" spans="1:22">
      <c r="A226" s="99" t="s">
        <v>489</v>
      </c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</row>
    <row r="227" spans="1:22">
      <c r="A227" s="99" t="s">
        <v>1284</v>
      </c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</row>
    <row r="228" spans="1:22">
      <c r="A228" s="99" t="s">
        <v>491</v>
      </c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</row>
    <row r="229" spans="1:22">
      <c r="A229" s="99" t="s">
        <v>490</v>
      </c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</row>
    <row r="230" spans="1:22">
      <c r="A230" s="99" t="s">
        <v>492</v>
      </c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</row>
    <row r="231" spans="1:22">
      <c r="A231" s="99" t="s">
        <v>493</v>
      </c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</row>
    <row r="232" spans="1:22">
      <c r="A232" s="99" t="s">
        <v>494</v>
      </c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</row>
    <row r="233" spans="1:22">
      <c r="A233" s="99" t="s">
        <v>497</v>
      </c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</row>
    <row r="234" spans="1:22">
      <c r="A234" s="99" t="s">
        <v>495</v>
      </c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</row>
    <row r="235" spans="1:22">
      <c r="A235" s="100" t="s">
        <v>496</v>
      </c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9"/>
    </row>
    <row r="236" spans="1:22">
      <c r="A236" s="99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</row>
    <row r="237" spans="1:22">
      <c r="A237" s="99" t="s">
        <v>477</v>
      </c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</row>
    <row r="238" spans="1:22">
      <c r="A238" s="99" t="s">
        <v>478</v>
      </c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</row>
    <row r="239" spans="1:22">
      <c r="A239" s="99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</row>
  </sheetData>
  <mergeCells count="2">
    <mergeCell ref="M2:R2"/>
    <mergeCell ref="E2:K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63"/>
  <sheetViews>
    <sheetView workbookViewId="0">
      <selection sqref="A1:W1"/>
    </sheetView>
  </sheetViews>
  <sheetFormatPr defaultColWidth="10.875" defaultRowHeight="12.75"/>
  <cols>
    <col min="1" max="1" width="6" style="9" customWidth="1"/>
    <col min="2" max="2" width="7.5" style="1" customWidth="1"/>
    <col min="3" max="3" width="7" style="1" customWidth="1"/>
    <col min="4" max="4" width="9.375" style="1" customWidth="1"/>
    <col min="5" max="7" width="6" style="1" customWidth="1"/>
    <col min="8" max="8" width="2.125" style="1" customWidth="1"/>
    <col min="9" max="11" width="7" style="1" customWidth="1"/>
    <col min="12" max="12" width="8.625" style="1" customWidth="1"/>
    <col min="13" max="15" width="7" style="1" customWidth="1"/>
    <col min="16" max="16" width="2.125" style="1" customWidth="1"/>
    <col min="17" max="17" width="6" style="1" customWidth="1"/>
    <col min="18" max="18" width="7.125" style="1" customWidth="1"/>
    <col min="19" max="19" width="7.875" style="1" customWidth="1"/>
    <col min="20" max="20" width="9.5" style="1" customWidth="1"/>
    <col min="21" max="23" width="6" style="1" customWidth="1"/>
    <col min="24" max="16384" width="10.875" style="1"/>
  </cols>
  <sheetData>
    <row r="1" spans="1:23" ht="13.5" thickBot="1">
      <c r="A1" s="133" t="s">
        <v>1330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</row>
    <row r="2" spans="1:23" ht="13.5" thickTop="1">
      <c r="A2" s="134" t="s">
        <v>1324</v>
      </c>
      <c r="B2" s="134"/>
      <c r="C2" s="134"/>
      <c r="D2" s="134"/>
      <c r="E2" s="134"/>
      <c r="F2" s="134"/>
      <c r="G2" s="134"/>
      <c r="H2" s="5"/>
      <c r="I2" s="134" t="s">
        <v>1325</v>
      </c>
      <c r="J2" s="134"/>
      <c r="K2" s="134"/>
      <c r="L2" s="134"/>
      <c r="M2" s="134"/>
      <c r="N2" s="134"/>
      <c r="O2" s="134"/>
      <c r="P2" s="5"/>
      <c r="Q2" s="134" t="s">
        <v>1316</v>
      </c>
      <c r="R2" s="134"/>
      <c r="S2" s="134"/>
      <c r="T2" s="134"/>
      <c r="U2" s="134"/>
      <c r="V2" s="134"/>
      <c r="W2" s="134"/>
    </row>
    <row r="3" spans="1:23" s="9" customFormat="1">
      <c r="A3" s="43" t="s">
        <v>1293</v>
      </c>
      <c r="B3" s="43" t="s">
        <v>1290</v>
      </c>
      <c r="C3" s="43" t="s">
        <v>1291</v>
      </c>
      <c r="D3" s="43" t="s">
        <v>1292</v>
      </c>
      <c r="E3" s="43" t="s">
        <v>21</v>
      </c>
      <c r="F3" s="43" t="s">
        <v>22</v>
      </c>
      <c r="G3" s="43" t="s">
        <v>23</v>
      </c>
      <c r="H3" s="10"/>
      <c r="I3" s="43" t="s">
        <v>1293</v>
      </c>
      <c r="J3" s="43" t="s">
        <v>1290</v>
      </c>
      <c r="K3" s="43" t="s">
        <v>1291</v>
      </c>
      <c r="L3" s="43" t="s">
        <v>1292</v>
      </c>
      <c r="M3" s="43" t="s">
        <v>21</v>
      </c>
      <c r="N3" s="43" t="s">
        <v>22</v>
      </c>
      <c r="O3" s="43" t="s">
        <v>23</v>
      </c>
      <c r="P3" s="10"/>
      <c r="Q3" s="43" t="s">
        <v>1293</v>
      </c>
      <c r="R3" s="43" t="s">
        <v>1290</v>
      </c>
      <c r="S3" s="43" t="s">
        <v>1291</v>
      </c>
      <c r="T3" s="43" t="s">
        <v>1292</v>
      </c>
      <c r="U3" s="43" t="s">
        <v>21</v>
      </c>
      <c r="V3" s="43" t="s">
        <v>22</v>
      </c>
      <c r="W3" s="43" t="s">
        <v>23</v>
      </c>
    </row>
    <row r="4" spans="1:23">
      <c r="A4" s="40">
        <v>1</v>
      </c>
      <c r="B4" s="2">
        <v>37</v>
      </c>
      <c r="C4" s="2">
        <v>12</v>
      </c>
      <c r="D4" s="2">
        <v>6</v>
      </c>
      <c r="E4" s="41">
        <v>3.0833333333333299</v>
      </c>
      <c r="F4" s="41">
        <v>6.166666666666667</v>
      </c>
      <c r="G4" s="41">
        <v>2</v>
      </c>
      <c r="H4" s="41"/>
      <c r="I4" s="40">
        <v>1</v>
      </c>
      <c r="J4" s="2">
        <v>38</v>
      </c>
      <c r="K4" s="2">
        <v>17</v>
      </c>
      <c r="L4" s="2">
        <v>10</v>
      </c>
      <c r="M4" s="41">
        <v>2.2352941176470602</v>
      </c>
      <c r="N4" s="41">
        <v>3.8</v>
      </c>
      <c r="O4" s="41">
        <v>1.7</v>
      </c>
      <c r="P4" s="105"/>
      <c r="Q4" s="40">
        <v>1</v>
      </c>
      <c r="R4" s="2">
        <v>7.5</v>
      </c>
      <c r="S4" s="2">
        <v>1</v>
      </c>
      <c r="T4" s="2"/>
      <c r="U4" s="41">
        <v>7.5</v>
      </c>
      <c r="V4" s="41"/>
      <c r="W4" s="41"/>
    </row>
    <row r="5" spans="1:23">
      <c r="A5" s="40">
        <v>2</v>
      </c>
      <c r="B5" s="2">
        <v>36</v>
      </c>
      <c r="C5" s="2">
        <v>13</v>
      </c>
      <c r="D5" s="2">
        <v>6</v>
      </c>
      <c r="E5" s="41">
        <v>2.7692307692307692</v>
      </c>
      <c r="F5" s="41">
        <v>6</v>
      </c>
      <c r="G5" s="41">
        <v>2.1666666666666665</v>
      </c>
      <c r="H5" s="41"/>
      <c r="I5" s="40">
        <v>2</v>
      </c>
      <c r="J5" s="2">
        <v>34</v>
      </c>
      <c r="K5" s="2">
        <v>20</v>
      </c>
      <c r="L5" s="2">
        <v>6</v>
      </c>
      <c r="M5" s="41">
        <v>1.7</v>
      </c>
      <c r="N5" s="41">
        <v>5.666666666666667</v>
      </c>
      <c r="O5" s="41">
        <v>3.3333333333333335</v>
      </c>
      <c r="P5" s="105"/>
      <c r="Q5" s="40">
        <v>2</v>
      </c>
      <c r="R5" s="2">
        <v>4.25</v>
      </c>
      <c r="S5" s="2">
        <v>1</v>
      </c>
      <c r="T5" s="2"/>
      <c r="U5" s="41">
        <v>4.25</v>
      </c>
      <c r="V5" s="41"/>
      <c r="W5" s="41"/>
    </row>
    <row r="6" spans="1:23">
      <c r="A6" s="40">
        <v>3</v>
      </c>
      <c r="B6" s="2">
        <v>57</v>
      </c>
      <c r="C6" s="2">
        <v>10</v>
      </c>
      <c r="D6" s="2"/>
      <c r="E6" s="41">
        <v>5.7</v>
      </c>
      <c r="F6" s="41"/>
      <c r="G6" s="41"/>
      <c r="H6" s="41"/>
      <c r="I6" s="40">
        <v>3</v>
      </c>
      <c r="J6" s="2">
        <v>25</v>
      </c>
      <c r="K6" s="2">
        <v>14</v>
      </c>
      <c r="L6" s="2">
        <v>7</v>
      </c>
      <c r="M6" s="41">
        <v>1.7857142857142858</v>
      </c>
      <c r="N6" s="41">
        <v>3.5714285714285716</v>
      </c>
      <c r="O6" s="41">
        <v>2</v>
      </c>
      <c r="P6" s="41"/>
      <c r="Q6" s="40">
        <v>3</v>
      </c>
      <c r="R6" s="2">
        <v>1.5</v>
      </c>
      <c r="S6" s="2">
        <v>0.5</v>
      </c>
      <c r="T6" s="2"/>
      <c r="U6" s="41">
        <v>3</v>
      </c>
      <c r="V6" s="41"/>
      <c r="W6" s="41"/>
    </row>
    <row r="7" spans="1:23">
      <c r="A7" s="40">
        <v>4</v>
      </c>
      <c r="B7" s="2">
        <v>31</v>
      </c>
      <c r="C7" s="2">
        <v>8</v>
      </c>
      <c r="D7" s="2"/>
      <c r="E7" s="41">
        <v>3.875</v>
      </c>
      <c r="F7" s="41"/>
      <c r="G7" s="41"/>
      <c r="H7" s="41"/>
      <c r="I7" s="40">
        <v>4</v>
      </c>
      <c r="J7" s="2">
        <v>39</v>
      </c>
      <c r="K7" s="2">
        <v>15</v>
      </c>
      <c r="L7" s="2"/>
      <c r="M7" s="41">
        <v>2.6</v>
      </c>
      <c r="N7" s="41"/>
      <c r="O7" s="41"/>
      <c r="P7" s="41"/>
      <c r="Q7" s="40">
        <v>4</v>
      </c>
      <c r="R7" s="2"/>
      <c r="S7" s="2">
        <v>1.5</v>
      </c>
      <c r="T7" s="2">
        <v>0.3</v>
      </c>
      <c r="U7" s="41"/>
      <c r="V7" s="41"/>
      <c r="W7" s="41">
        <v>5</v>
      </c>
    </row>
    <row r="8" spans="1:23">
      <c r="A8" s="40">
        <v>5</v>
      </c>
      <c r="B8" s="2">
        <v>32</v>
      </c>
      <c r="C8" s="2">
        <v>8</v>
      </c>
      <c r="D8" s="2"/>
      <c r="E8" s="41">
        <v>4</v>
      </c>
      <c r="F8" s="41"/>
      <c r="G8" s="41"/>
      <c r="H8" s="41"/>
      <c r="I8" s="40">
        <v>5</v>
      </c>
      <c r="J8" s="2">
        <v>48</v>
      </c>
      <c r="K8" s="2">
        <v>10</v>
      </c>
      <c r="L8" s="2"/>
      <c r="M8" s="41">
        <v>4.8</v>
      </c>
      <c r="N8" s="41"/>
      <c r="O8" s="41"/>
      <c r="P8" s="41"/>
      <c r="Q8" s="40">
        <v>5</v>
      </c>
      <c r="R8" s="2"/>
      <c r="S8" s="2">
        <v>2</v>
      </c>
      <c r="T8" s="2">
        <v>0.5</v>
      </c>
      <c r="U8" s="41"/>
      <c r="V8" s="41"/>
      <c r="W8" s="41">
        <v>4</v>
      </c>
    </row>
    <row r="9" spans="1:23">
      <c r="A9" s="40">
        <v>6</v>
      </c>
      <c r="B9" s="2">
        <v>40</v>
      </c>
      <c r="C9" s="2">
        <v>17</v>
      </c>
      <c r="D9" s="2"/>
      <c r="E9" s="41">
        <v>2.3529411764705883</v>
      </c>
      <c r="F9" s="41"/>
      <c r="G9" s="41"/>
      <c r="H9" s="41"/>
      <c r="I9" s="40">
        <v>6</v>
      </c>
      <c r="J9" s="2">
        <v>31</v>
      </c>
      <c r="K9" s="2">
        <v>15</v>
      </c>
      <c r="L9" s="2"/>
      <c r="M9" s="41">
        <v>2.0666666666666669</v>
      </c>
      <c r="N9" s="41"/>
      <c r="O9" s="41"/>
      <c r="P9" s="41"/>
      <c r="Q9" s="40">
        <v>6</v>
      </c>
      <c r="R9" s="2"/>
      <c r="S9" s="2">
        <v>0.5</v>
      </c>
      <c r="T9" s="2">
        <v>0.25</v>
      </c>
      <c r="U9" s="41"/>
      <c r="V9" s="41"/>
      <c r="W9" s="41">
        <v>2</v>
      </c>
    </row>
    <row r="10" spans="1:23">
      <c r="A10" s="40">
        <v>7</v>
      </c>
      <c r="B10" s="2"/>
      <c r="C10" s="2">
        <v>10</v>
      </c>
      <c r="D10" s="2">
        <v>8</v>
      </c>
      <c r="E10" s="41"/>
      <c r="F10" s="41"/>
      <c r="G10" s="41">
        <v>1.25</v>
      </c>
      <c r="H10" s="41"/>
      <c r="I10" s="40">
        <v>7</v>
      </c>
      <c r="J10" s="2">
        <v>44</v>
      </c>
      <c r="K10" s="2">
        <v>18</v>
      </c>
      <c r="L10" s="2"/>
      <c r="M10" s="41">
        <v>2.4444444444444446</v>
      </c>
      <c r="N10" s="41"/>
      <c r="O10" s="41"/>
      <c r="P10" s="41"/>
      <c r="Q10" s="40"/>
      <c r="U10" s="42"/>
      <c r="V10" s="42"/>
      <c r="W10" s="42"/>
    </row>
    <row r="11" spans="1:23">
      <c r="A11" s="40">
        <v>8</v>
      </c>
      <c r="B11" s="2">
        <v>63</v>
      </c>
      <c r="C11" s="2">
        <v>11</v>
      </c>
      <c r="D11" s="2"/>
      <c r="E11" s="41">
        <v>5.7272727272727275</v>
      </c>
      <c r="F11" s="41"/>
      <c r="G11" s="41"/>
      <c r="H11" s="41"/>
      <c r="I11" s="40">
        <v>8</v>
      </c>
      <c r="J11" s="2">
        <v>41</v>
      </c>
      <c r="K11" s="2">
        <v>15</v>
      </c>
      <c r="L11" s="2"/>
      <c r="M11" s="41">
        <v>2.7333333333333334</v>
      </c>
      <c r="N11" s="41"/>
      <c r="O11" s="41"/>
      <c r="P11" s="41"/>
      <c r="Q11" s="40"/>
      <c r="U11" s="42"/>
      <c r="V11" s="42"/>
      <c r="W11" s="42"/>
    </row>
    <row r="12" spans="1:23">
      <c r="A12" s="40">
        <v>9</v>
      </c>
      <c r="B12" s="2"/>
      <c r="C12" s="2">
        <v>13</v>
      </c>
      <c r="D12" s="2">
        <v>10</v>
      </c>
      <c r="E12" s="41"/>
      <c r="F12" s="41"/>
      <c r="G12" s="41">
        <v>1.3</v>
      </c>
      <c r="H12" s="41"/>
      <c r="I12" s="40">
        <v>9</v>
      </c>
      <c r="J12" s="2">
        <v>51</v>
      </c>
      <c r="K12" s="2">
        <v>18</v>
      </c>
      <c r="L12" s="2"/>
      <c r="M12" s="41">
        <v>2.8333333333333335</v>
      </c>
      <c r="N12" s="41"/>
      <c r="O12" s="41"/>
      <c r="P12" s="41"/>
      <c r="Q12" s="40"/>
      <c r="U12" s="42"/>
      <c r="V12" s="42"/>
      <c r="W12" s="42"/>
    </row>
    <row r="13" spans="1:23">
      <c r="A13" s="40">
        <v>10</v>
      </c>
      <c r="B13" s="2">
        <v>56</v>
      </c>
      <c r="C13" s="2">
        <v>6</v>
      </c>
      <c r="D13" s="2"/>
      <c r="E13" s="41">
        <v>9.3333333333333339</v>
      </c>
      <c r="F13" s="41"/>
      <c r="G13" s="41"/>
      <c r="H13" s="41"/>
      <c r="I13" s="40">
        <v>10</v>
      </c>
      <c r="J13" s="2" t="s">
        <v>1287</v>
      </c>
      <c r="K13" s="2">
        <v>17</v>
      </c>
      <c r="L13" s="2">
        <v>13</v>
      </c>
      <c r="M13" s="41">
        <v>3.5294117647058822</v>
      </c>
      <c r="N13" s="41">
        <v>4.615384615384615</v>
      </c>
      <c r="O13" s="41">
        <v>1.3076923076923077</v>
      </c>
      <c r="P13" s="41"/>
      <c r="Q13" s="40"/>
      <c r="U13" s="42"/>
      <c r="V13" s="42"/>
      <c r="W13" s="42"/>
    </row>
    <row r="14" spans="1:23">
      <c r="A14" s="40"/>
      <c r="B14" s="2"/>
      <c r="C14" s="2"/>
      <c r="D14" s="2"/>
      <c r="E14" s="41"/>
      <c r="F14" s="41"/>
      <c r="G14" s="41"/>
      <c r="H14" s="41"/>
      <c r="I14" s="40">
        <v>11</v>
      </c>
      <c r="J14" s="2">
        <v>32</v>
      </c>
      <c r="K14" s="2">
        <v>14</v>
      </c>
      <c r="L14" s="2"/>
      <c r="M14" s="41">
        <v>2.2857142857142856</v>
      </c>
      <c r="N14" s="41"/>
      <c r="O14" s="41"/>
      <c r="P14" s="41"/>
      <c r="Q14" s="40"/>
      <c r="U14" s="42"/>
      <c r="V14" s="42"/>
      <c r="W14" s="42"/>
    </row>
    <row r="15" spans="1:23">
      <c r="A15" s="40"/>
      <c r="B15" s="2"/>
      <c r="C15" s="2"/>
      <c r="D15" s="2"/>
      <c r="E15" s="41"/>
      <c r="F15" s="41"/>
      <c r="G15" s="41"/>
      <c r="H15" s="41"/>
      <c r="I15" s="40">
        <v>12</v>
      </c>
      <c r="J15" s="2"/>
      <c r="K15" s="2">
        <v>8</v>
      </c>
      <c r="L15" s="2">
        <v>6</v>
      </c>
      <c r="M15" s="41"/>
      <c r="N15" s="41"/>
      <c r="O15" s="41">
        <v>1.3333333333333333</v>
      </c>
      <c r="P15" s="41"/>
      <c r="Q15" s="40"/>
      <c r="U15" s="42"/>
      <c r="V15" s="42"/>
      <c r="W15" s="42"/>
    </row>
    <row r="16" spans="1:23">
      <c r="A16" s="40"/>
      <c r="B16" s="2"/>
      <c r="C16" s="2"/>
      <c r="D16" s="2"/>
      <c r="E16" s="41"/>
      <c r="F16" s="41"/>
      <c r="G16" s="41"/>
      <c r="H16" s="41"/>
      <c r="I16" s="40">
        <v>13</v>
      </c>
      <c r="J16" s="2"/>
      <c r="K16" s="2">
        <v>11</v>
      </c>
      <c r="L16" s="2">
        <v>6</v>
      </c>
      <c r="M16" s="41"/>
      <c r="N16" s="41"/>
      <c r="O16" s="41">
        <v>1.8333333333333333</v>
      </c>
      <c r="P16" s="41"/>
      <c r="Q16" s="40"/>
      <c r="U16" s="42"/>
      <c r="V16" s="42"/>
      <c r="W16" s="42"/>
    </row>
    <row r="17" spans="1:23">
      <c r="A17" s="40"/>
      <c r="B17" s="2"/>
      <c r="C17" s="2"/>
      <c r="D17" s="2"/>
      <c r="E17" s="41"/>
      <c r="F17" s="41"/>
      <c r="G17" s="41"/>
      <c r="H17" s="41"/>
      <c r="I17" s="40">
        <v>14</v>
      </c>
      <c r="J17" s="2"/>
      <c r="K17" s="2">
        <v>12</v>
      </c>
      <c r="L17" s="2">
        <v>9</v>
      </c>
      <c r="M17" s="41"/>
      <c r="N17" s="41"/>
      <c r="O17" s="41">
        <v>1.3333333333333333</v>
      </c>
      <c r="P17" s="41"/>
      <c r="Q17" s="40"/>
      <c r="U17" s="42"/>
      <c r="V17" s="42"/>
      <c r="W17" s="42"/>
    </row>
    <row r="18" spans="1:23">
      <c r="A18" s="40"/>
      <c r="B18" s="2"/>
      <c r="C18" s="2"/>
      <c r="D18" s="2"/>
      <c r="E18" s="41"/>
      <c r="F18" s="41"/>
      <c r="G18" s="41"/>
      <c r="H18" s="41"/>
      <c r="I18" s="40">
        <v>15</v>
      </c>
      <c r="J18" s="2"/>
      <c r="K18" s="2">
        <v>12</v>
      </c>
      <c r="L18" s="2">
        <v>11</v>
      </c>
      <c r="M18" s="41"/>
      <c r="N18" s="41"/>
      <c r="O18" s="41">
        <v>1.0909090909090908</v>
      </c>
      <c r="P18" s="41"/>
      <c r="Q18" s="40"/>
      <c r="U18" s="42"/>
      <c r="V18" s="42"/>
      <c r="W18" s="42"/>
    </row>
    <row r="19" spans="1:23">
      <c r="A19" s="40"/>
      <c r="B19" s="2"/>
      <c r="C19" s="2"/>
      <c r="D19" s="2"/>
      <c r="E19" s="41"/>
      <c r="F19" s="41"/>
      <c r="G19" s="41"/>
      <c r="H19" s="41"/>
      <c r="I19" s="40">
        <v>16</v>
      </c>
      <c r="J19" s="2">
        <v>28</v>
      </c>
      <c r="K19" s="2">
        <v>12</v>
      </c>
      <c r="L19" s="2"/>
      <c r="M19" s="41">
        <v>2.3333333333333335</v>
      </c>
      <c r="N19" s="41"/>
      <c r="O19" s="41"/>
      <c r="P19" s="41"/>
      <c r="Q19" s="40"/>
      <c r="U19" s="42"/>
      <c r="V19" s="42"/>
      <c r="W19" s="42"/>
    </row>
    <row r="20" spans="1:23">
      <c r="A20" s="40"/>
      <c r="B20" s="2"/>
      <c r="C20" s="2"/>
      <c r="D20" s="2"/>
      <c r="E20" s="41"/>
      <c r="F20" s="41"/>
      <c r="G20" s="41"/>
      <c r="H20" s="41"/>
      <c r="I20" s="40">
        <v>17</v>
      </c>
      <c r="J20" s="2">
        <v>22</v>
      </c>
      <c r="K20" s="2">
        <v>12</v>
      </c>
      <c r="L20" s="2" t="s">
        <v>1288</v>
      </c>
      <c r="M20" s="41">
        <v>1.8333333333333333</v>
      </c>
      <c r="N20" s="41">
        <v>3.6666666666666665</v>
      </c>
      <c r="O20" s="41">
        <v>2</v>
      </c>
      <c r="P20" s="41"/>
      <c r="Q20" s="40"/>
      <c r="U20" s="42"/>
      <c r="V20" s="42"/>
      <c r="W20" s="42"/>
    </row>
    <row r="21" spans="1:23">
      <c r="A21" s="40"/>
      <c r="B21" s="2"/>
      <c r="C21" s="2"/>
      <c r="D21" s="2"/>
      <c r="E21" s="41"/>
      <c r="F21" s="41"/>
      <c r="G21" s="41"/>
      <c r="H21" s="41"/>
      <c r="I21" s="40">
        <v>18</v>
      </c>
      <c r="J21" s="2"/>
      <c r="K21" s="2">
        <v>13</v>
      </c>
      <c r="L21" s="2">
        <v>10</v>
      </c>
      <c r="M21" s="41"/>
      <c r="N21" s="41"/>
      <c r="O21" s="41">
        <v>1.3</v>
      </c>
      <c r="P21" s="41"/>
      <c r="Q21" s="40"/>
      <c r="U21" s="42"/>
      <c r="V21" s="42"/>
      <c r="W21" s="42"/>
    </row>
    <row r="22" spans="1:23">
      <c r="A22" s="40"/>
      <c r="B22" s="2"/>
      <c r="C22" s="2"/>
      <c r="D22" s="2"/>
      <c r="E22" s="41"/>
      <c r="F22" s="41"/>
      <c r="G22" s="41"/>
      <c r="H22" s="41"/>
      <c r="I22" s="40">
        <v>19</v>
      </c>
      <c r="J22" s="2">
        <v>29</v>
      </c>
      <c r="K22" s="2">
        <v>11</v>
      </c>
      <c r="L22" s="2">
        <v>7</v>
      </c>
      <c r="M22" s="41">
        <v>2.6363636363636362</v>
      </c>
      <c r="N22" s="41">
        <v>4.1428571428571432</v>
      </c>
      <c r="O22" s="41">
        <v>1.5714285714285714</v>
      </c>
      <c r="P22" s="41"/>
      <c r="Q22" s="40"/>
      <c r="U22" s="42"/>
      <c r="V22" s="42"/>
      <c r="W22" s="42"/>
    </row>
    <row r="23" spans="1:23">
      <c r="A23" s="40"/>
      <c r="B23" s="2"/>
      <c r="C23" s="2"/>
      <c r="D23" s="2"/>
      <c r="E23" s="41"/>
      <c r="F23" s="41"/>
      <c r="G23" s="41"/>
      <c r="H23" s="41"/>
      <c r="I23" s="40">
        <v>20</v>
      </c>
      <c r="J23" s="2">
        <v>42</v>
      </c>
      <c r="K23" s="2">
        <v>18</v>
      </c>
      <c r="L23" s="2"/>
      <c r="M23" s="41">
        <v>2.3333333333333335</v>
      </c>
      <c r="N23" s="41"/>
      <c r="O23" s="41"/>
      <c r="P23" s="41"/>
      <c r="Q23" s="40"/>
      <c r="U23" s="42"/>
      <c r="V23" s="42"/>
      <c r="W23" s="42"/>
    </row>
    <row r="24" spans="1:23">
      <c r="A24" s="40"/>
      <c r="B24" s="2"/>
      <c r="C24" s="2"/>
      <c r="D24" s="2"/>
      <c r="E24" s="41"/>
      <c r="F24" s="41"/>
      <c r="G24" s="41"/>
      <c r="H24" s="41"/>
      <c r="I24" s="40">
        <v>21</v>
      </c>
      <c r="J24" s="2">
        <v>37</v>
      </c>
      <c r="K24" s="2">
        <v>11</v>
      </c>
      <c r="L24" s="2"/>
      <c r="M24" s="41">
        <v>3.3636363636363638</v>
      </c>
      <c r="N24" s="41"/>
      <c r="O24" s="41"/>
      <c r="P24" s="41"/>
      <c r="Q24" s="40"/>
      <c r="U24" s="42"/>
      <c r="V24" s="42"/>
      <c r="W24" s="42"/>
    </row>
    <row r="25" spans="1:23">
      <c r="A25" s="40"/>
      <c r="B25" s="2"/>
      <c r="C25" s="2"/>
      <c r="D25" s="2"/>
      <c r="E25" s="41"/>
      <c r="F25" s="41"/>
      <c r="G25" s="41"/>
      <c r="H25" s="41"/>
      <c r="I25" s="40">
        <v>22</v>
      </c>
      <c r="J25" s="2">
        <v>52</v>
      </c>
      <c r="K25" s="2">
        <v>14</v>
      </c>
      <c r="L25" s="2"/>
      <c r="M25" s="41">
        <v>3.7142857142857144</v>
      </c>
      <c r="N25" s="41"/>
      <c r="O25" s="41"/>
      <c r="P25" s="41"/>
      <c r="Q25" s="40"/>
      <c r="U25" s="42"/>
      <c r="V25" s="42"/>
      <c r="W25" s="42"/>
    </row>
    <row r="26" spans="1:23">
      <c r="A26" s="40"/>
      <c r="B26" s="2"/>
      <c r="C26" s="2"/>
      <c r="D26" s="2"/>
      <c r="E26" s="41"/>
      <c r="F26" s="41"/>
      <c r="G26" s="41"/>
      <c r="H26" s="41"/>
      <c r="I26" s="40">
        <v>23</v>
      </c>
      <c r="J26" s="2">
        <v>44</v>
      </c>
      <c r="K26" s="2">
        <v>13</v>
      </c>
      <c r="L26" s="2"/>
      <c r="M26" s="41">
        <v>3.3846153846153846</v>
      </c>
      <c r="N26" s="41"/>
      <c r="O26" s="41"/>
      <c r="P26" s="41"/>
      <c r="Q26" s="40"/>
      <c r="U26" s="42"/>
      <c r="V26" s="42"/>
      <c r="W26" s="42"/>
    </row>
    <row r="27" spans="1:23">
      <c r="A27" s="40"/>
      <c r="B27" s="2"/>
      <c r="C27" s="2"/>
      <c r="D27" s="2"/>
      <c r="E27" s="41"/>
      <c r="F27" s="41"/>
      <c r="G27" s="41"/>
      <c r="H27" s="41"/>
      <c r="I27" s="40">
        <v>24</v>
      </c>
      <c r="J27" s="2">
        <v>43</v>
      </c>
      <c r="K27" s="2">
        <v>15</v>
      </c>
      <c r="L27" s="2"/>
      <c r="M27" s="41">
        <v>2.8666666666666667</v>
      </c>
      <c r="N27" s="41"/>
      <c r="O27" s="41"/>
      <c r="P27" s="41"/>
      <c r="Q27" s="40"/>
      <c r="U27" s="42"/>
      <c r="V27" s="42"/>
      <c r="W27" s="42"/>
    </row>
    <row r="28" spans="1:23">
      <c r="A28" s="40"/>
      <c r="B28" s="2"/>
      <c r="C28" s="2"/>
      <c r="D28" s="2"/>
      <c r="E28" s="41"/>
      <c r="F28" s="41"/>
      <c r="G28" s="41"/>
      <c r="H28" s="41"/>
      <c r="I28" s="40">
        <v>25</v>
      </c>
      <c r="J28" s="2">
        <v>53</v>
      </c>
      <c r="K28" s="2">
        <v>11</v>
      </c>
      <c r="L28" s="2"/>
      <c r="M28" s="41">
        <v>4.8181818181818183</v>
      </c>
      <c r="N28" s="41"/>
      <c r="O28" s="41"/>
      <c r="P28" s="41"/>
      <c r="Q28" s="40"/>
      <c r="U28" s="42"/>
      <c r="V28" s="42"/>
      <c r="W28" s="42"/>
    </row>
    <row r="29" spans="1:23">
      <c r="A29" s="40"/>
      <c r="B29" s="2"/>
      <c r="C29" s="2"/>
      <c r="D29" s="2"/>
      <c r="E29" s="41"/>
      <c r="F29" s="41"/>
      <c r="G29" s="41"/>
      <c r="H29" s="41"/>
      <c r="I29" s="40">
        <v>26</v>
      </c>
      <c r="J29" s="2">
        <v>27</v>
      </c>
      <c r="K29" s="2">
        <v>16</v>
      </c>
      <c r="L29" s="2"/>
      <c r="M29" s="41">
        <v>1.6875</v>
      </c>
      <c r="N29" s="41"/>
      <c r="O29" s="41"/>
      <c r="P29" s="41"/>
      <c r="Q29" s="40"/>
      <c r="U29" s="42"/>
      <c r="V29" s="42"/>
      <c r="W29" s="42"/>
    </row>
    <row r="30" spans="1:23">
      <c r="A30" s="40"/>
      <c r="B30" s="2"/>
      <c r="C30" s="2"/>
      <c r="D30" s="2"/>
      <c r="E30" s="41"/>
      <c r="F30" s="41"/>
      <c r="G30" s="41"/>
      <c r="H30" s="41"/>
      <c r="I30" s="40">
        <v>27</v>
      </c>
      <c r="J30" s="2">
        <v>38</v>
      </c>
      <c r="K30" s="2">
        <v>8</v>
      </c>
      <c r="L30" s="2"/>
      <c r="M30" s="41">
        <v>4.75</v>
      </c>
      <c r="N30" s="41"/>
      <c r="O30" s="41"/>
      <c r="P30" s="41"/>
      <c r="Q30" s="40"/>
      <c r="U30" s="42"/>
      <c r="V30" s="42"/>
      <c r="W30" s="42"/>
    </row>
    <row r="31" spans="1:23">
      <c r="A31" s="40"/>
      <c r="B31" s="2"/>
      <c r="C31" s="2"/>
      <c r="D31" s="2"/>
      <c r="E31" s="41"/>
      <c r="F31" s="41"/>
      <c r="G31" s="41"/>
      <c r="H31" s="41"/>
      <c r="I31" s="40">
        <v>28</v>
      </c>
      <c r="J31" s="2">
        <v>38</v>
      </c>
      <c r="K31" s="2">
        <v>16</v>
      </c>
      <c r="L31" s="2"/>
      <c r="M31" s="41">
        <v>2.375</v>
      </c>
      <c r="N31" s="41"/>
      <c r="O31" s="41"/>
      <c r="P31" s="41"/>
      <c r="Q31" s="40"/>
      <c r="U31" s="42"/>
      <c r="V31" s="42"/>
      <c r="W31" s="42"/>
    </row>
    <row r="32" spans="1:23">
      <c r="A32" s="40"/>
      <c r="B32" s="2"/>
      <c r="C32" s="2"/>
      <c r="D32" s="2"/>
      <c r="E32" s="41"/>
      <c r="F32" s="41"/>
      <c r="G32" s="41"/>
      <c r="H32" s="41"/>
      <c r="I32" s="40">
        <v>29</v>
      </c>
      <c r="J32" s="2">
        <v>50</v>
      </c>
      <c r="K32" s="2">
        <v>15</v>
      </c>
      <c r="L32" s="2"/>
      <c r="M32" s="41">
        <v>3.3333333333333335</v>
      </c>
      <c r="N32" s="41"/>
      <c r="O32" s="41"/>
      <c r="P32" s="41"/>
      <c r="Q32" s="40"/>
      <c r="U32" s="42"/>
      <c r="V32" s="42"/>
      <c r="W32" s="42"/>
    </row>
    <row r="33" spans="1:23">
      <c r="A33" s="40"/>
      <c r="B33" s="2"/>
      <c r="C33" s="2"/>
      <c r="D33" s="2"/>
      <c r="E33" s="41"/>
      <c r="F33" s="41"/>
      <c r="G33" s="41"/>
      <c r="H33" s="41"/>
      <c r="I33" s="40">
        <v>30</v>
      </c>
      <c r="J33" s="2">
        <v>45</v>
      </c>
      <c r="K33" s="2">
        <v>14</v>
      </c>
      <c r="L33" s="2"/>
      <c r="M33" s="41">
        <v>3.2142857142857144</v>
      </c>
      <c r="N33" s="41"/>
      <c r="O33" s="41"/>
      <c r="P33" s="41"/>
      <c r="Q33" s="40"/>
      <c r="U33" s="42"/>
      <c r="V33" s="42"/>
      <c r="W33" s="42"/>
    </row>
    <row r="34" spans="1:23">
      <c r="A34" s="40"/>
      <c r="B34" s="2"/>
      <c r="C34" s="2"/>
      <c r="D34" s="2"/>
      <c r="E34" s="41"/>
      <c r="F34" s="41"/>
      <c r="G34" s="41"/>
      <c r="H34" s="41"/>
      <c r="I34" s="40">
        <v>31</v>
      </c>
      <c r="J34" s="2"/>
      <c r="K34" s="2">
        <v>15</v>
      </c>
      <c r="L34" s="2">
        <v>7</v>
      </c>
      <c r="M34" s="41"/>
      <c r="N34" s="41"/>
      <c r="O34" s="41">
        <v>2.1428571428571428</v>
      </c>
      <c r="P34" s="41"/>
      <c r="Q34" s="40"/>
      <c r="U34" s="42"/>
      <c r="V34" s="42"/>
      <c r="W34" s="42"/>
    </row>
    <row r="35" spans="1:23">
      <c r="A35" s="40"/>
      <c r="B35" s="2"/>
      <c r="C35" s="2"/>
      <c r="D35" s="2"/>
      <c r="E35" s="41"/>
      <c r="F35" s="41"/>
      <c r="G35" s="41"/>
      <c r="H35" s="41"/>
      <c r="I35" s="40">
        <v>32</v>
      </c>
      <c r="J35" s="2"/>
      <c r="K35" s="2">
        <v>12</v>
      </c>
      <c r="L35" s="2">
        <v>4</v>
      </c>
      <c r="M35" s="41"/>
      <c r="N35" s="41"/>
      <c r="O35" s="41">
        <v>3</v>
      </c>
      <c r="P35" s="41"/>
      <c r="Q35" s="40"/>
      <c r="U35" s="42"/>
      <c r="V35" s="42"/>
      <c r="W35" s="42"/>
    </row>
    <row r="36" spans="1:23">
      <c r="A36" s="40"/>
      <c r="B36" s="2"/>
      <c r="C36" s="2"/>
      <c r="D36" s="2"/>
      <c r="E36" s="41"/>
      <c r="F36" s="41"/>
      <c r="G36" s="41"/>
      <c r="H36" s="41"/>
      <c r="I36" s="40">
        <v>33</v>
      </c>
      <c r="J36" s="2">
        <v>60</v>
      </c>
      <c r="K36" s="2">
        <v>17</v>
      </c>
      <c r="L36" s="2">
        <v>8</v>
      </c>
      <c r="M36" s="41">
        <v>3.5294117647058822</v>
      </c>
      <c r="N36" s="41">
        <v>7.5</v>
      </c>
      <c r="O36" s="41">
        <v>2.125</v>
      </c>
      <c r="P36" s="41"/>
      <c r="Q36" s="40"/>
      <c r="U36" s="42"/>
      <c r="V36" s="42"/>
      <c r="W36" s="42"/>
    </row>
    <row r="37" spans="1:23">
      <c r="A37" s="40"/>
      <c r="B37" s="2"/>
      <c r="C37" s="2"/>
      <c r="D37" s="2"/>
      <c r="E37" s="41"/>
      <c r="F37" s="41"/>
      <c r="G37" s="41"/>
      <c r="H37" s="41"/>
      <c r="I37" s="40">
        <v>34</v>
      </c>
      <c r="J37" s="2"/>
      <c r="K37" s="2">
        <v>9</v>
      </c>
      <c r="L37" s="2">
        <v>5</v>
      </c>
      <c r="M37" s="41"/>
      <c r="N37" s="41"/>
      <c r="O37" s="41">
        <v>1.8</v>
      </c>
      <c r="P37" s="41"/>
      <c r="Q37" s="40"/>
      <c r="U37" s="42"/>
      <c r="V37" s="42"/>
      <c r="W37" s="42"/>
    </row>
    <row r="38" spans="1:23">
      <c r="A38" s="40"/>
      <c r="B38" s="2"/>
      <c r="C38" s="2"/>
      <c r="D38" s="2"/>
      <c r="E38" s="41"/>
      <c r="F38" s="41"/>
      <c r="G38" s="41"/>
      <c r="H38" s="41"/>
      <c r="I38" s="40">
        <v>35</v>
      </c>
      <c r="J38" s="2"/>
      <c r="K38" s="2">
        <v>12</v>
      </c>
      <c r="L38" s="2">
        <v>7</v>
      </c>
      <c r="M38" s="41"/>
      <c r="N38" s="41"/>
      <c r="O38" s="41">
        <v>1.7142857142857142</v>
      </c>
      <c r="P38" s="41"/>
      <c r="Q38" s="40"/>
      <c r="U38" s="42"/>
      <c r="V38" s="42"/>
      <c r="W38" s="42"/>
    </row>
    <row r="39" spans="1:23">
      <c r="A39" s="43"/>
      <c r="B39" s="3"/>
      <c r="C39" s="3"/>
      <c r="D39" s="3"/>
      <c r="E39" s="44"/>
      <c r="F39" s="44"/>
      <c r="G39" s="44"/>
      <c r="H39" s="105"/>
      <c r="I39" s="43">
        <v>36</v>
      </c>
      <c r="J39" s="127"/>
      <c r="K39" s="127">
        <v>16</v>
      </c>
      <c r="L39" s="127">
        <v>11</v>
      </c>
      <c r="M39" s="44"/>
      <c r="N39" s="44"/>
      <c r="O39" s="44">
        <v>1.4545454545454546</v>
      </c>
      <c r="P39" s="105"/>
      <c r="Q39" s="43"/>
      <c r="R39" s="45"/>
      <c r="S39" s="45"/>
      <c r="T39" s="6"/>
      <c r="U39" s="46"/>
      <c r="V39" s="46"/>
      <c r="W39" s="46"/>
    </row>
    <row r="40" spans="1:23">
      <c r="D40" s="9" t="s">
        <v>24</v>
      </c>
      <c r="E40" s="42">
        <f>AVERAGE(E4:E39)</f>
        <v>4.6051389174550934</v>
      </c>
      <c r="F40" s="42">
        <f>AVERAGE(F4:F39)</f>
        <v>6.0833333333333339</v>
      </c>
      <c r="G40" s="42">
        <f>AVERAGE(G4:G39)</f>
        <v>1.6791666666666665</v>
      </c>
      <c r="H40" s="128"/>
      <c r="I40" s="9"/>
      <c r="L40" s="9" t="s">
        <v>24</v>
      </c>
      <c r="M40" s="42">
        <f>AVERAGE(M4:M39)</f>
        <v>2.8918151010628388</v>
      </c>
      <c r="N40" s="42">
        <f>AVERAGE(N4:N39)</f>
        <v>4.7090005232862371</v>
      </c>
      <c r="O40" s="42">
        <f>AVERAGE(O4:O39)</f>
        <v>1.8258853891206837</v>
      </c>
      <c r="P40" s="128"/>
      <c r="Q40" s="9"/>
      <c r="T40" s="9" t="s">
        <v>24</v>
      </c>
      <c r="U40" s="42">
        <f>AVERAGE(U4:U39)</f>
        <v>4.916666666666667</v>
      </c>
      <c r="V40" s="47">
        <f>U40*W40</f>
        <v>18.027777777777779</v>
      </c>
      <c r="W40" s="42">
        <f>AVERAGE(W4:W39)</f>
        <v>3.6666666666666665</v>
      </c>
    </row>
    <row r="41" spans="1:23">
      <c r="D41" s="9" t="s">
        <v>25</v>
      </c>
      <c r="E41" s="42">
        <f>MAX(E4:E39)</f>
        <v>9.3333333333333339</v>
      </c>
      <c r="F41" s="42">
        <f>MAX(F4:F39)</f>
        <v>6.166666666666667</v>
      </c>
      <c r="G41" s="42">
        <f>MAX(G4:G39)</f>
        <v>2.1666666666666665</v>
      </c>
      <c r="H41" s="128"/>
      <c r="I41" s="9"/>
      <c r="L41" s="9" t="s">
        <v>25</v>
      </c>
      <c r="M41" s="42">
        <f>MAX(M4:M39)</f>
        <v>4.8181818181818183</v>
      </c>
      <c r="N41" s="42">
        <f>MAX(N4:N39)</f>
        <v>7.5</v>
      </c>
      <c r="O41" s="42">
        <f>MAX(O4:O39)</f>
        <v>3.3333333333333335</v>
      </c>
      <c r="P41" s="128"/>
      <c r="Q41" s="9"/>
      <c r="T41" s="9" t="s">
        <v>25</v>
      </c>
      <c r="U41" s="42">
        <f>MAX(U4:U39)</f>
        <v>7.5</v>
      </c>
      <c r="V41" s="42"/>
      <c r="W41" s="42">
        <f>MAX(W4:W39)</f>
        <v>5</v>
      </c>
    </row>
    <row r="42" spans="1:23">
      <c r="D42" s="9" t="s">
        <v>26</v>
      </c>
      <c r="E42" s="42">
        <f>MIN(E4:E39)</f>
        <v>2.3529411764705883</v>
      </c>
      <c r="F42" s="42">
        <f>MIN(F4:F39)</f>
        <v>6</v>
      </c>
      <c r="G42" s="42">
        <f>MIN(G4:G39)</f>
        <v>1.25</v>
      </c>
      <c r="H42" s="128"/>
      <c r="I42" s="9"/>
      <c r="L42" s="9" t="s">
        <v>26</v>
      </c>
      <c r="M42" s="42">
        <f>MIN(M4:M39)</f>
        <v>1.6875</v>
      </c>
      <c r="N42" s="42">
        <f>MIN(N4:N39)</f>
        <v>3.5714285714285716</v>
      </c>
      <c r="O42" s="42">
        <f>MIN(O4:O39)</f>
        <v>1.0909090909090908</v>
      </c>
      <c r="P42" s="128"/>
      <c r="Q42" s="9"/>
      <c r="T42" s="9" t="s">
        <v>26</v>
      </c>
      <c r="U42" s="42">
        <f>MIN(U4:U39)</f>
        <v>3</v>
      </c>
      <c r="V42" s="42"/>
      <c r="W42" s="42">
        <f>MIN(W4:W39)</f>
        <v>2</v>
      </c>
    </row>
    <row r="43" spans="1:23">
      <c r="A43" s="7"/>
      <c r="B43" s="4"/>
      <c r="C43" s="4"/>
      <c r="D43" s="7" t="s">
        <v>27</v>
      </c>
      <c r="E43" s="128">
        <f>STDEV(E4:E39)</f>
        <v>2.2826009315448847</v>
      </c>
      <c r="F43" s="128">
        <f>STDEV(F4:F39)</f>
        <v>0.11785113019775813</v>
      </c>
      <c r="G43" s="128">
        <f>STDEV(G4:G39)</f>
        <v>0.47206696794228531</v>
      </c>
      <c r="H43" s="128"/>
      <c r="I43" s="7"/>
      <c r="J43" s="4"/>
      <c r="K43" s="4"/>
      <c r="L43" s="7" t="s">
        <v>27</v>
      </c>
      <c r="M43" s="128">
        <f>STDEV(M4:M39)</f>
        <v>0.9170241176132583</v>
      </c>
      <c r="N43" s="128">
        <f>STDEV(N4:N39)</f>
        <v>1.4284546750628191</v>
      </c>
      <c r="O43" s="128">
        <f>STDEV(O4:O39)</f>
        <v>0.59705895604348203</v>
      </c>
      <c r="P43" s="128"/>
      <c r="Q43" s="7"/>
      <c r="R43" s="4"/>
      <c r="S43" s="4"/>
      <c r="T43" s="7" t="s">
        <v>27</v>
      </c>
      <c r="U43" s="128">
        <f>STDEV(U4:U39)</f>
        <v>2.322893310794393</v>
      </c>
      <c r="V43" s="128"/>
      <c r="W43" s="128">
        <f>STDEV(W4:W39)</f>
        <v>1.5275252316519463</v>
      </c>
    </row>
    <row r="44" spans="1:23">
      <c r="A44" s="45"/>
      <c r="B44" s="6"/>
      <c r="C44" s="6"/>
      <c r="D44" s="45" t="s">
        <v>1315</v>
      </c>
      <c r="E44" s="46">
        <f>E43/SQRT(COUNT(E4:E39))</f>
        <v>0.80702129871905914</v>
      </c>
      <c r="F44" s="46">
        <f>F43/SQRT(COUNT(F4:F39))</f>
        <v>8.3333333333333467E-2</v>
      </c>
      <c r="G44" s="46">
        <f>G43/SQRT(COUNT(G4:G39))</f>
        <v>0.23603348397114265</v>
      </c>
      <c r="H44" s="128"/>
      <c r="I44" s="45"/>
      <c r="J44" s="6"/>
      <c r="K44" s="6"/>
      <c r="L44" s="45" t="s">
        <v>1315</v>
      </c>
      <c r="M44" s="46">
        <f>M43/SQRT(COUNT(M4:M39))</f>
        <v>0.17984322577481573</v>
      </c>
      <c r="N44" s="46">
        <f>N43/SQRT(COUNT(N4:N39))</f>
        <v>0.5399051184776853</v>
      </c>
      <c r="O44" s="46">
        <f>O43/SQRT(COUNT(O4:O39))</f>
        <v>0.14480806708754637</v>
      </c>
      <c r="P44" s="128"/>
      <c r="Q44" s="45"/>
      <c r="R44" s="6"/>
      <c r="S44" s="6"/>
      <c r="T44" s="45"/>
      <c r="U44" s="46">
        <f>U43/SQRT(COUNT(U4:U39))</f>
        <v>1.3411230782859238</v>
      </c>
      <c r="V44" s="120" t="s">
        <v>1317</v>
      </c>
      <c r="W44" s="46">
        <f>W43/SQRT(COUNT(W4:W39))</f>
        <v>0.88191710368819676</v>
      </c>
    </row>
    <row r="45" spans="1:23">
      <c r="A45" s="7"/>
      <c r="B45" s="4"/>
      <c r="C45" s="4"/>
      <c r="D45" s="50" t="s">
        <v>1318</v>
      </c>
      <c r="E45" s="129">
        <f>1/(F40*G40)^(1/3)</f>
        <v>0.46088035191411397</v>
      </c>
      <c r="F45" s="51"/>
      <c r="G45" s="51"/>
      <c r="H45" s="51"/>
      <c r="I45" s="7"/>
      <c r="J45" s="4"/>
      <c r="K45" s="4"/>
      <c r="L45" s="50" t="s">
        <v>1318</v>
      </c>
      <c r="M45" s="129">
        <f>1/(N40*O40)^(1/3)</f>
        <v>0.48812672123998241</v>
      </c>
      <c r="N45" s="51"/>
      <c r="O45" s="51"/>
      <c r="P45" s="51"/>
      <c r="Q45" s="51"/>
      <c r="R45" s="51"/>
      <c r="S45" s="51"/>
      <c r="T45" s="50" t="s">
        <v>1318</v>
      </c>
      <c r="U45" s="129">
        <f>1/(V40*W40)^(1/3)</f>
        <v>0.24732164390004152</v>
      </c>
      <c r="V45" s="4"/>
      <c r="W45" s="4"/>
    </row>
    <row r="46" spans="1:23">
      <c r="A46" s="7"/>
      <c r="B46" s="4"/>
      <c r="C46" s="4"/>
      <c r="D46" s="50" t="s">
        <v>1320</v>
      </c>
      <c r="E46" s="51">
        <v>2.9465170630923203</v>
      </c>
      <c r="G46" s="128"/>
      <c r="H46" s="128"/>
      <c r="I46" s="128"/>
      <c r="J46" s="128"/>
      <c r="K46" s="128"/>
      <c r="L46" s="50" t="s">
        <v>1320</v>
      </c>
      <c r="M46" s="128">
        <v>1.7637370429016792</v>
      </c>
      <c r="N46" s="128"/>
      <c r="O46" s="128"/>
      <c r="P46" s="128"/>
      <c r="Q46" s="128"/>
      <c r="R46" s="128"/>
      <c r="S46" s="128"/>
      <c r="T46" s="50" t="s">
        <v>1320</v>
      </c>
      <c r="U46" s="128">
        <v>1.2257766888125801</v>
      </c>
      <c r="V46" s="4"/>
      <c r="W46" s="4"/>
    </row>
    <row r="47" spans="1:23">
      <c r="A47" s="45"/>
      <c r="B47" s="6"/>
      <c r="C47" s="6"/>
      <c r="D47" s="48" t="s">
        <v>1321</v>
      </c>
      <c r="E47" s="46">
        <v>1.6127272903135512</v>
      </c>
      <c r="F47" s="6"/>
      <c r="G47" s="46"/>
      <c r="H47" s="128"/>
      <c r="I47" s="46"/>
      <c r="J47" s="46"/>
      <c r="K47" s="46"/>
      <c r="L47" s="48" t="s">
        <v>1321</v>
      </c>
      <c r="M47" s="46">
        <v>1.220688613623524</v>
      </c>
      <c r="N47" s="46"/>
      <c r="O47" s="46"/>
      <c r="P47" s="128"/>
      <c r="Q47" s="46"/>
      <c r="R47" s="46"/>
      <c r="S47" s="46"/>
      <c r="T47" s="48" t="s">
        <v>1321</v>
      </c>
      <c r="U47" s="46">
        <v>2.0553853943293636</v>
      </c>
      <c r="V47" s="6"/>
      <c r="W47" s="6"/>
    </row>
    <row r="48" spans="1:23">
      <c r="A48" s="4" t="s">
        <v>476</v>
      </c>
      <c r="B48" s="4"/>
      <c r="C48" s="4"/>
      <c r="D48" s="50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0"/>
      <c r="U48" s="51"/>
      <c r="V48" s="4"/>
      <c r="W48" s="4"/>
    </row>
    <row r="49" spans="1:23">
      <c r="A49" s="4" t="s">
        <v>1303</v>
      </c>
      <c r="B49" s="4"/>
      <c r="C49" s="4"/>
      <c r="D49" s="50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0"/>
      <c r="U49" s="51"/>
      <c r="V49" s="4"/>
      <c r="W49" s="4"/>
    </row>
    <row r="50" spans="1:23">
      <c r="A50" s="1" t="s">
        <v>1326</v>
      </c>
    </row>
    <row r="51" spans="1:23">
      <c r="A51" s="1" t="s">
        <v>1300</v>
      </c>
    </row>
    <row r="52" spans="1:23">
      <c r="A52" s="1" t="s">
        <v>1294</v>
      </c>
    </row>
    <row r="53" spans="1:23">
      <c r="A53" s="1" t="s">
        <v>1295</v>
      </c>
    </row>
    <row r="54" spans="1:23">
      <c r="A54" s="1" t="s">
        <v>1301</v>
      </c>
    </row>
    <row r="55" spans="1:23">
      <c r="A55" s="1" t="s">
        <v>1302</v>
      </c>
    </row>
    <row r="56" spans="1:23">
      <c r="A56" s="1" t="s">
        <v>1296</v>
      </c>
    </row>
    <row r="57" spans="1:23">
      <c r="A57" s="1" t="s">
        <v>1289</v>
      </c>
    </row>
    <row r="58" spans="1:23">
      <c r="A58" s="1" t="s">
        <v>1319</v>
      </c>
    </row>
    <row r="59" spans="1:23">
      <c r="A59" s="1" t="s">
        <v>1298</v>
      </c>
    </row>
    <row r="60" spans="1:23">
      <c r="A60" s="1" t="s">
        <v>1297</v>
      </c>
    </row>
    <row r="61" spans="1:23">
      <c r="A61" s="1" t="s">
        <v>1299</v>
      </c>
    </row>
    <row r="62" spans="1:23">
      <c r="A62" s="128" t="s">
        <v>1322</v>
      </c>
    </row>
    <row r="63" spans="1:23">
      <c r="A63" s="46" t="s">
        <v>1323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</row>
  </sheetData>
  <mergeCells count="4">
    <mergeCell ref="A1:W1"/>
    <mergeCell ref="A2:G2"/>
    <mergeCell ref="Q2:W2"/>
    <mergeCell ref="I2:O2"/>
  </mergeCells>
  <pageMargins left="0.75" right="0.75" top="1" bottom="1" header="0.5" footer="0.5"/>
  <pageSetup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412"/>
  <sheetViews>
    <sheetView zoomScaleNormal="100" workbookViewId="0">
      <selection activeCell="I43" sqref="I43"/>
    </sheetView>
  </sheetViews>
  <sheetFormatPr defaultColWidth="10.875" defaultRowHeight="12.75"/>
  <cols>
    <col min="1" max="1" width="13.125" style="1" customWidth="1"/>
    <col min="2" max="2" width="8.875" style="1" bestFit="1" customWidth="1"/>
    <col min="3" max="3" width="9.125" style="1" bestFit="1" customWidth="1"/>
    <col min="4" max="4" width="8.875" style="1" bestFit="1" customWidth="1"/>
    <col min="5" max="5" width="0.625" style="1" customWidth="1"/>
    <col min="6" max="6" width="16.625" style="2" customWidth="1"/>
    <col min="7" max="7" width="14.5" style="2" bestFit="1" customWidth="1"/>
    <col min="8" max="8" width="1.125" style="1" customWidth="1"/>
    <col min="9" max="10" width="8.875" style="1" bestFit="1" customWidth="1"/>
    <col min="11" max="11" width="1.5" style="1" customWidth="1"/>
    <col min="12" max="13" width="13.375" style="1" bestFit="1" customWidth="1"/>
    <col min="14" max="16384" width="10.875" style="1"/>
  </cols>
  <sheetData>
    <row r="1" spans="1:13" ht="13.5" thickBot="1">
      <c r="A1" s="133" t="s">
        <v>1329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3" ht="13.5" thickTop="1">
      <c r="A2" s="7"/>
      <c r="B2" s="4"/>
      <c r="C2" s="4"/>
      <c r="D2" s="4"/>
      <c r="E2" s="4"/>
      <c r="F2" s="135" t="s">
        <v>1305</v>
      </c>
      <c r="G2" s="135"/>
      <c r="H2" s="4"/>
      <c r="I2" s="4"/>
      <c r="J2" s="4"/>
      <c r="K2" s="4"/>
      <c r="L2" s="135" t="s">
        <v>1304</v>
      </c>
      <c r="M2" s="135"/>
    </row>
    <row r="3" spans="1:13" s="9" customFormat="1">
      <c r="A3" s="4"/>
      <c r="B3" s="8" t="s">
        <v>28</v>
      </c>
      <c r="C3" s="8" t="s">
        <v>29</v>
      </c>
      <c r="D3" s="8" t="s">
        <v>30</v>
      </c>
      <c r="E3" s="5"/>
      <c r="F3" s="3" t="s">
        <v>31</v>
      </c>
      <c r="G3" s="3" t="s">
        <v>32</v>
      </c>
      <c r="H3" s="4"/>
      <c r="I3" s="3" t="s">
        <v>28</v>
      </c>
      <c r="J3" s="3" t="s">
        <v>30</v>
      </c>
      <c r="K3" s="5"/>
      <c r="L3" s="3" t="s">
        <v>1306</v>
      </c>
      <c r="M3" s="3" t="s">
        <v>1307</v>
      </c>
    </row>
    <row r="4" spans="1:13" s="9" customFormat="1">
      <c r="A4" s="6" t="s">
        <v>7</v>
      </c>
      <c r="B4" s="3" t="s">
        <v>33</v>
      </c>
      <c r="C4" s="3" t="s">
        <v>33</v>
      </c>
      <c r="D4" s="3" t="s">
        <v>33</v>
      </c>
      <c r="E4" s="3"/>
      <c r="F4" s="3" t="s">
        <v>34</v>
      </c>
      <c r="G4" s="3" t="s">
        <v>35</v>
      </c>
      <c r="H4" s="3"/>
      <c r="I4" s="3" t="s">
        <v>36</v>
      </c>
      <c r="J4" s="3" t="s">
        <v>36</v>
      </c>
      <c r="K4" s="3"/>
      <c r="L4" s="3" t="s">
        <v>35</v>
      </c>
      <c r="M4" s="3" t="s">
        <v>35</v>
      </c>
    </row>
    <row r="5" spans="1:13" s="9" customFormat="1">
      <c r="A5" s="7"/>
      <c r="B5" s="10"/>
      <c r="C5" s="10"/>
      <c r="D5" s="10"/>
      <c r="E5" s="10"/>
      <c r="F5" s="10"/>
      <c r="G5" s="10"/>
    </row>
    <row r="6" spans="1:13" s="9" customFormat="1">
      <c r="A6" s="11" t="s">
        <v>37</v>
      </c>
      <c r="B6" s="10"/>
      <c r="C6" s="10"/>
      <c r="D6" s="10"/>
      <c r="E6" s="10"/>
      <c r="F6" s="10"/>
      <c r="G6" s="10"/>
    </row>
    <row r="7" spans="1:13">
      <c r="A7" s="4" t="s">
        <v>38</v>
      </c>
      <c r="B7" s="12">
        <v>139734</v>
      </c>
      <c r="C7" s="12">
        <v>734843</v>
      </c>
      <c r="D7" s="12">
        <v>15566.9</v>
      </c>
      <c r="E7" s="13"/>
      <c r="F7" s="14">
        <f>B7/(B7+C7+D7)</f>
        <v>0.15697911315237906</v>
      </c>
      <c r="G7" s="15">
        <f t="shared" ref="G7:G37" si="0">91.4*F7^2-556.3*F7+676.3</f>
        <v>591.22483854903373</v>
      </c>
      <c r="H7" s="16"/>
      <c r="I7" s="16"/>
      <c r="J7" s="16"/>
      <c r="K7" s="16"/>
      <c r="L7" s="16"/>
      <c r="M7" s="16"/>
    </row>
    <row r="8" spans="1:13">
      <c r="A8" s="4" t="s">
        <v>39</v>
      </c>
      <c r="B8" s="12">
        <v>1050000</v>
      </c>
      <c r="C8" s="12">
        <v>1880000</v>
      </c>
      <c r="D8" s="12">
        <v>230695</v>
      </c>
      <c r="E8" s="13"/>
      <c r="F8" s="14">
        <f t="shared" ref="F8:F36" si="1">B8/(B8+C8+D8)</f>
        <v>0.33220541684661126</v>
      </c>
      <c r="G8" s="15">
        <f t="shared" si="0"/>
        <v>501.58107073120601</v>
      </c>
      <c r="H8" s="16"/>
      <c r="I8" s="16"/>
      <c r="J8" s="16"/>
      <c r="K8" s="16"/>
      <c r="L8" s="16"/>
      <c r="M8" s="16"/>
    </row>
    <row r="9" spans="1:13">
      <c r="A9" s="4" t="s">
        <v>40</v>
      </c>
      <c r="B9" s="12">
        <v>1120000</v>
      </c>
      <c r="C9" s="12">
        <v>1850000</v>
      </c>
      <c r="D9" s="12">
        <v>120241</v>
      </c>
      <c r="E9" s="13"/>
      <c r="F9" s="14">
        <f t="shared" si="1"/>
        <v>0.36243127963158861</v>
      </c>
      <c r="G9" s="15">
        <f t="shared" si="0"/>
        <v>486.68545706736995</v>
      </c>
      <c r="H9" s="16"/>
      <c r="I9" s="16"/>
      <c r="J9" s="16"/>
      <c r="K9" s="16"/>
      <c r="L9" s="16"/>
      <c r="M9" s="16"/>
    </row>
    <row r="10" spans="1:13">
      <c r="A10" s="4" t="s">
        <v>41</v>
      </c>
      <c r="B10" s="12">
        <v>252289</v>
      </c>
      <c r="C10" s="12">
        <v>1070000</v>
      </c>
      <c r="D10" s="12">
        <v>14546</v>
      </c>
      <c r="E10" s="13"/>
      <c r="F10" s="14">
        <f t="shared" si="1"/>
        <v>0.18872112115556519</v>
      </c>
      <c r="G10" s="15">
        <f t="shared" si="0"/>
        <v>574.5697117686766</v>
      </c>
      <c r="H10" s="16"/>
      <c r="I10" s="16"/>
      <c r="J10" s="16"/>
      <c r="K10" s="16"/>
      <c r="L10" s="16"/>
      <c r="M10" s="16"/>
    </row>
    <row r="11" spans="1:13">
      <c r="A11" s="4" t="s">
        <v>42</v>
      </c>
      <c r="B11" s="12">
        <v>188066</v>
      </c>
      <c r="C11" s="12">
        <v>523161</v>
      </c>
      <c r="D11" s="12">
        <v>26701</v>
      </c>
      <c r="E11" s="13"/>
      <c r="F11" s="14">
        <f t="shared" si="1"/>
        <v>0.25485684240196876</v>
      </c>
      <c r="G11" s="15">
        <f t="shared" si="0"/>
        <v>540.45975229667067</v>
      </c>
      <c r="H11" s="16"/>
      <c r="I11" s="16"/>
      <c r="J11" s="16"/>
      <c r="K11" s="16"/>
      <c r="L11" s="16"/>
      <c r="M11" s="16"/>
    </row>
    <row r="12" spans="1:13">
      <c r="A12" s="17" t="s">
        <v>43</v>
      </c>
      <c r="B12" s="12">
        <v>103000</v>
      </c>
      <c r="C12" s="12">
        <v>1019770</v>
      </c>
      <c r="D12" s="12">
        <v>0</v>
      </c>
      <c r="E12" s="13"/>
      <c r="F12" s="14">
        <f t="shared" si="1"/>
        <v>9.1737399467388694E-2</v>
      </c>
      <c r="G12" s="15">
        <f t="shared" si="0"/>
        <v>626.0356842684306</v>
      </c>
      <c r="H12" s="16"/>
      <c r="I12" s="16"/>
      <c r="J12" s="16"/>
      <c r="K12" s="16"/>
      <c r="L12" s="16"/>
      <c r="M12" s="16"/>
    </row>
    <row r="13" spans="1:13">
      <c r="A13" s="17" t="s">
        <v>44</v>
      </c>
      <c r="B13" s="12">
        <v>97733.7</v>
      </c>
      <c r="C13" s="12">
        <v>483924</v>
      </c>
      <c r="D13" s="12">
        <v>5855.68</v>
      </c>
      <c r="E13" s="13"/>
      <c r="F13" s="14">
        <f t="shared" si="1"/>
        <v>0.16635144547686725</v>
      </c>
      <c r="G13" s="15">
        <f t="shared" si="0"/>
        <v>586.28798511309776</v>
      </c>
      <c r="H13" s="16"/>
      <c r="I13" s="16"/>
      <c r="J13" s="16"/>
      <c r="K13" s="16"/>
      <c r="L13" s="16"/>
      <c r="M13" s="16"/>
    </row>
    <row r="14" spans="1:13">
      <c r="A14" s="4" t="s">
        <v>45</v>
      </c>
      <c r="B14" s="12">
        <v>134605</v>
      </c>
      <c r="C14" s="12">
        <v>460355</v>
      </c>
      <c r="D14" s="12">
        <v>12347.6</v>
      </c>
      <c r="E14" s="13"/>
      <c r="F14" s="14">
        <f t="shared" si="1"/>
        <v>0.22164221228254019</v>
      </c>
      <c r="G14" s="15">
        <f t="shared" si="0"/>
        <v>557.49048700948947</v>
      </c>
      <c r="H14" s="16"/>
      <c r="I14" s="16"/>
      <c r="J14" s="16"/>
      <c r="K14" s="16"/>
      <c r="L14" s="16"/>
      <c r="M14" s="16"/>
    </row>
    <row r="15" spans="1:13">
      <c r="A15" s="4" t="s">
        <v>46</v>
      </c>
      <c r="B15" s="12">
        <v>79658.5</v>
      </c>
      <c r="C15" s="12">
        <v>376982</v>
      </c>
      <c r="D15" s="12">
        <v>18710.7</v>
      </c>
      <c r="E15" s="13"/>
      <c r="F15" s="14">
        <f t="shared" si="1"/>
        <v>0.16757820323163169</v>
      </c>
      <c r="G15" s="15">
        <f t="shared" si="0"/>
        <v>585.6429818559717</v>
      </c>
      <c r="H15" s="16"/>
      <c r="I15" s="16"/>
      <c r="J15" s="16"/>
      <c r="K15" s="16"/>
      <c r="L15" s="16"/>
      <c r="M15" s="16"/>
    </row>
    <row r="16" spans="1:13">
      <c r="A16" s="17" t="s">
        <v>47</v>
      </c>
      <c r="B16" s="12">
        <v>163198</v>
      </c>
      <c r="C16" s="12">
        <v>378936</v>
      </c>
      <c r="D16" s="12">
        <v>44929.3</v>
      </c>
      <c r="E16" s="13"/>
      <c r="F16" s="14">
        <f t="shared" si="1"/>
        <v>0.27799046542340494</v>
      </c>
      <c r="G16" s="15">
        <f t="shared" si="0"/>
        <v>528.71717716134162</v>
      </c>
      <c r="H16" s="16"/>
      <c r="I16" s="16"/>
      <c r="J16" s="16"/>
      <c r="K16" s="16"/>
      <c r="L16" s="16"/>
      <c r="M16" s="16"/>
    </row>
    <row r="17" spans="1:13">
      <c r="A17" s="17" t="s">
        <v>48</v>
      </c>
      <c r="B17" s="12">
        <v>256602</v>
      </c>
      <c r="C17" s="12">
        <v>382312</v>
      </c>
      <c r="D17" s="12">
        <v>40006.699999999997</v>
      </c>
      <c r="E17" s="13"/>
      <c r="F17" s="14">
        <f t="shared" si="1"/>
        <v>0.37795577598385205</v>
      </c>
      <c r="G17" s="15">
        <f t="shared" si="0"/>
        <v>479.09974379018246</v>
      </c>
      <c r="H17" s="16"/>
      <c r="I17" s="16"/>
      <c r="J17" s="16"/>
      <c r="K17" s="16"/>
      <c r="L17" s="16"/>
      <c r="M17" s="16"/>
    </row>
    <row r="18" spans="1:13">
      <c r="A18" s="4" t="s">
        <v>49</v>
      </c>
      <c r="B18" s="12">
        <v>191715</v>
      </c>
      <c r="C18" s="12">
        <v>444463</v>
      </c>
      <c r="D18" s="12">
        <v>28789.4</v>
      </c>
      <c r="E18" s="13"/>
      <c r="F18" s="14">
        <f t="shared" si="1"/>
        <v>0.28830736664684614</v>
      </c>
      <c r="G18" s="15">
        <f t="shared" si="0"/>
        <v>523.51188391674293</v>
      </c>
      <c r="H18" s="16"/>
      <c r="I18" s="16"/>
      <c r="J18" s="16"/>
      <c r="K18" s="16"/>
      <c r="L18" s="16"/>
      <c r="M18" s="16"/>
    </row>
    <row r="19" spans="1:13">
      <c r="A19" s="4" t="s">
        <v>50</v>
      </c>
      <c r="B19" s="12">
        <v>218761</v>
      </c>
      <c r="C19" s="12">
        <v>564273</v>
      </c>
      <c r="D19" s="12">
        <v>30820.5</v>
      </c>
      <c r="E19" s="13"/>
      <c r="F19" s="14">
        <f t="shared" si="1"/>
        <v>0.26879620374403534</v>
      </c>
      <c r="G19" s="15">
        <f t="shared" si="0"/>
        <v>533.37244973924771</v>
      </c>
      <c r="H19" s="16"/>
      <c r="I19" s="16"/>
      <c r="J19" s="16"/>
      <c r="K19" s="16"/>
      <c r="L19" s="16"/>
      <c r="M19" s="16"/>
    </row>
    <row r="20" spans="1:13">
      <c r="A20" s="17" t="s">
        <v>51</v>
      </c>
      <c r="B20" s="12">
        <v>87295.6</v>
      </c>
      <c r="C20" s="12">
        <v>331990</v>
      </c>
      <c r="D20" s="12">
        <v>12058.5</v>
      </c>
      <c r="E20" s="13"/>
      <c r="F20" s="14">
        <f t="shared" si="1"/>
        <v>0.20238041971595302</v>
      </c>
      <c r="G20" s="15">
        <f t="shared" si="0"/>
        <v>567.45931856560992</v>
      </c>
      <c r="H20" s="16"/>
      <c r="I20" s="16"/>
      <c r="J20" s="16"/>
      <c r="K20" s="16"/>
      <c r="L20" s="16"/>
      <c r="M20" s="16"/>
    </row>
    <row r="21" spans="1:13">
      <c r="A21" s="17" t="s">
        <v>52</v>
      </c>
      <c r="B21" s="12">
        <v>88203.5</v>
      </c>
      <c r="C21" s="12">
        <v>278515</v>
      </c>
      <c r="D21" s="12">
        <v>6067.45</v>
      </c>
      <c r="E21" s="13"/>
      <c r="F21" s="14">
        <f t="shared" si="1"/>
        <v>0.2366062884075969</v>
      </c>
      <c r="G21" s="15">
        <f t="shared" si="0"/>
        <v>549.79272552311511</v>
      </c>
      <c r="H21" s="16"/>
      <c r="I21" s="16"/>
      <c r="J21" s="16"/>
      <c r="K21" s="16"/>
      <c r="L21" s="16"/>
      <c r="M21" s="16"/>
    </row>
    <row r="22" spans="1:13">
      <c r="A22" s="4" t="s">
        <v>53</v>
      </c>
      <c r="B22" s="12">
        <v>267529</v>
      </c>
      <c r="C22" s="12">
        <v>385107</v>
      </c>
      <c r="D22" s="12">
        <v>50394.8</v>
      </c>
      <c r="E22" s="12"/>
      <c r="F22" s="14">
        <f t="shared" si="1"/>
        <v>0.3805366706551121</v>
      </c>
      <c r="G22" s="15">
        <f t="shared" si="0"/>
        <v>477.84291572955465</v>
      </c>
      <c r="H22" s="16"/>
      <c r="I22" s="16"/>
      <c r="J22" s="16"/>
      <c r="K22" s="16"/>
      <c r="L22" s="16"/>
      <c r="M22" s="16"/>
    </row>
    <row r="23" spans="1:13">
      <c r="A23" s="17" t="s">
        <v>54</v>
      </c>
      <c r="B23" s="12">
        <v>132327</v>
      </c>
      <c r="C23" s="12">
        <v>342477</v>
      </c>
      <c r="D23" s="12">
        <v>16643.400000000001</v>
      </c>
      <c r="E23" s="12"/>
      <c r="F23" s="14">
        <f t="shared" si="1"/>
        <v>0.26925974173431377</v>
      </c>
      <c r="G23" s="15">
        <f t="shared" si="0"/>
        <v>533.13737957182218</v>
      </c>
      <c r="H23" s="16"/>
      <c r="I23" s="16"/>
      <c r="J23" s="16"/>
      <c r="K23" s="16"/>
      <c r="L23" s="16"/>
      <c r="M23" s="16"/>
    </row>
    <row r="24" spans="1:13">
      <c r="A24" s="4" t="s">
        <v>55</v>
      </c>
      <c r="B24" s="12">
        <v>103681</v>
      </c>
      <c r="C24" s="12">
        <v>261725</v>
      </c>
      <c r="D24" s="12">
        <v>6598.12</v>
      </c>
      <c r="E24" s="12"/>
      <c r="F24" s="14">
        <f t="shared" si="1"/>
        <v>0.27870927881121316</v>
      </c>
      <c r="G24" s="15">
        <f t="shared" si="0"/>
        <v>528.35387619284779</v>
      </c>
      <c r="H24" s="16"/>
      <c r="I24" s="16"/>
      <c r="J24" s="16"/>
      <c r="K24" s="16"/>
      <c r="L24" s="16"/>
      <c r="M24" s="16"/>
    </row>
    <row r="25" spans="1:13">
      <c r="A25" s="4" t="s">
        <v>56</v>
      </c>
      <c r="B25" s="12">
        <v>309053</v>
      </c>
      <c r="C25" s="12">
        <v>552149</v>
      </c>
      <c r="D25" s="12">
        <v>65907.3</v>
      </c>
      <c r="E25" s="12"/>
      <c r="F25" s="14">
        <f t="shared" si="1"/>
        <v>0.3333512024957575</v>
      </c>
      <c r="G25" s="15">
        <f t="shared" si="0"/>
        <v>501.01337046398066</v>
      </c>
      <c r="H25" s="16"/>
      <c r="I25" s="16"/>
      <c r="J25" s="16"/>
      <c r="K25" s="16"/>
      <c r="L25" s="16"/>
      <c r="M25" s="16"/>
    </row>
    <row r="26" spans="1:13">
      <c r="A26" s="17" t="s">
        <v>57</v>
      </c>
      <c r="B26" s="12">
        <v>153477</v>
      </c>
      <c r="C26" s="12">
        <v>477747</v>
      </c>
      <c r="D26" s="12">
        <v>36370.9</v>
      </c>
      <c r="E26" s="12"/>
      <c r="F26" s="14">
        <f t="shared" si="1"/>
        <v>0.22989540513266352</v>
      </c>
      <c r="G26" s="15">
        <f t="shared" si="0"/>
        <v>553.23984953802085</v>
      </c>
      <c r="H26" s="16"/>
      <c r="I26" s="16"/>
      <c r="J26" s="16"/>
      <c r="K26" s="16"/>
      <c r="L26" s="16"/>
      <c r="M26" s="16"/>
    </row>
    <row r="27" spans="1:13">
      <c r="A27" s="17" t="s">
        <v>58</v>
      </c>
      <c r="B27" s="12">
        <v>17568.7</v>
      </c>
      <c r="C27" s="12">
        <v>280273</v>
      </c>
      <c r="D27" s="12">
        <v>25643.3</v>
      </c>
      <c r="E27" s="12"/>
      <c r="F27" s="14">
        <f t="shared" si="1"/>
        <v>5.4310709924726031E-2</v>
      </c>
      <c r="G27" s="15">
        <f t="shared" si="0"/>
        <v>646.3565503724999</v>
      </c>
      <c r="H27" s="16"/>
      <c r="I27" s="16"/>
      <c r="J27" s="16"/>
      <c r="K27" s="16"/>
      <c r="L27" s="16"/>
      <c r="M27" s="16"/>
    </row>
    <row r="28" spans="1:13">
      <c r="A28" s="4" t="s">
        <v>59</v>
      </c>
      <c r="B28" s="12">
        <v>265976</v>
      </c>
      <c r="C28" s="12">
        <v>560825</v>
      </c>
      <c r="D28" s="12">
        <v>43855</v>
      </c>
      <c r="E28" s="12"/>
      <c r="F28" s="14">
        <f t="shared" si="1"/>
        <v>0.30548919435460159</v>
      </c>
      <c r="G28" s="15">
        <f t="shared" si="0"/>
        <v>514.88614259561768</v>
      </c>
      <c r="H28" s="16"/>
      <c r="I28" s="16"/>
      <c r="J28" s="16"/>
      <c r="K28" s="16"/>
      <c r="L28" s="16"/>
      <c r="M28" s="16"/>
    </row>
    <row r="29" spans="1:13">
      <c r="A29" s="17" t="s">
        <v>60</v>
      </c>
      <c r="B29" s="12">
        <v>278192</v>
      </c>
      <c r="C29" s="12">
        <v>604149</v>
      </c>
      <c r="D29" s="12">
        <v>44682</v>
      </c>
      <c r="E29" s="12"/>
      <c r="F29" s="14">
        <f t="shared" si="1"/>
        <v>0.30009179923259727</v>
      </c>
      <c r="G29" s="15">
        <f t="shared" si="0"/>
        <v>517.58996712705857</v>
      </c>
      <c r="H29" s="16"/>
      <c r="I29" s="16"/>
      <c r="J29" s="16"/>
      <c r="K29" s="16"/>
      <c r="L29" s="16"/>
      <c r="M29" s="16"/>
    </row>
    <row r="30" spans="1:13">
      <c r="A30" s="4" t="s">
        <v>61</v>
      </c>
      <c r="B30" s="12">
        <v>192167</v>
      </c>
      <c r="C30" s="12">
        <v>595806</v>
      </c>
      <c r="D30" s="12">
        <v>16654.5</v>
      </c>
      <c r="E30" s="12"/>
      <c r="F30" s="14">
        <f t="shared" si="1"/>
        <v>0.23882728343239573</v>
      </c>
      <c r="G30" s="15">
        <f t="shared" si="0"/>
        <v>548.65369850444745</v>
      </c>
      <c r="H30" s="16"/>
      <c r="I30" s="16"/>
      <c r="J30" s="16"/>
      <c r="K30" s="16"/>
      <c r="L30" s="16"/>
      <c r="M30" s="16"/>
    </row>
    <row r="31" spans="1:13">
      <c r="A31" s="4" t="s">
        <v>62</v>
      </c>
      <c r="B31" s="12">
        <v>204192</v>
      </c>
      <c r="C31" s="12">
        <v>478033</v>
      </c>
      <c r="D31" s="12">
        <v>21825.8</v>
      </c>
      <c r="E31" s="12"/>
      <c r="F31" s="14">
        <f t="shared" si="1"/>
        <v>0.29002452663927092</v>
      </c>
      <c r="G31" s="15">
        <f t="shared" si="0"/>
        <v>522.64739609175683</v>
      </c>
      <c r="H31" s="16"/>
      <c r="I31" s="16"/>
      <c r="J31" s="16"/>
      <c r="K31" s="16"/>
      <c r="L31" s="16"/>
      <c r="M31" s="16"/>
    </row>
    <row r="32" spans="1:13">
      <c r="A32" s="17" t="s">
        <v>63</v>
      </c>
      <c r="B32" s="12">
        <v>309863</v>
      </c>
      <c r="C32" s="12">
        <v>554670</v>
      </c>
      <c r="D32" s="12">
        <v>40314.5</v>
      </c>
      <c r="E32" s="12"/>
      <c r="F32" s="14">
        <f t="shared" si="1"/>
        <v>0.34244776053423365</v>
      </c>
      <c r="G32" s="15">
        <f t="shared" si="0"/>
        <v>496.51483165352073</v>
      </c>
      <c r="H32" s="16"/>
      <c r="I32" s="16"/>
      <c r="J32" s="16"/>
      <c r="K32" s="16"/>
      <c r="L32" s="16"/>
      <c r="M32" s="16"/>
    </row>
    <row r="33" spans="1:21">
      <c r="A33" s="17" t="s">
        <v>64</v>
      </c>
      <c r="B33" s="12">
        <v>410829</v>
      </c>
      <c r="C33" s="12">
        <v>404230</v>
      </c>
      <c r="D33" s="12">
        <v>60179.7</v>
      </c>
      <c r="E33" s="12"/>
      <c r="F33" s="14">
        <f t="shared" si="1"/>
        <v>0.46939080733061739</v>
      </c>
      <c r="G33" s="15">
        <f t="shared" si="0"/>
        <v>435.3158484045706</v>
      </c>
      <c r="H33" s="16"/>
      <c r="I33" s="16"/>
      <c r="J33" s="16"/>
      <c r="K33" s="16"/>
      <c r="L33" s="16"/>
      <c r="M33" s="16"/>
    </row>
    <row r="34" spans="1:21">
      <c r="A34" s="4" t="s">
        <v>65</v>
      </c>
      <c r="B34" s="12">
        <v>267276</v>
      </c>
      <c r="C34" s="12">
        <v>470279</v>
      </c>
      <c r="D34" s="12">
        <v>58299.7</v>
      </c>
      <c r="E34" s="12"/>
      <c r="F34" s="14">
        <f t="shared" si="1"/>
        <v>0.33583517192271406</v>
      </c>
      <c r="G34" s="15">
        <f t="shared" si="0"/>
        <v>499.78346687020695</v>
      </c>
      <c r="H34" s="16"/>
      <c r="I34" s="16"/>
      <c r="J34" s="16"/>
      <c r="K34" s="16"/>
      <c r="L34" s="16"/>
      <c r="M34" s="16"/>
    </row>
    <row r="35" spans="1:21">
      <c r="A35" s="17" t="s">
        <v>66</v>
      </c>
      <c r="B35" s="12">
        <v>38601.300000000003</v>
      </c>
      <c r="C35" s="12">
        <v>209489</v>
      </c>
      <c r="D35" s="12">
        <v>0</v>
      </c>
      <c r="E35" s="12"/>
      <c r="F35" s="14">
        <f t="shared" si="1"/>
        <v>0.15559374953393987</v>
      </c>
      <c r="G35" s="15">
        <f t="shared" si="0"/>
        <v>591.95593765558363</v>
      </c>
      <c r="H35" s="16"/>
      <c r="I35" s="16"/>
      <c r="J35" s="16"/>
      <c r="K35" s="16"/>
      <c r="L35" s="16"/>
      <c r="M35" s="16"/>
    </row>
    <row r="36" spans="1:21">
      <c r="A36" s="4" t="s">
        <v>67</v>
      </c>
      <c r="B36" s="12">
        <v>44302.9</v>
      </c>
      <c r="C36" s="12">
        <v>303504</v>
      </c>
      <c r="D36" s="12">
        <v>4659.62</v>
      </c>
      <c r="E36" s="12"/>
      <c r="F36" s="14">
        <f t="shared" si="1"/>
        <v>0.12569392406405011</v>
      </c>
      <c r="G36" s="15">
        <f t="shared" si="0"/>
        <v>607.82049521992985</v>
      </c>
      <c r="H36" s="16"/>
      <c r="I36" s="16"/>
      <c r="J36" s="16"/>
      <c r="K36" s="16"/>
      <c r="L36" s="16"/>
      <c r="M36" s="16"/>
    </row>
    <row r="37" spans="1:21">
      <c r="A37" s="17"/>
      <c r="B37" s="4"/>
      <c r="C37" s="12"/>
      <c r="D37" s="12"/>
      <c r="E37" s="18" t="s">
        <v>68</v>
      </c>
      <c r="F37" s="19">
        <f>AVERAGE(F7:F36)</f>
        <v>0.25679989264554781</v>
      </c>
      <c r="G37" s="20">
        <f t="shared" si="0"/>
        <v>539.46970101773843</v>
      </c>
      <c r="H37" s="4"/>
      <c r="I37" s="4"/>
      <c r="J37" s="4"/>
      <c r="K37" s="4"/>
      <c r="L37" s="4"/>
      <c r="M37" s="4"/>
    </row>
    <row r="38" spans="1:21">
      <c r="A38" s="17"/>
      <c r="B38" s="21"/>
      <c r="C38" s="12"/>
      <c r="D38" s="12"/>
      <c r="E38" s="18" t="s">
        <v>27</v>
      </c>
      <c r="F38" s="19">
        <f>STDEV(F7:F36)</f>
        <v>9.3054594081158667E-2</v>
      </c>
      <c r="G38" s="20">
        <f>STDEV(G7:G36)</f>
        <v>47.488679875019379</v>
      </c>
      <c r="H38" s="4"/>
      <c r="I38" s="4"/>
      <c r="J38" s="4"/>
      <c r="K38" s="4"/>
      <c r="L38" s="4"/>
      <c r="M38" s="4"/>
    </row>
    <row r="39" spans="1:21">
      <c r="A39" s="4"/>
      <c r="B39" s="22"/>
      <c r="C39" s="12"/>
      <c r="D39" s="12"/>
      <c r="E39" s="18" t="s">
        <v>69</v>
      </c>
      <c r="F39" s="23">
        <f>COUNT(F7:F36)</f>
        <v>30</v>
      </c>
      <c r="G39" s="23">
        <f>COUNT(G7:G36)</f>
        <v>30</v>
      </c>
      <c r="H39" s="4"/>
      <c r="I39" s="4"/>
      <c r="J39" s="4"/>
      <c r="K39" s="4"/>
      <c r="L39" s="4"/>
      <c r="M39" s="4"/>
    </row>
    <row r="40" spans="1:21">
      <c r="A40" s="4"/>
      <c r="B40" s="22"/>
      <c r="C40" s="12"/>
      <c r="D40" s="12"/>
      <c r="E40" s="18" t="s">
        <v>70</v>
      </c>
      <c r="F40" s="19">
        <f>F38/SQRT(F39)</f>
        <v>1.6989366752579105E-2</v>
      </c>
      <c r="G40" s="23">
        <f>G38/SQRT(G39)</f>
        <v>8.6702070645632414</v>
      </c>
      <c r="H40" s="4"/>
      <c r="I40" s="4"/>
      <c r="J40" s="4"/>
      <c r="K40" s="4"/>
      <c r="L40" s="4"/>
      <c r="M40" s="4"/>
    </row>
    <row r="41" spans="1:21">
      <c r="A41" s="4"/>
      <c r="B41" s="12"/>
      <c r="C41" s="12"/>
      <c r="D41" s="12"/>
      <c r="E41" s="18" t="s">
        <v>71</v>
      </c>
      <c r="F41" s="23"/>
      <c r="G41" s="24">
        <f>SQRT(50^2+G40^2)</f>
        <v>50.746157396815796</v>
      </c>
      <c r="H41" s="4"/>
      <c r="I41" s="4"/>
      <c r="J41" s="4"/>
      <c r="K41" s="4"/>
      <c r="L41" s="4"/>
      <c r="M41" s="4"/>
    </row>
    <row r="42" spans="1:21">
      <c r="A42" s="25" t="s">
        <v>72</v>
      </c>
      <c r="B42" s="12"/>
      <c r="C42" s="12"/>
      <c r="D42" s="12"/>
      <c r="E42" s="18"/>
      <c r="F42" s="23"/>
      <c r="G42" s="24"/>
      <c r="H42" s="4"/>
      <c r="I42" s="4"/>
      <c r="J42" s="4"/>
      <c r="K42" s="4"/>
      <c r="L42" s="4"/>
      <c r="M42" s="4"/>
    </row>
    <row r="43" spans="1:21">
      <c r="A43" s="4" t="s">
        <v>73</v>
      </c>
      <c r="B43" s="12">
        <v>890597</v>
      </c>
      <c r="C43" s="12">
        <v>1750000</v>
      </c>
      <c r="D43" s="12">
        <v>88633.2</v>
      </c>
      <c r="E43" s="13"/>
      <c r="F43" s="14">
        <f>B43/(B43+C43+D43)</f>
        <v>0.32631802183634051</v>
      </c>
      <c r="G43" s="15">
        <f>91.4*F43^2-556.3*F43+676.3</f>
        <v>504.5018719081354</v>
      </c>
      <c r="H43" s="16"/>
      <c r="I43" s="16"/>
      <c r="J43" s="16"/>
      <c r="K43" s="16"/>
      <c r="L43" s="16"/>
      <c r="M43" s="16"/>
    </row>
    <row r="44" spans="1:21">
      <c r="A44" s="4"/>
      <c r="B44" s="12"/>
      <c r="C44" s="12"/>
      <c r="D44" s="12"/>
      <c r="E44" s="13"/>
      <c r="F44" s="14"/>
      <c r="G44" s="15"/>
      <c r="H44" s="16"/>
      <c r="I44" s="16"/>
      <c r="J44" s="16"/>
      <c r="K44" s="16"/>
      <c r="L44" s="16"/>
      <c r="M44" s="16"/>
    </row>
    <row r="45" spans="1:21">
      <c r="A45" s="4"/>
      <c r="B45" s="12"/>
      <c r="C45" s="12"/>
      <c r="D45" s="12"/>
      <c r="E45" s="13"/>
      <c r="F45" s="14"/>
      <c r="G45" s="15"/>
      <c r="H45" s="16"/>
      <c r="I45" s="16"/>
      <c r="J45" s="16"/>
      <c r="K45" s="16"/>
      <c r="L45" s="16"/>
      <c r="M45" s="16"/>
    </row>
    <row r="46" spans="1:21">
      <c r="A46" s="4"/>
      <c r="B46" s="12"/>
      <c r="C46" s="12"/>
      <c r="D46" s="12"/>
      <c r="E46" s="13"/>
      <c r="F46" s="14"/>
      <c r="G46" s="15"/>
      <c r="H46" s="16"/>
      <c r="I46" s="16"/>
      <c r="J46" s="16"/>
      <c r="K46" s="16"/>
      <c r="L46" s="16"/>
      <c r="M46" s="16"/>
    </row>
    <row r="47" spans="1:21" s="9" customFormat="1">
      <c r="A47" s="11" t="s">
        <v>74</v>
      </c>
      <c r="B47" s="10"/>
      <c r="C47" s="10"/>
      <c r="D47" s="10"/>
      <c r="E47" s="10"/>
      <c r="F47" s="50"/>
      <c r="G47" s="50"/>
      <c r="H47" s="7"/>
      <c r="I47" s="7"/>
      <c r="J47" s="7"/>
      <c r="K47" s="7"/>
      <c r="L47" s="7"/>
      <c r="M47" s="7"/>
      <c r="P47" s="1"/>
      <c r="Q47" s="1"/>
      <c r="R47" s="1"/>
      <c r="S47" s="1"/>
      <c r="T47" s="1"/>
      <c r="U47" s="1"/>
    </row>
    <row r="48" spans="1:21" s="9" customFormat="1">
      <c r="A48" s="4" t="s">
        <v>75</v>
      </c>
      <c r="B48" s="12">
        <v>805849</v>
      </c>
      <c r="C48" s="12">
        <v>858691</v>
      </c>
      <c r="D48" s="12">
        <v>134444</v>
      </c>
      <c r="E48" s="13"/>
      <c r="F48" s="14">
        <f t="shared" ref="F48:F67" si="2">B48/(B48+C48+D48)</f>
        <v>0.44794672993200607</v>
      </c>
      <c r="G48" s="15">
        <f t="shared" ref="G48:G68" si="3">91.4*F48^2-556.3*F48+676.3</f>
        <v>445.44721747793449</v>
      </c>
      <c r="H48" s="16"/>
      <c r="I48" s="16"/>
      <c r="J48" s="16"/>
      <c r="K48" s="16"/>
      <c r="L48" s="16"/>
      <c r="M48" s="16"/>
      <c r="P48" s="1"/>
      <c r="Q48" s="1"/>
      <c r="R48" s="1"/>
      <c r="S48" s="1"/>
      <c r="T48" s="1"/>
      <c r="U48" s="1"/>
    </row>
    <row r="49" spans="1:21">
      <c r="A49" s="4" t="s">
        <v>76</v>
      </c>
      <c r="B49" s="12">
        <v>150069</v>
      </c>
      <c r="C49" s="12">
        <v>433144</v>
      </c>
      <c r="D49" s="12">
        <v>20204</v>
      </c>
      <c r="E49" s="13"/>
      <c r="F49" s="14">
        <f t="shared" si="2"/>
        <v>0.24869866112489372</v>
      </c>
      <c r="G49" s="15">
        <f t="shared" si="3"/>
        <v>543.60211841396335</v>
      </c>
      <c r="H49" s="16"/>
      <c r="I49" s="16"/>
      <c r="J49" s="16"/>
      <c r="K49" s="16"/>
      <c r="L49" s="16"/>
      <c r="M49" s="16"/>
    </row>
    <row r="50" spans="1:21">
      <c r="A50" s="4" t="s">
        <v>77</v>
      </c>
      <c r="B50" s="12">
        <v>642536</v>
      </c>
      <c r="C50" s="12">
        <v>602571</v>
      </c>
      <c r="D50" s="12">
        <v>152693</v>
      </c>
      <c r="E50" s="13"/>
      <c r="F50" s="14">
        <f t="shared" si="2"/>
        <v>0.45967663471168979</v>
      </c>
      <c r="G50" s="15">
        <f t="shared" si="3"/>
        <v>439.89494652677456</v>
      </c>
      <c r="H50" s="16"/>
      <c r="I50" s="16"/>
      <c r="J50" s="16"/>
      <c r="K50" s="16"/>
      <c r="L50" s="16"/>
      <c r="M50" s="16"/>
      <c r="P50" s="9"/>
      <c r="Q50" s="9"/>
      <c r="R50" s="9"/>
      <c r="S50" s="9"/>
      <c r="T50" s="9"/>
      <c r="U50" s="9"/>
    </row>
    <row r="51" spans="1:21">
      <c r="A51" s="4" t="s">
        <v>78</v>
      </c>
      <c r="B51" s="12">
        <v>976000</v>
      </c>
      <c r="C51" s="12">
        <v>769000</v>
      </c>
      <c r="D51" s="12">
        <v>392000</v>
      </c>
      <c r="E51" s="13"/>
      <c r="F51" s="14">
        <f t="shared" si="2"/>
        <v>0.45671502105755735</v>
      </c>
      <c r="G51" s="15">
        <f t="shared" si="3"/>
        <v>441.29443278168873</v>
      </c>
      <c r="H51" s="16"/>
      <c r="I51" s="16"/>
      <c r="J51" s="16"/>
      <c r="K51" s="16"/>
      <c r="L51" s="16"/>
      <c r="M51" s="16"/>
      <c r="P51" s="9"/>
      <c r="Q51" s="9"/>
      <c r="R51" s="9"/>
      <c r="S51" s="9"/>
      <c r="T51" s="9"/>
      <c r="U51" s="9"/>
    </row>
    <row r="52" spans="1:21">
      <c r="A52" s="4" t="s">
        <v>79</v>
      </c>
      <c r="B52" s="12">
        <v>682904</v>
      </c>
      <c r="C52" s="12">
        <v>863540</v>
      </c>
      <c r="D52" s="12">
        <v>103657</v>
      </c>
      <c r="E52" s="13"/>
      <c r="F52" s="14">
        <f t="shared" si="2"/>
        <v>0.41385587912497479</v>
      </c>
      <c r="G52" s="15">
        <f t="shared" si="3"/>
        <v>461.72666378870485</v>
      </c>
      <c r="H52" s="16"/>
      <c r="I52" s="16"/>
      <c r="J52" s="16"/>
      <c r="K52" s="16"/>
      <c r="L52" s="16"/>
      <c r="M52" s="16"/>
    </row>
    <row r="53" spans="1:21">
      <c r="A53" s="4" t="s">
        <v>80</v>
      </c>
      <c r="B53" s="12">
        <v>805849</v>
      </c>
      <c r="C53" s="12">
        <v>858691</v>
      </c>
      <c r="D53" s="12">
        <v>134444</v>
      </c>
      <c r="E53" s="13"/>
      <c r="F53" s="14">
        <f t="shared" si="2"/>
        <v>0.44794672993200607</v>
      </c>
      <c r="G53" s="15">
        <f t="shared" si="3"/>
        <v>445.44721747793449</v>
      </c>
      <c r="H53" s="16"/>
      <c r="I53" s="16"/>
      <c r="J53" s="16"/>
      <c r="K53" s="16"/>
      <c r="L53" s="16"/>
      <c r="M53" s="16"/>
    </row>
    <row r="54" spans="1:21">
      <c r="A54" s="4" t="s">
        <v>81</v>
      </c>
      <c r="B54" s="12">
        <v>1110000</v>
      </c>
      <c r="C54" s="12">
        <v>1260000</v>
      </c>
      <c r="D54" s="12">
        <v>155914</v>
      </c>
      <c r="E54" s="13"/>
      <c r="F54" s="14">
        <f t="shared" si="2"/>
        <v>0.43944489004772136</v>
      </c>
      <c r="G54" s="15">
        <f t="shared" si="3"/>
        <v>449.48722722741212</v>
      </c>
      <c r="H54" s="16"/>
      <c r="I54" s="16"/>
      <c r="J54" s="16"/>
      <c r="K54" s="16"/>
      <c r="L54" s="16"/>
      <c r="M54" s="16"/>
    </row>
    <row r="55" spans="1:21">
      <c r="A55" s="4" t="s">
        <v>82</v>
      </c>
      <c r="B55" s="12">
        <v>510276</v>
      </c>
      <c r="C55" s="12">
        <v>668490</v>
      </c>
      <c r="D55" s="12">
        <v>99429.4</v>
      </c>
      <c r="E55" s="13"/>
      <c r="F55" s="14">
        <f t="shared" si="2"/>
        <v>0.39921595712204883</v>
      </c>
      <c r="G55" s="15">
        <f t="shared" si="3"/>
        <v>468.78289002347208</v>
      </c>
      <c r="H55" s="16"/>
      <c r="I55" s="16"/>
      <c r="J55" s="16"/>
      <c r="K55" s="16"/>
      <c r="L55" s="16"/>
      <c r="M55" s="16"/>
    </row>
    <row r="56" spans="1:21">
      <c r="A56" s="4" t="s">
        <v>83</v>
      </c>
      <c r="B56" s="12">
        <v>702505</v>
      </c>
      <c r="C56" s="12">
        <v>799335</v>
      </c>
      <c r="D56" s="12">
        <v>89250.9</v>
      </c>
      <c r="E56" s="13"/>
      <c r="F56" s="14">
        <f t="shared" si="2"/>
        <v>0.4415241140528175</v>
      </c>
      <c r="G56" s="15">
        <f t="shared" si="3"/>
        <v>448.49797520913506</v>
      </c>
      <c r="H56" s="16"/>
      <c r="I56" s="16"/>
      <c r="J56" s="16"/>
      <c r="K56" s="16"/>
      <c r="L56" s="16"/>
      <c r="M56" s="16"/>
    </row>
    <row r="57" spans="1:21">
      <c r="A57" s="4" t="s">
        <v>84</v>
      </c>
      <c r="B57" s="12">
        <v>1160000</v>
      </c>
      <c r="C57" s="12">
        <v>1160000</v>
      </c>
      <c r="D57" s="12">
        <v>54278.5</v>
      </c>
      <c r="E57" s="13"/>
      <c r="F57" s="14">
        <f t="shared" si="2"/>
        <v>0.48856947489521552</v>
      </c>
      <c r="G57" s="15">
        <f t="shared" si="3"/>
        <v>426.32599316225549</v>
      </c>
      <c r="H57" s="16"/>
      <c r="I57" s="16"/>
      <c r="J57" s="16"/>
      <c r="K57" s="16"/>
      <c r="L57" s="16"/>
      <c r="M57" s="16"/>
    </row>
    <row r="58" spans="1:21">
      <c r="A58" s="4" t="s">
        <v>85</v>
      </c>
      <c r="B58" s="12">
        <v>464734</v>
      </c>
      <c r="C58" s="12">
        <v>608087</v>
      </c>
      <c r="D58" s="12">
        <v>61030</v>
      </c>
      <c r="E58" s="13"/>
      <c r="F58" s="14">
        <f t="shared" si="2"/>
        <v>0.40987219661137131</v>
      </c>
      <c r="G58" s="15">
        <f t="shared" si="3"/>
        <v>463.64285990962389</v>
      </c>
      <c r="H58" s="16"/>
      <c r="I58" s="16"/>
      <c r="J58" s="16"/>
      <c r="K58" s="16"/>
      <c r="L58" s="16"/>
      <c r="M58" s="16"/>
    </row>
    <row r="59" spans="1:21">
      <c r="A59" s="4" t="s">
        <v>86</v>
      </c>
      <c r="B59" s="12">
        <v>674349</v>
      </c>
      <c r="C59" s="12">
        <v>995593</v>
      </c>
      <c r="D59" s="12">
        <v>178951</v>
      </c>
      <c r="E59" s="13"/>
      <c r="F59" s="14">
        <f t="shared" si="2"/>
        <v>0.3647312202490896</v>
      </c>
      <c r="G59" s="15">
        <f t="shared" si="3"/>
        <v>485.55886025586062</v>
      </c>
      <c r="H59" s="16"/>
      <c r="I59" s="16"/>
      <c r="J59" s="16"/>
      <c r="K59" s="16"/>
      <c r="L59" s="16"/>
      <c r="M59" s="16"/>
    </row>
    <row r="60" spans="1:21">
      <c r="A60" s="4" t="s">
        <v>87</v>
      </c>
      <c r="B60" s="12">
        <v>176663</v>
      </c>
      <c r="C60" s="12">
        <v>464448</v>
      </c>
      <c r="D60" s="12">
        <v>0</v>
      </c>
      <c r="E60" s="12"/>
      <c r="F60" s="14">
        <f t="shared" si="2"/>
        <v>0.27555758675174813</v>
      </c>
      <c r="G60" s="15">
        <f t="shared" si="3"/>
        <v>529.94749779254573</v>
      </c>
      <c r="H60" s="16"/>
      <c r="I60" s="16"/>
      <c r="J60" s="16"/>
      <c r="K60" s="16"/>
      <c r="L60" s="16"/>
      <c r="M60" s="16"/>
    </row>
    <row r="61" spans="1:21">
      <c r="A61" s="4" t="s">
        <v>88</v>
      </c>
      <c r="B61" s="12">
        <v>414897</v>
      </c>
      <c r="C61" s="12">
        <v>633606</v>
      </c>
      <c r="D61" s="12">
        <v>170002</v>
      </c>
      <c r="E61" s="12"/>
      <c r="F61" s="14">
        <f t="shared" si="2"/>
        <v>0.34049675627100423</v>
      </c>
      <c r="G61" s="15">
        <f t="shared" si="3"/>
        <v>497.47839143668062</v>
      </c>
      <c r="H61" s="16"/>
      <c r="I61" s="16"/>
      <c r="J61" s="16"/>
      <c r="K61" s="16"/>
      <c r="L61" s="16"/>
      <c r="M61" s="16"/>
    </row>
    <row r="62" spans="1:21">
      <c r="A62" s="4" t="s">
        <v>89</v>
      </c>
      <c r="B62" s="12">
        <v>388848</v>
      </c>
      <c r="C62" s="12">
        <v>909128</v>
      </c>
      <c r="D62" s="12">
        <v>90189</v>
      </c>
      <c r="E62" s="12"/>
      <c r="F62" s="14">
        <f t="shared" si="2"/>
        <v>0.2801165567493778</v>
      </c>
      <c r="G62" s="15">
        <f t="shared" si="3"/>
        <v>527.64288656269377</v>
      </c>
      <c r="H62" s="16"/>
      <c r="I62" s="16"/>
      <c r="J62" s="16"/>
      <c r="K62" s="16"/>
      <c r="L62" s="16"/>
      <c r="M62" s="16"/>
    </row>
    <row r="63" spans="1:21">
      <c r="A63" s="4" t="s">
        <v>90</v>
      </c>
      <c r="B63" s="12">
        <v>123782</v>
      </c>
      <c r="C63" s="12">
        <v>350363</v>
      </c>
      <c r="D63" s="12">
        <v>65265.1</v>
      </c>
      <c r="E63" s="12"/>
      <c r="F63" s="14">
        <f t="shared" si="2"/>
        <v>0.22947660787219223</v>
      </c>
      <c r="G63" s="15">
        <f t="shared" si="3"/>
        <v>553.45524258013165</v>
      </c>
      <c r="H63" s="16"/>
      <c r="I63" s="16"/>
      <c r="J63" s="16"/>
      <c r="K63" s="16"/>
      <c r="L63" s="16"/>
      <c r="M63" s="16"/>
    </row>
    <row r="64" spans="1:21">
      <c r="A64" s="4" t="s">
        <v>91</v>
      </c>
      <c r="B64" s="12">
        <v>366528</v>
      </c>
      <c r="C64" s="12">
        <v>992647</v>
      </c>
      <c r="D64" s="12">
        <v>120121</v>
      </c>
      <c r="E64" s="12"/>
      <c r="F64" s="14">
        <f t="shared" si="2"/>
        <v>0.24777191312624383</v>
      </c>
      <c r="G64" s="15">
        <f t="shared" si="3"/>
        <v>544.07561490126</v>
      </c>
      <c r="H64" s="16"/>
      <c r="I64" s="16"/>
      <c r="J64" s="16"/>
      <c r="K64" s="16"/>
      <c r="L64" s="16"/>
      <c r="M64" s="16"/>
    </row>
    <row r="65" spans="1:13">
      <c r="A65" s="4" t="s">
        <v>92</v>
      </c>
      <c r="B65" s="12">
        <v>300588</v>
      </c>
      <c r="C65" s="12">
        <v>311251</v>
      </c>
      <c r="D65" s="12">
        <v>118019</v>
      </c>
      <c r="E65" s="12"/>
      <c r="F65" s="14">
        <f t="shared" si="2"/>
        <v>0.41184449577863091</v>
      </c>
      <c r="G65" s="15">
        <f t="shared" si="3"/>
        <v>462.69379922581595</v>
      </c>
      <c r="H65" s="16"/>
      <c r="I65" s="16"/>
      <c r="J65" s="16"/>
      <c r="K65" s="16"/>
      <c r="L65" s="16"/>
      <c r="M65" s="16"/>
    </row>
    <row r="66" spans="1:13">
      <c r="A66" s="4" t="s">
        <v>93</v>
      </c>
      <c r="B66" s="12">
        <v>1120000</v>
      </c>
      <c r="C66" s="12">
        <v>1170000</v>
      </c>
      <c r="D66" s="12">
        <v>137451</v>
      </c>
      <c r="E66" s="12"/>
      <c r="F66" s="14">
        <f t="shared" si="2"/>
        <v>0.46138933391446418</v>
      </c>
      <c r="G66" s="15">
        <f t="shared" si="3"/>
        <v>439.08635627831654</v>
      </c>
      <c r="H66" s="16"/>
      <c r="I66" s="16"/>
      <c r="J66" s="16"/>
      <c r="K66" s="16"/>
      <c r="L66" s="16"/>
      <c r="M66" s="16"/>
    </row>
    <row r="67" spans="1:13">
      <c r="A67" s="4" t="s">
        <v>94</v>
      </c>
      <c r="B67" s="12">
        <v>1440000</v>
      </c>
      <c r="C67" s="12">
        <v>1520000</v>
      </c>
      <c r="D67" s="12">
        <v>248669</v>
      </c>
      <c r="E67" s="12"/>
      <c r="F67" s="14">
        <f t="shared" si="2"/>
        <v>0.44878421551116676</v>
      </c>
      <c r="G67" s="15">
        <f t="shared" si="3"/>
        <v>445.04996558034429</v>
      </c>
      <c r="H67" s="16"/>
      <c r="I67" s="16"/>
      <c r="J67" s="16"/>
      <c r="K67" s="16"/>
      <c r="L67" s="16"/>
      <c r="M67" s="16"/>
    </row>
    <row r="68" spans="1:13">
      <c r="A68" s="4"/>
      <c r="B68" s="4"/>
      <c r="C68" s="12"/>
      <c r="D68" s="12"/>
      <c r="E68" s="18" t="s">
        <v>68</v>
      </c>
      <c r="F68" s="19">
        <f>AVERAGE(F48:F67)</f>
        <v>0.38568174874181105</v>
      </c>
      <c r="G68" s="20">
        <f t="shared" si="3"/>
        <v>475.34103076889676</v>
      </c>
      <c r="H68" s="4"/>
      <c r="I68" s="4"/>
      <c r="J68" s="4"/>
      <c r="K68" s="4"/>
      <c r="L68" s="4"/>
      <c r="M68" s="4"/>
    </row>
    <row r="69" spans="1:13">
      <c r="A69" s="4"/>
      <c r="B69" s="21"/>
      <c r="C69" s="12"/>
      <c r="D69" s="12"/>
      <c r="E69" s="18" t="s">
        <v>27</v>
      </c>
      <c r="F69" s="19">
        <f>STDEV(F48:F67)</f>
        <v>8.4219394373847303E-2</v>
      </c>
      <c r="G69" s="20">
        <f>STDEV(G48:G67)</f>
        <v>41.384912559112642</v>
      </c>
      <c r="H69" s="4"/>
      <c r="I69" s="4"/>
      <c r="J69" s="4"/>
      <c r="K69" s="4"/>
      <c r="L69" s="4"/>
      <c r="M69" s="4"/>
    </row>
    <row r="70" spans="1:13">
      <c r="A70" s="4"/>
      <c r="B70" s="22"/>
      <c r="C70" s="12"/>
      <c r="D70" s="12"/>
      <c r="E70" s="18" t="s">
        <v>69</v>
      </c>
      <c r="F70" s="23">
        <f>COUNT(F48:F67)</f>
        <v>20</v>
      </c>
      <c r="G70" s="23">
        <f>COUNT(G48:G67)</f>
        <v>20</v>
      </c>
      <c r="H70" s="4"/>
      <c r="I70" s="4"/>
      <c r="J70" s="4"/>
      <c r="K70" s="4"/>
      <c r="L70" s="4"/>
      <c r="M70" s="4"/>
    </row>
    <row r="71" spans="1:13">
      <c r="A71" s="4"/>
      <c r="B71" s="22"/>
      <c r="C71" s="12"/>
      <c r="D71" s="12"/>
      <c r="E71" s="18" t="s">
        <v>70</v>
      </c>
      <c r="F71" s="19">
        <f>F69/SQRT(F70)</f>
        <v>1.8832029084378591E-2</v>
      </c>
      <c r="G71" s="23">
        <f>G69/SQRT(G70)</f>
        <v>9.2539477725060646</v>
      </c>
      <c r="H71" s="4"/>
      <c r="I71" s="4"/>
      <c r="J71" s="4"/>
      <c r="K71" s="4"/>
      <c r="L71" s="4"/>
      <c r="M71" s="4"/>
    </row>
    <row r="72" spans="1:13">
      <c r="A72" s="4"/>
      <c r="B72" s="12"/>
      <c r="C72" s="12"/>
      <c r="D72" s="12"/>
      <c r="E72" s="18" t="s">
        <v>71</v>
      </c>
      <c r="F72" s="23"/>
      <c r="G72" s="24">
        <f>SQRT(50^2+G71^2)</f>
        <v>50.849145021094209</v>
      </c>
      <c r="H72" s="4"/>
      <c r="I72" s="4"/>
      <c r="J72" s="4"/>
      <c r="K72" s="4"/>
      <c r="L72" s="4"/>
      <c r="M72" s="4"/>
    </row>
    <row r="73" spans="1:13">
      <c r="A73" s="25" t="s">
        <v>72</v>
      </c>
      <c r="B73" s="12"/>
      <c r="C73" s="12"/>
      <c r="D73" s="12"/>
      <c r="E73" s="18"/>
      <c r="F73" s="23"/>
      <c r="G73" s="24"/>
      <c r="H73" s="4"/>
      <c r="I73" s="4"/>
      <c r="J73" s="4"/>
      <c r="K73" s="4"/>
      <c r="L73" s="4"/>
      <c r="M73" s="4"/>
    </row>
    <row r="74" spans="1:13">
      <c r="A74" s="4" t="s">
        <v>95</v>
      </c>
      <c r="B74" s="12">
        <v>531880</v>
      </c>
      <c r="C74" s="12">
        <v>615382</v>
      </c>
      <c r="D74" s="12">
        <v>55954.6</v>
      </c>
      <c r="E74" s="13"/>
      <c r="F74" s="14">
        <f>B74/(B74+C74+D74)</f>
        <v>0.44204842253672361</v>
      </c>
      <c r="G74" s="15">
        <f>91.4*F74^2-556.3*F74+676.3</f>
        <v>448.24864478188323</v>
      </c>
      <c r="H74" s="16"/>
      <c r="I74" s="16"/>
      <c r="J74" s="16"/>
      <c r="K74" s="16"/>
      <c r="L74" s="16"/>
      <c r="M74" s="16"/>
    </row>
    <row r="75" spans="1:13">
      <c r="A75" s="4" t="s">
        <v>96</v>
      </c>
      <c r="B75" s="12">
        <v>605467</v>
      </c>
      <c r="C75" s="12">
        <v>727665</v>
      </c>
      <c r="D75" s="12">
        <v>83112.600000000006</v>
      </c>
      <c r="E75" s="13"/>
      <c r="F75" s="14">
        <f>B75/(B75+C75+D75)</f>
        <v>0.42751584013100558</v>
      </c>
      <c r="G75" s="15">
        <f>91.4*F75^2-556.3*F75+676.3</f>
        <v>455.1780972667724</v>
      </c>
      <c r="H75" s="16"/>
      <c r="I75" s="16"/>
      <c r="J75" s="16"/>
      <c r="K75" s="16"/>
      <c r="L75" s="16"/>
      <c r="M75" s="16"/>
    </row>
    <row r="76" spans="1:13">
      <c r="A76" s="4" t="s">
        <v>97</v>
      </c>
      <c r="B76" s="12">
        <v>502880</v>
      </c>
      <c r="C76" s="12">
        <v>747525</v>
      </c>
      <c r="D76" s="12">
        <v>98044</v>
      </c>
      <c r="E76" s="13"/>
      <c r="F76" s="14">
        <f>B76/(B76+C76+D76)</f>
        <v>0.37293216132015372</v>
      </c>
      <c r="G76" s="15">
        <f>91.4*F76^2-556.3*F76+676.3</f>
        <v>481.54960413854707</v>
      </c>
      <c r="H76" s="16"/>
      <c r="I76" s="16"/>
      <c r="J76" s="16"/>
      <c r="K76" s="16"/>
      <c r="L76" s="16"/>
      <c r="M76" s="16"/>
    </row>
    <row r="77" spans="1:13">
      <c r="A77" s="4" t="s">
        <v>98</v>
      </c>
      <c r="B77" s="12">
        <v>3720000</v>
      </c>
      <c r="C77" s="12">
        <v>3320000</v>
      </c>
      <c r="D77" s="12">
        <v>459623</v>
      </c>
      <c r="E77" s="13"/>
      <c r="F77" s="14">
        <f>B77/(B77+C77+D77)</f>
        <v>0.49602493351999161</v>
      </c>
      <c r="G77" s="15">
        <f>91.4*F77^2-556.3*F77+676.3</f>
        <v>422.84945263198767</v>
      </c>
      <c r="H77" s="16"/>
      <c r="I77" s="16"/>
      <c r="J77" s="16"/>
      <c r="K77" s="16"/>
      <c r="L77" s="16"/>
      <c r="M77" s="16"/>
    </row>
    <row r="78" spans="1:13">
      <c r="A78" s="4"/>
      <c r="B78" s="12"/>
      <c r="C78" s="12"/>
      <c r="D78" s="12"/>
      <c r="E78" s="18"/>
      <c r="F78" s="23"/>
      <c r="G78" s="24"/>
      <c r="H78" s="4"/>
      <c r="I78" s="4"/>
      <c r="J78" s="4"/>
      <c r="K78" s="4"/>
      <c r="L78" s="4"/>
      <c r="M78" s="4"/>
    </row>
    <row r="79" spans="1:13">
      <c r="A79" s="4"/>
      <c r="B79" s="12"/>
      <c r="C79" s="12"/>
      <c r="D79" s="12"/>
      <c r="E79" s="18"/>
      <c r="F79" s="23"/>
      <c r="G79" s="24"/>
      <c r="H79" s="4"/>
      <c r="I79" s="4"/>
      <c r="J79" s="4"/>
      <c r="K79" s="4"/>
      <c r="L79" s="4"/>
      <c r="M79" s="4"/>
    </row>
    <row r="80" spans="1:13">
      <c r="A80" s="4"/>
      <c r="B80" s="12"/>
      <c r="C80" s="12"/>
      <c r="D80" s="12"/>
      <c r="E80" s="18"/>
      <c r="F80" s="23"/>
      <c r="G80" s="24"/>
      <c r="H80" s="4"/>
      <c r="I80" s="4"/>
      <c r="J80" s="4"/>
      <c r="K80" s="4"/>
      <c r="L80" s="4"/>
      <c r="M80" s="4"/>
    </row>
    <row r="81" spans="1:21">
      <c r="A81" s="11" t="s">
        <v>99</v>
      </c>
      <c r="B81" s="10"/>
      <c r="C81" s="10"/>
      <c r="D81" s="10"/>
      <c r="E81" s="10"/>
      <c r="F81" s="50"/>
      <c r="G81" s="50"/>
      <c r="H81" s="7"/>
      <c r="I81" s="7"/>
      <c r="J81" s="7"/>
      <c r="K81" s="7"/>
      <c r="L81" s="7"/>
      <c r="M81" s="7"/>
    </row>
    <row r="82" spans="1:21">
      <c r="A82" s="4" t="s">
        <v>100</v>
      </c>
      <c r="B82" s="12">
        <v>519920</v>
      </c>
      <c r="C82" s="12">
        <v>589114</v>
      </c>
      <c r="D82" s="12">
        <v>56213</v>
      </c>
      <c r="E82" s="13"/>
      <c r="F82" s="14">
        <f t="shared" ref="F82:F111" si="4">B82/(B82+C82+D82)</f>
        <v>0.44618866214630887</v>
      </c>
      <c r="G82" s="15">
        <f t="shared" ref="G82:G112" si="5">91.4*F82^2-556.3*F82+676.3</f>
        <v>446.28155429963959</v>
      </c>
      <c r="H82" s="16"/>
      <c r="I82" s="16"/>
      <c r="J82" s="16"/>
      <c r="K82" s="16"/>
      <c r="L82" s="16"/>
      <c r="M82" s="16"/>
    </row>
    <row r="83" spans="1:21" s="9" customFormat="1">
      <c r="A83" s="4" t="s">
        <v>101</v>
      </c>
      <c r="B83" s="12">
        <v>67271.5</v>
      </c>
      <c r="C83" s="12">
        <v>365377</v>
      </c>
      <c r="D83" s="12">
        <v>10180.200000000001</v>
      </c>
      <c r="E83" s="13"/>
      <c r="F83" s="14">
        <f t="shared" si="4"/>
        <v>0.15191314384094798</v>
      </c>
      <c r="G83" s="15">
        <f t="shared" si="5"/>
        <v>593.90001102030851</v>
      </c>
      <c r="H83" s="16"/>
      <c r="I83" s="16"/>
      <c r="J83" s="16"/>
      <c r="K83" s="16"/>
      <c r="L83" s="16"/>
      <c r="M83" s="16"/>
      <c r="P83" s="1"/>
      <c r="Q83" s="1"/>
      <c r="R83" s="1"/>
      <c r="S83" s="1"/>
      <c r="T83" s="1"/>
      <c r="U83" s="1"/>
    </row>
    <row r="84" spans="1:21" s="9" customFormat="1">
      <c r="A84" s="4" t="s">
        <v>102</v>
      </c>
      <c r="B84" s="12">
        <v>35196.5</v>
      </c>
      <c r="C84" s="12">
        <v>371714</v>
      </c>
      <c r="D84" s="12">
        <v>22586.5</v>
      </c>
      <c r="E84" s="13"/>
      <c r="F84" s="14">
        <f t="shared" si="4"/>
        <v>8.194818590118208E-2</v>
      </c>
      <c r="G84" s="15">
        <f t="shared" si="5"/>
        <v>631.32602135593834</v>
      </c>
      <c r="H84" s="16"/>
      <c r="I84" s="16"/>
      <c r="J84" s="16"/>
      <c r="K84" s="16"/>
      <c r="L84" s="16"/>
      <c r="M84" s="16"/>
      <c r="P84" s="1"/>
      <c r="Q84" s="1"/>
      <c r="R84" s="1"/>
      <c r="S84" s="1"/>
      <c r="T84" s="1"/>
      <c r="U84" s="1"/>
    </row>
    <row r="85" spans="1:21" s="9" customFormat="1">
      <c r="A85" s="4" t="s">
        <v>103</v>
      </c>
      <c r="B85" s="12">
        <v>156065</v>
      </c>
      <c r="C85" s="12">
        <v>449238</v>
      </c>
      <c r="D85" s="12">
        <v>0</v>
      </c>
      <c r="E85" s="13"/>
      <c r="F85" s="14">
        <f t="shared" si="4"/>
        <v>0.25782954982876344</v>
      </c>
      <c r="G85" s="15">
        <f t="shared" si="5"/>
        <v>538.94533484657097</v>
      </c>
      <c r="H85" s="16"/>
      <c r="I85" s="16"/>
      <c r="J85" s="16"/>
      <c r="K85" s="16"/>
      <c r="L85" s="16"/>
      <c r="M85" s="16"/>
      <c r="P85" s="1"/>
      <c r="Q85" s="1"/>
      <c r="R85" s="1"/>
      <c r="S85" s="1"/>
      <c r="T85" s="1"/>
      <c r="U85" s="1"/>
    </row>
    <row r="86" spans="1:21" s="9" customFormat="1">
      <c r="A86" s="4" t="s">
        <v>104</v>
      </c>
      <c r="B86" s="12">
        <v>406125</v>
      </c>
      <c r="C86" s="12">
        <v>337173</v>
      </c>
      <c r="D86" s="12">
        <v>50639.7</v>
      </c>
      <c r="E86" s="13"/>
      <c r="F86" s="14">
        <f t="shared" si="4"/>
        <v>0.51153257994928325</v>
      </c>
      <c r="G86" s="15">
        <f t="shared" si="5"/>
        <v>415.6506598181644</v>
      </c>
      <c r="H86" s="16"/>
      <c r="I86" s="16"/>
      <c r="J86" s="16"/>
      <c r="K86" s="16"/>
      <c r="L86" s="16"/>
      <c r="M86" s="16"/>
    </row>
    <row r="87" spans="1:21">
      <c r="A87" s="4" t="s">
        <v>105</v>
      </c>
      <c r="B87" s="12">
        <v>46773.9</v>
      </c>
      <c r="C87" s="12">
        <v>555500</v>
      </c>
      <c r="D87" s="12">
        <v>95783.6</v>
      </c>
      <c r="E87" s="13"/>
      <c r="F87" s="14">
        <f t="shared" si="4"/>
        <v>6.7005798232953592E-2</v>
      </c>
      <c r="G87" s="15">
        <f t="shared" si="5"/>
        <v>639.43504006051865</v>
      </c>
      <c r="H87" s="16"/>
      <c r="I87" s="16"/>
      <c r="J87" s="16"/>
      <c r="K87" s="16"/>
      <c r="L87" s="16"/>
      <c r="M87" s="16"/>
      <c r="P87" s="9"/>
      <c r="Q87" s="9"/>
      <c r="R87" s="9"/>
      <c r="S87" s="9"/>
      <c r="T87" s="9"/>
      <c r="U87" s="9"/>
    </row>
    <row r="88" spans="1:21">
      <c r="A88" s="4" t="s">
        <v>106</v>
      </c>
      <c r="B88" s="12">
        <v>119414</v>
      </c>
      <c r="C88" s="12">
        <v>314593</v>
      </c>
      <c r="D88" s="12">
        <v>10621.7</v>
      </c>
      <c r="E88" s="13"/>
      <c r="F88" s="14">
        <f t="shared" si="4"/>
        <v>0.26857015752694324</v>
      </c>
      <c r="G88" s="15">
        <f t="shared" si="5"/>
        <v>533.48709692534533</v>
      </c>
      <c r="H88" s="16"/>
      <c r="I88" s="16"/>
      <c r="J88" s="16"/>
      <c r="K88" s="16"/>
      <c r="L88" s="16"/>
      <c r="M88" s="16"/>
      <c r="P88" s="9"/>
      <c r="Q88" s="9"/>
      <c r="R88" s="9"/>
      <c r="S88" s="9"/>
      <c r="T88" s="9"/>
      <c r="U88" s="9"/>
    </row>
    <row r="89" spans="1:21">
      <c r="A89" s="4" t="s">
        <v>107</v>
      </c>
      <c r="B89" s="12">
        <v>1430000</v>
      </c>
      <c r="C89" s="12">
        <v>1420000</v>
      </c>
      <c r="D89" s="12">
        <v>178715</v>
      </c>
      <c r="E89" s="13"/>
      <c r="F89" s="14">
        <f t="shared" si="4"/>
        <v>0.47214742886009414</v>
      </c>
      <c r="G89" s="15">
        <f t="shared" si="5"/>
        <v>434.01956530966822</v>
      </c>
      <c r="H89" s="16"/>
      <c r="I89" s="16"/>
      <c r="J89" s="16"/>
      <c r="K89" s="16"/>
      <c r="L89" s="16"/>
      <c r="M89" s="16"/>
      <c r="P89" s="9"/>
      <c r="Q89" s="9"/>
      <c r="R89" s="9"/>
      <c r="S89" s="9"/>
      <c r="T89" s="9"/>
      <c r="U89" s="9"/>
    </row>
    <row r="90" spans="1:21">
      <c r="A90" s="4" t="s">
        <v>108</v>
      </c>
      <c r="B90" s="12">
        <v>1370000</v>
      </c>
      <c r="C90" s="12">
        <v>1210000</v>
      </c>
      <c r="D90" s="12">
        <v>152592</v>
      </c>
      <c r="E90" s="13"/>
      <c r="F90" s="14">
        <f t="shared" si="4"/>
        <v>0.50135548958644394</v>
      </c>
      <c r="G90" s="15">
        <f t="shared" si="5"/>
        <v>420.37000082523673</v>
      </c>
      <c r="H90" s="16"/>
      <c r="I90" s="16"/>
      <c r="J90" s="16"/>
      <c r="K90" s="16"/>
      <c r="L90" s="16"/>
      <c r="M90" s="16"/>
    </row>
    <row r="91" spans="1:21">
      <c r="A91" s="4" t="s">
        <v>109</v>
      </c>
      <c r="B91" s="12">
        <v>251690</v>
      </c>
      <c r="C91" s="12">
        <v>498243</v>
      </c>
      <c r="D91" s="12">
        <v>19446.099999999999</v>
      </c>
      <c r="E91" s="13"/>
      <c r="F91" s="14">
        <f t="shared" si="4"/>
        <v>0.32713391876644426</v>
      </c>
      <c r="G91" s="15">
        <f t="shared" si="5"/>
        <v>504.0967183040317</v>
      </c>
      <c r="H91" s="16"/>
      <c r="I91" s="16"/>
      <c r="J91" s="16"/>
      <c r="K91" s="16"/>
      <c r="L91" s="16"/>
      <c r="M91" s="16"/>
    </row>
    <row r="92" spans="1:21">
      <c r="A92" s="4" t="s">
        <v>110</v>
      </c>
      <c r="B92" s="12">
        <v>246964</v>
      </c>
      <c r="C92" s="12">
        <v>1390000</v>
      </c>
      <c r="D92" s="12">
        <v>15297.5</v>
      </c>
      <c r="E92" s="13"/>
      <c r="F92" s="14">
        <f t="shared" si="4"/>
        <v>0.14947028663440987</v>
      </c>
      <c r="G92" s="15">
        <f t="shared" si="5"/>
        <v>595.19168045129049</v>
      </c>
      <c r="H92" s="16"/>
      <c r="I92" s="16"/>
      <c r="J92" s="16"/>
      <c r="K92" s="16"/>
      <c r="L92" s="16"/>
      <c r="M92" s="16"/>
    </row>
    <row r="93" spans="1:21">
      <c r="A93" s="4" t="s">
        <v>111</v>
      </c>
      <c r="B93" s="12">
        <v>417630</v>
      </c>
      <c r="C93" s="12">
        <v>1200000</v>
      </c>
      <c r="D93" s="12">
        <v>30907.1</v>
      </c>
      <c r="E93" s="13"/>
      <c r="F93" s="14">
        <f t="shared" si="4"/>
        <v>0.25333369810118317</v>
      </c>
      <c r="G93" s="15">
        <f t="shared" si="5"/>
        <v>541.23632952736875</v>
      </c>
      <c r="H93" s="16"/>
      <c r="I93" s="16"/>
      <c r="J93" s="16"/>
      <c r="K93" s="16"/>
      <c r="L93" s="16"/>
      <c r="M93" s="16"/>
    </row>
    <row r="94" spans="1:21">
      <c r="A94" s="4" t="s">
        <v>112</v>
      </c>
      <c r="B94" s="12">
        <v>534491</v>
      </c>
      <c r="C94" s="12">
        <v>967401</v>
      </c>
      <c r="D94" s="12">
        <v>51190.6</v>
      </c>
      <c r="E94" s="13"/>
      <c r="F94" s="14">
        <f t="shared" si="4"/>
        <v>0.34414846963065582</v>
      </c>
      <c r="G94" s="15">
        <f t="shared" si="5"/>
        <v>495.67545500469589</v>
      </c>
      <c r="H94" s="16"/>
      <c r="I94" s="16"/>
      <c r="J94" s="16"/>
      <c r="K94" s="16"/>
      <c r="L94" s="16"/>
      <c r="M94" s="16"/>
    </row>
    <row r="95" spans="1:21">
      <c r="A95" s="4" t="s">
        <v>113</v>
      </c>
      <c r="B95" s="12">
        <v>82110.3</v>
      </c>
      <c r="C95" s="12">
        <v>568968</v>
      </c>
      <c r="D95" s="12">
        <v>5051.0200000000004</v>
      </c>
      <c r="E95" s="13"/>
      <c r="F95" s="14">
        <f t="shared" si="4"/>
        <v>0.12514347019273578</v>
      </c>
      <c r="G95" s="15">
        <f t="shared" si="5"/>
        <v>608.11409270703484</v>
      </c>
      <c r="H95" s="16"/>
      <c r="I95" s="16"/>
      <c r="J95" s="16"/>
      <c r="K95" s="16"/>
      <c r="L95" s="16"/>
      <c r="M95" s="16"/>
    </row>
    <row r="96" spans="1:21">
      <c r="A96" s="4" t="s">
        <v>114</v>
      </c>
      <c r="B96" s="12">
        <v>739762</v>
      </c>
      <c r="C96" s="12">
        <v>1390000</v>
      </c>
      <c r="D96" s="12">
        <v>79127</v>
      </c>
      <c r="E96" s="13"/>
      <c r="F96" s="14">
        <f t="shared" si="4"/>
        <v>0.33490229703710778</v>
      </c>
      <c r="G96" s="15">
        <f t="shared" si="5"/>
        <v>500.24523489670776</v>
      </c>
      <c r="H96" s="16"/>
      <c r="I96" s="16"/>
      <c r="J96" s="16"/>
      <c r="K96" s="16"/>
      <c r="L96" s="16"/>
      <c r="M96" s="16"/>
    </row>
    <row r="97" spans="1:13">
      <c r="A97" s="4" t="s">
        <v>115</v>
      </c>
      <c r="B97" s="12">
        <v>208737</v>
      </c>
      <c r="C97" s="12">
        <v>1190000</v>
      </c>
      <c r="D97" s="12">
        <v>26324.7</v>
      </c>
      <c r="E97" s="12"/>
      <c r="F97" s="14">
        <f t="shared" si="4"/>
        <v>0.14647576311958985</v>
      </c>
      <c r="G97" s="15">
        <f t="shared" si="5"/>
        <v>596.77653361175817</v>
      </c>
      <c r="H97" s="16"/>
      <c r="I97" s="16"/>
      <c r="J97" s="16"/>
      <c r="K97" s="16"/>
      <c r="L97" s="16"/>
      <c r="M97" s="16"/>
    </row>
    <row r="98" spans="1:13">
      <c r="A98" s="4" t="s">
        <v>116</v>
      </c>
      <c r="B98" s="12">
        <v>187571</v>
      </c>
      <c r="C98" s="12">
        <v>994814</v>
      </c>
      <c r="D98" s="12">
        <v>15158.4</v>
      </c>
      <c r="E98" s="12"/>
      <c r="F98" s="14">
        <f t="shared" si="4"/>
        <v>0.15662981400089551</v>
      </c>
      <c r="G98" s="15">
        <f t="shared" si="5"/>
        <v>591.40914140644531</v>
      </c>
      <c r="H98" s="16"/>
      <c r="I98" s="16"/>
      <c r="J98" s="16"/>
      <c r="K98" s="16"/>
      <c r="L98" s="16"/>
      <c r="M98" s="16"/>
    </row>
    <row r="99" spans="1:13">
      <c r="A99" s="4" t="s">
        <v>117</v>
      </c>
      <c r="B99" s="12">
        <v>1380000</v>
      </c>
      <c r="C99" s="12">
        <v>1570000</v>
      </c>
      <c r="D99" s="12">
        <v>144808</v>
      </c>
      <c r="E99" s="12"/>
      <c r="F99" s="14">
        <f t="shared" si="4"/>
        <v>0.44590811449369394</v>
      </c>
      <c r="G99" s="15">
        <f t="shared" si="5"/>
        <v>446.4147477637768</v>
      </c>
      <c r="H99" s="16"/>
      <c r="I99" s="16"/>
      <c r="J99" s="16"/>
      <c r="K99" s="16"/>
      <c r="L99" s="16"/>
      <c r="M99" s="16"/>
    </row>
    <row r="100" spans="1:13">
      <c r="A100" s="4" t="s">
        <v>118</v>
      </c>
      <c r="B100" s="12">
        <v>1050000</v>
      </c>
      <c r="C100" s="12">
        <v>1670000</v>
      </c>
      <c r="D100" s="12">
        <v>157993</v>
      </c>
      <c r="E100" s="12"/>
      <c r="F100" s="14">
        <f t="shared" si="4"/>
        <v>0.36483757952156243</v>
      </c>
      <c r="G100" s="15">
        <f t="shared" si="5"/>
        <v>485.50678490416215</v>
      </c>
      <c r="H100" s="16"/>
      <c r="I100" s="16"/>
      <c r="J100" s="16"/>
      <c r="K100" s="16"/>
      <c r="L100" s="16"/>
      <c r="M100" s="16"/>
    </row>
    <row r="101" spans="1:13">
      <c r="A101" s="4" t="s">
        <v>119</v>
      </c>
      <c r="B101" s="12">
        <v>364956</v>
      </c>
      <c r="C101" s="12">
        <v>1250000</v>
      </c>
      <c r="D101" s="12">
        <v>29214.3</v>
      </c>
      <c r="E101" s="12"/>
      <c r="F101" s="14">
        <f t="shared" si="4"/>
        <v>0.22196970715259848</v>
      </c>
      <c r="G101" s="15">
        <f t="shared" si="5"/>
        <v>557.32158026266711</v>
      </c>
      <c r="H101" s="16"/>
      <c r="I101" s="16"/>
      <c r="J101" s="16"/>
      <c r="K101" s="16"/>
      <c r="L101" s="16"/>
      <c r="M101" s="16"/>
    </row>
    <row r="102" spans="1:13">
      <c r="A102" s="4" t="s">
        <v>120</v>
      </c>
      <c r="B102" s="12">
        <v>50647.9</v>
      </c>
      <c r="C102" s="12">
        <v>193973</v>
      </c>
      <c r="D102" s="12">
        <v>10347.200000000001</v>
      </c>
      <c r="E102" s="12"/>
      <c r="F102" s="14">
        <f t="shared" si="4"/>
        <v>0.19864406566939158</v>
      </c>
      <c r="G102" s="15">
        <f t="shared" si="5"/>
        <v>569.40090135318326</v>
      </c>
      <c r="H102" s="16"/>
      <c r="I102" s="16"/>
      <c r="J102" s="16"/>
      <c r="K102" s="16"/>
      <c r="L102" s="16"/>
      <c r="M102" s="16"/>
    </row>
    <row r="103" spans="1:13">
      <c r="A103" s="4" t="s">
        <v>121</v>
      </c>
      <c r="B103" s="12">
        <v>725829</v>
      </c>
      <c r="C103" s="12">
        <v>1010000</v>
      </c>
      <c r="D103" s="12">
        <v>82328.899999999994</v>
      </c>
      <c r="E103" s="12"/>
      <c r="F103" s="14">
        <f t="shared" si="4"/>
        <v>0.39921120162335738</v>
      </c>
      <c r="G103" s="15">
        <f t="shared" si="5"/>
        <v>468.7851884689693</v>
      </c>
      <c r="H103" s="16"/>
      <c r="I103" s="16"/>
      <c r="J103" s="16"/>
      <c r="K103" s="16"/>
      <c r="L103" s="16"/>
      <c r="M103" s="16"/>
    </row>
    <row r="104" spans="1:13">
      <c r="A104" s="4" t="s">
        <v>122</v>
      </c>
      <c r="B104" s="12">
        <v>118601</v>
      </c>
      <c r="C104" s="12">
        <v>364556</v>
      </c>
      <c r="D104" s="12">
        <v>15834.5</v>
      </c>
      <c r="E104" s="12"/>
      <c r="F104" s="14">
        <f t="shared" si="4"/>
        <v>0.23768140339063892</v>
      </c>
      <c r="G104" s="15">
        <f t="shared" si="5"/>
        <v>549.24124517970927</v>
      </c>
      <c r="H104" s="16"/>
      <c r="I104" s="16"/>
      <c r="J104" s="16"/>
      <c r="K104" s="16"/>
      <c r="L104" s="16"/>
      <c r="M104" s="16"/>
    </row>
    <row r="105" spans="1:13">
      <c r="A105" s="4" t="s">
        <v>123</v>
      </c>
      <c r="B105" s="12">
        <v>104377</v>
      </c>
      <c r="C105" s="12">
        <v>706034</v>
      </c>
      <c r="D105" s="12">
        <v>43847.9</v>
      </c>
      <c r="E105" s="12"/>
      <c r="F105" s="14">
        <f t="shared" si="4"/>
        <v>0.12218426989756852</v>
      </c>
      <c r="G105" s="15">
        <f t="shared" si="5"/>
        <v>609.69340087305329</v>
      </c>
      <c r="H105" s="16"/>
      <c r="I105" s="16"/>
      <c r="J105" s="16"/>
      <c r="K105" s="16"/>
      <c r="L105" s="16"/>
      <c r="M105" s="16"/>
    </row>
    <row r="106" spans="1:13">
      <c r="A106" s="4" t="s">
        <v>124</v>
      </c>
      <c r="B106" s="12">
        <v>835853</v>
      </c>
      <c r="C106" s="12">
        <v>1160000</v>
      </c>
      <c r="D106" s="12">
        <v>106225</v>
      </c>
      <c r="E106" s="12"/>
      <c r="F106" s="14">
        <f t="shared" si="4"/>
        <v>0.39763177198943139</v>
      </c>
      <c r="G106" s="15">
        <f t="shared" si="5"/>
        <v>469.54879302740392</v>
      </c>
      <c r="H106" s="16"/>
      <c r="I106" s="16"/>
      <c r="J106" s="16"/>
      <c r="K106" s="16"/>
      <c r="L106" s="16"/>
      <c r="M106" s="16"/>
    </row>
    <row r="107" spans="1:13">
      <c r="A107" s="4" t="s">
        <v>125</v>
      </c>
      <c r="B107" s="12">
        <v>1050000</v>
      </c>
      <c r="C107" s="12">
        <v>1720000</v>
      </c>
      <c r="D107" s="12">
        <v>98248.7</v>
      </c>
      <c r="E107" s="12"/>
      <c r="F107" s="14">
        <f t="shared" si="4"/>
        <v>0.36607704206403019</v>
      </c>
      <c r="G107" s="15">
        <f t="shared" si="5"/>
        <v>484.90007492616837</v>
      </c>
      <c r="H107" s="16"/>
      <c r="I107" s="16"/>
      <c r="J107" s="16"/>
      <c r="K107" s="16"/>
      <c r="L107" s="16"/>
      <c r="M107" s="16"/>
    </row>
    <row r="108" spans="1:13">
      <c r="A108" s="4" t="s">
        <v>126</v>
      </c>
      <c r="B108" s="12">
        <v>622944</v>
      </c>
      <c r="C108" s="12">
        <v>1910000</v>
      </c>
      <c r="D108" s="12">
        <v>53126.6</v>
      </c>
      <c r="E108" s="12"/>
      <c r="F108" s="14">
        <f t="shared" si="4"/>
        <v>0.24088437492773784</v>
      </c>
      <c r="G108" s="15">
        <f t="shared" si="5"/>
        <v>547.59953301020687</v>
      </c>
      <c r="H108" s="16"/>
      <c r="I108" s="16"/>
      <c r="J108" s="16"/>
      <c r="K108" s="16"/>
      <c r="L108" s="16"/>
      <c r="M108" s="16"/>
    </row>
    <row r="109" spans="1:13">
      <c r="A109" s="4" t="s">
        <v>127</v>
      </c>
      <c r="B109" s="12">
        <v>2050000</v>
      </c>
      <c r="C109" s="12">
        <v>1820000</v>
      </c>
      <c r="D109" s="12">
        <v>232020</v>
      </c>
      <c r="E109" s="12"/>
      <c r="F109" s="14">
        <f t="shared" si="4"/>
        <v>0.49975377984505193</v>
      </c>
      <c r="G109" s="15">
        <f t="shared" si="5"/>
        <v>421.11447329110229</v>
      </c>
      <c r="H109" s="16"/>
      <c r="I109" s="16"/>
      <c r="J109" s="16"/>
      <c r="K109" s="16"/>
      <c r="L109" s="16"/>
      <c r="M109" s="16"/>
    </row>
    <row r="110" spans="1:13">
      <c r="A110" s="4" t="s">
        <v>128</v>
      </c>
      <c r="B110" s="12">
        <v>1390000</v>
      </c>
      <c r="C110" s="12">
        <v>2300000</v>
      </c>
      <c r="D110" s="12">
        <v>174640</v>
      </c>
      <c r="E110" s="12"/>
      <c r="F110" s="14">
        <f t="shared" si="4"/>
        <v>0.3596712759791339</v>
      </c>
      <c r="G110" s="15">
        <f t="shared" si="5"/>
        <v>488.03868637907931</v>
      </c>
      <c r="H110" s="16"/>
      <c r="I110" s="16"/>
      <c r="J110" s="16"/>
      <c r="K110" s="16"/>
      <c r="L110" s="16"/>
      <c r="M110" s="16"/>
    </row>
    <row r="111" spans="1:13">
      <c r="A111" s="4" t="s">
        <v>129</v>
      </c>
      <c r="B111" s="12">
        <v>848579</v>
      </c>
      <c r="C111" s="12">
        <v>1530000</v>
      </c>
      <c r="D111" s="12">
        <v>96718.9</v>
      </c>
      <c r="E111" s="12"/>
      <c r="F111" s="14">
        <f t="shared" si="4"/>
        <v>0.3428189390860793</v>
      </c>
      <c r="G111" s="15">
        <f t="shared" si="5"/>
        <v>496.33159319105806</v>
      </c>
      <c r="H111" s="16"/>
      <c r="I111" s="16"/>
      <c r="J111" s="16"/>
      <c r="K111" s="16"/>
      <c r="L111" s="16"/>
      <c r="M111" s="16"/>
    </row>
    <row r="112" spans="1:13">
      <c r="A112" s="4"/>
      <c r="B112" s="4"/>
      <c r="C112" s="12"/>
      <c r="D112" s="12"/>
      <c r="E112" s="18" t="s">
        <v>68</v>
      </c>
      <c r="F112" s="19">
        <f>AVERAGE(F82:F111)</f>
        <v>0.2931000746332072</v>
      </c>
      <c r="G112" s="26">
        <f t="shared" si="5"/>
        <v>521.10038803429597</v>
      </c>
      <c r="H112" s="4"/>
      <c r="I112" s="4"/>
      <c r="J112" s="4"/>
      <c r="K112" s="4"/>
      <c r="L112" s="4"/>
      <c r="M112" s="4"/>
    </row>
    <row r="113" spans="1:13">
      <c r="A113" s="17"/>
      <c r="B113" s="21"/>
      <c r="C113" s="12"/>
      <c r="D113" s="12"/>
      <c r="E113" s="18" t="s">
        <v>27</v>
      </c>
      <c r="F113" s="19">
        <f>STDEV(F82:F111)</f>
        <v>0.13322584385397715</v>
      </c>
      <c r="G113" s="20">
        <f>STDEV(G82:G111)</f>
        <v>66.965290741760143</v>
      </c>
      <c r="H113" s="4"/>
      <c r="I113" s="4"/>
      <c r="J113" s="4"/>
      <c r="K113" s="4"/>
      <c r="L113" s="4"/>
      <c r="M113" s="4"/>
    </row>
    <row r="114" spans="1:13">
      <c r="A114" s="4"/>
      <c r="B114" s="22"/>
      <c r="C114" s="12"/>
      <c r="D114" s="12"/>
      <c r="E114" s="18" t="s">
        <v>69</v>
      </c>
      <c r="F114" s="23">
        <f>COUNT(F82:F111)</f>
        <v>30</v>
      </c>
      <c r="G114" s="23">
        <f>COUNT(G82:G111)</f>
        <v>30</v>
      </c>
      <c r="H114" s="4"/>
      <c r="I114" s="4"/>
      <c r="J114" s="4"/>
      <c r="K114" s="4"/>
      <c r="L114" s="4"/>
      <c r="M114" s="4"/>
    </row>
    <row r="115" spans="1:13">
      <c r="A115" s="4"/>
      <c r="B115" s="22"/>
      <c r="C115" s="12"/>
      <c r="D115" s="12"/>
      <c r="E115" s="18" t="s">
        <v>70</v>
      </c>
      <c r="F115" s="19">
        <f>F113/SQRT(F114)</f>
        <v>2.4323599973828092E-2</v>
      </c>
      <c r="G115" s="23">
        <f>G113/SQRT(G114)</f>
        <v>12.226133436384629</v>
      </c>
      <c r="H115" s="4"/>
      <c r="I115" s="4"/>
      <c r="J115" s="4"/>
      <c r="K115" s="4"/>
      <c r="L115" s="4"/>
      <c r="M115" s="4"/>
    </row>
    <row r="116" spans="1:13">
      <c r="A116" s="4"/>
      <c r="B116" s="12"/>
      <c r="C116" s="12"/>
      <c r="D116" s="12"/>
      <c r="E116" s="18" t="s">
        <v>71</v>
      </c>
      <c r="F116" s="23"/>
      <c r="G116" s="24">
        <f>SQRT(50^2+G115^2)</f>
        <v>51.473083634111937</v>
      </c>
      <c r="H116" s="4"/>
      <c r="I116" s="4"/>
      <c r="J116" s="4"/>
      <c r="K116" s="4"/>
      <c r="L116" s="4"/>
      <c r="M116" s="4"/>
    </row>
    <row r="117" spans="1:13">
      <c r="A117" s="25" t="s">
        <v>72</v>
      </c>
      <c r="B117" s="12"/>
      <c r="C117" s="12"/>
      <c r="D117" s="12"/>
      <c r="E117" s="18"/>
      <c r="F117" s="23"/>
      <c r="G117" s="24"/>
      <c r="H117" s="4"/>
      <c r="I117" s="4"/>
      <c r="J117" s="4"/>
      <c r="K117" s="4"/>
      <c r="L117" s="4"/>
      <c r="M117" s="4"/>
    </row>
    <row r="118" spans="1:13">
      <c r="A118" s="4" t="s">
        <v>130</v>
      </c>
      <c r="B118" s="12">
        <v>180132</v>
      </c>
      <c r="C118" s="12">
        <v>456238</v>
      </c>
      <c r="D118" s="12">
        <v>16017.4</v>
      </c>
      <c r="E118" s="13"/>
      <c r="F118" s="14">
        <f t="shared" ref="F118:F124" si="6">B118/(B118+C118+D118)</f>
        <v>0.27611201565204968</v>
      </c>
      <c r="G118" s="15">
        <f t="shared" ref="G118:G124" si="7">91.4*F118^2-556.3*F118+676.3</f>
        <v>529.6670247428965</v>
      </c>
      <c r="H118" s="16"/>
      <c r="I118" s="16"/>
      <c r="J118" s="16"/>
      <c r="K118" s="16"/>
      <c r="L118" s="16"/>
      <c r="M118" s="16"/>
    </row>
    <row r="119" spans="1:13">
      <c r="A119" s="4" t="s">
        <v>131</v>
      </c>
      <c r="B119" s="12">
        <v>158054</v>
      </c>
      <c r="C119" s="12">
        <v>342585</v>
      </c>
      <c r="D119" s="12">
        <v>13830.5</v>
      </c>
      <c r="E119" s="12"/>
      <c r="F119" s="14">
        <f t="shared" si="6"/>
        <v>0.30721743465842</v>
      </c>
      <c r="G119" s="15">
        <f t="shared" si="7"/>
        <v>514.02150636677129</v>
      </c>
      <c r="H119" s="16"/>
      <c r="I119" s="16"/>
      <c r="J119" s="16"/>
      <c r="K119" s="16"/>
      <c r="L119" s="16"/>
      <c r="M119" s="16"/>
    </row>
    <row r="120" spans="1:13">
      <c r="A120" s="4" t="s">
        <v>132</v>
      </c>
      <c r="B120" s="12">
        <v>991442</v>
      </c>
      <c r="C120" s="12">
        <v>1670000</v>
      </c>
      <c r="D120" s="12">
        <v>81944.3</v>
      </c>
      <c r="E120" s="12"/>
      <c r="F120" s="14">
        <f t="shared" si="6"/>
        <v>0.36139350845340301</v>
      </c>
      <c r="G120" s="15">
        <f t="shared" si="7"/>
        <v>487.19411273820845</v>
      </c>
      <c r="H120" s="16"/>
      <c r="I120" s="16"/>
      <c r="J120" s="16"/>
      <c r="K120" s="16"/>
      <c r="L120" s="16"/>
      <c r="M120" s="16"/>
    </row>
    <row r="121" spans="1:13">
      <c r="A121" s="4" t="s">
        <v>133</v>
      </c>
      <c r="B121" s="12">
        <v>4460000</v>
      </c>
      <c r="C121" s="12">
        <v>3950000</v>
      </c>
      <c r="D121" s="12">
        <v>523080</v>
      </c>
      <c r="E121" s="12"/>
      <c r="F121" s="14">
        <f t="shared" si="6"/>
        <v>0.49926788968642394</v>
      </c>
      <c r="G121" s="15">
        <f t="shared" si="7"/>
        <v>421.34040707385719</v>
      </c>
      <c r="H121" s="16"/>
      <c r="I121" s="16"/>
      <c r="J121" s="16"/>
      <c r="K121" s="16"/>
      <c r="L121" s="16"/>
      <c r="M121" s="16"/>
    </row>
    <row r="122" spans="1:13">
      <c r="A122" s="4" t="s">
        <v>134</v>
      </c>
      <c r="B122" s="12">
        <v>4570000</v>
      </c>
      <c r="C122" s="12">
        <v>4100000</v>
      </c>
      <c r="D122" s="12">
        <v>480852</v>
      </c>
      <c r="E122" s="12"/>
      <c r="F122" s="14">
        <f t="shared" si="6"/>
        <v>0.49940704974793604</v>
      </c>
      <c r="G122" s="15">
        <f t="shared" si="7"/>
        <v>421.27569470751064</v>
      </c>
      <c r="H122" s="16"/>
      <c r="I122" s="16"/>
      <c r="J122" s="16"/>
      <c r="K122" s="16"/>
      <c r="L122" s="16"/>
      <c r="M122" s="16"/>
    </row>
    <row r="123" spans="1:13">
      <c r="A123" s="4" t="s">
        <v>135</v>
      </c>
      <c r="B123" s="12">
        <v>4570000</v>
      </c>
      <c r="C123" s="12">
        <v>4150000</v>
      </c>
      <c r="D123" s="12">
        <v>476098</v>
      </c>
      <c r="E123" s="12"/>
      <c r="F123" s="14">
        <f t="shared" si="6"/>
        <v>0.49694990201278849</v>
      </c>
      <c r="G123" s="15">
        <f t="shared" si="7"/>
        <v>422.41884085738729</v>
      </c>
      <c r="H123" s="16"/>
      <c r="I123" s="16"/>
      <c r="J123" s="16"/>
      <c r="K123" s="16"/>
      <c r="L123" s="16"/>
      <c r="M123" s="16"/>
    </row>
    <row r="124" spans="1:13">
      <c r="A124" s="4" t="s">
        <v>136</v>
      </c>
      <c r="B124" s="12">
        <v>4630000</v>
      </c>
      <c r="C124" s="12">
        <v>4280000</v>
      </c>
      <c r="D124" s="12">
        <v>471009</v>
      </c>
      <c r="E124" s="12"/>
      <c r="F124" s="14">
        <f t="shared" si="6"/>
        <v>0.49355032065314081</v>
      </c>
      <c r="G124" s="15">
        <f t="shared" si="7"/>
        <v>424.00225801879492</v>
      </c>
      <c r="H124" s="16"/>
      <c r="I124" s="16"/>
      <c r="J124" s="16"/>
      <c r="K124" s="16"/>
      <c r="L124" s="16"/>
      <c r="M124" s="16"/>
    </row>
    <row r="125" spans="1:13">
      <c r="A125" s="4"/>
      <c r="B125" s="12"/>
      <c r="C125" s="12"/>
      <c r="D125" s="12"/>
      <c r="E125" s="18"/>
      <c r="F125" s="23"/>
      <c r="G125" s="24"/>
      <c r="H125" s="4"/>
      <c r="I125" s="4"/>
      <c r="J125" s="4"/>
      <c r="K125" s="4"/>
      <c r="L125" s="4"/>
      <c r="M125" s="4"/>
    </row>
    <row r="126" spans="1:13">
      <c r="A126" s="4"/>
      <c r="B126" s="12"/>
      <c r="C126" s="12"/>
      <c r="D126" s="12"/>
      <c r="E126" s="18"/>
      <c r="F126" s="23"/>
      <c r="G126" s="24"/>
      <c r="H126" s="4"/>
      <c r="I126" s="4"/>
      <c r="J126" s="4"/>
      <c r="K126" s="4"/>
      <c r="L126" s="4"/>
      <c r="M126" s="4"/>
    </row>
    <row r="127" spans="1:13">
      <c r="A127" s="7"/>
      <c r="B127" s="10"/>
      <c r="C127" s="10"/>
      <c r="D127" s="10"/>
      <c r="E127" s="10"/>
      <c r="F127" s="50"/>
      <c r="G127" s="50"/>
      <c r="H127" s="7"/>
      <c r="I127" s="7"/>
      <c r="J127" s="7"/>
      <c r="K127" s="7"/>
      <c r="L127" s="7"/>
      <c r="M127" s="7"/>
    </row>
    <row r="128" spans="1:13">
      <c r="A128" s="11" t="s">
        <v>137</v>
      </c>
      <c r="B128" s="10"/>
      <c r="C128" s="10"/>
      <c r="D128" s="10"/>
      <c r="E128" s="10"/>
      <c r="F128" s="50"/>
      <c r="G128" s="50"/>
      <c r="H128" s="7"/>
      <c r="I128" s="7"/>
      <c r="J128" s="7"/>
      <c r="K128" s="7"/>
      <c r="L128" s="7"/>
      <c r="M128" s="7"/>
    </row>
    <row r="129" spans="1:21">
      <c r="A129" s="4" t="s">
        <v>138</v>
      </c>
      <c r="B129" s="12">
        <v>1280000</v>
      </c>
      <c r="C129" s="12">
        <v>1220000</v>
      </c>
      <c r="D129" s="12">
        <v>122534</v>
      </c>
      <c r="E129" s="13"/>
      <c r="F129" s="14">
        <f t="shared" ref="F129:F158" si="8">B129/(B129+C129+D129)</f>
        <v>0.4880775616255118</v>
      </c>
      <c r="G129" s="15">
        <f t="shared" ref="G129:G159" si="9">91.4*F129^2-556.3*F129+676.3</f>
        <v>426.55573361096242</v>
      </c>
      <c r="H129" s="16"/>
      <c r="I129" s="16"/>
      <c r="J129" s="16"/>
      <c r="K129" s="16"/>
      <c r="L129" s="16"/>
      <c r="M129" s="16"/>
    </row>
    <row r="130" spans="1:21">
      <c r="A130" s="4" t="s">
        <v>139</v>
      </c>
      <c r="B130" s="12">
        <v>312510</v>
      </c>
      <c r="C130" s="12">
        <v>619003</v>
      </c>
      <c r="D130" s="12">
        <v>24059.1</v>
      </c>
      <c r="E130" s="13"/>
      <c r="F130" s="14">
        <f t="shared" si="8"/>
        <v>0.32703968648728859</v>
      </c>
      <c r="G130" s="15">
        <f t="shared" si="9"/>
        <v>504.14350543466747</v>
      </c>
      <c r="H130" s="16"/>
      <c r="I130" s="16"/>
      <c r="J130" s="16"/>
      <c r="K130" s="16"/>
      <c r="L130" s="16"/>
      <c r="M130" s="16"/>
    </row>
    <row r="131" spans="1:21">
      <c r="A131" s="4" t="s">
        <v>140</v>
      </c>
      <c r="B131" s="12">
        <v>650272</v>
      </c>
      <c r="C131" s="12">
        <v>1810000</v>
      </c>
      <c r="D131" s="12">
        <v>56279.4</v>
      </c>
      <c r="E131" s="13"/>
      <c r="F131" s="14">
        <f t="shared" si="8"/>
        <v>0.25839806013896638</v>
      </c>
      <c r="G131" s="15">
        <f t="shared" si="9"/>
        <v>538.65589669869223</v>
      </c>
      <c r="H131" s="16"/>
      <c r="I131" s="16"/>
      <c r="J131" s="16"/>
      <c r="K131" s="16"/>
      <c r="L131" s="16"/>
      <c r="M131" s="16"/>
    </row>
    <row r="132" spans="1:21">
      <c r="A132" s="4" t="s">
        <v>141</v>
      </c>
      <c r="B132" s="12">
        <v>265996</v>
      </c>
      <c r="C132" s="12">
        <v>1250000</v>
      </c>
      <c r="D132" s="12">
        <v>15300.2</v>
      </c>
      <c r="E132" s="13"/>
      <c r="F132" s="14">
        <f t="shared" si="8"/>
        <v>0.17370643249816725</v>
      </c>
      <c r="G132" s="15">
        <f t="shared" si="9"/>
        <v>582.42500831804887</v>
      </c>
      <c r="H132" s="16"/>
      <c r="I132" s="16"/>
      <c r="J132" s="16"/>
      <c r="K132" s="16"/>
      <c r="L132" s="16"/>
      <c r="M132" s="16"/>
    </row>
    <row r="133" spans="1:21">
      <c r="A133" s="4" t="s">
        <v>142</v>
      </c>
      <c r="B133" s="12">
        <v>555322</v>
      </c>
      <c r="C133" s="12">
        <v>1910000</v>
      </c>
      <c r="D133" s="12">
        <v>38670.800000000003</v>
      </c>
      <c r="E133" s="13"/>
      <c r="F133" s="14">
        <f t="shared" si="8"/>
        <v>0.22177459935188315</v>
      </c>
      <c r="G133" s="15">
        <f t="shared" si="9"/>
        <v>557.42220550522404</v>
      </c>
      <c r="H133" s="16"/>
      <c r="I133" s="16"/>
      <c r="J133" s="16"/>
      <c r="K133" s="16"/>
      <c r="L133" s="16"/>
      <c r="M133" s="16"/>
    </row>
    <row r="134" spans="1:21">
      <c r="A134" s="4" t="s">
        <v>143</v>
      </c>
      <c r="B134" s="12">
        <v>2470000</v>
      </c>
      <c r="C134" s="12">
        <v>1920000</v>
      </c>
      <c r="D134" s="12">
        <v>183984</v>
      </c>
      <c r="E134" s="13"/>
      <c r="F134" s="14">
        <f t="shared" si="8"/>
        <v>0.54001063405556293</v>
      </c>
      <c r="G134" s="15">
        <f t="shared" si="9"/>
        <v>402.54537399411879</v>
      </c>
      <c r="H134" s="16"/>
      <c r="I134" s="16"/>
      <c r="J134" s="16"/>
      <c r="K134" s="16"/>
      <c r="L134" s="16"/>
      <c r="M134" s="16"/>
    </row>
    <row r="135" spans="1:21">
      <c r="A135" s="4" t="s">
        <v>144</v>
      </c>
      <c r="B135" s="12">
        <v>359898</v>
      </c>
      <c r="C135" s="12">
        <v>811969</v>
      </c>
      <c r="D135" s="12">
        <v>81767.100000000006</v>
      </c>
      <c r="E135" s="13"/>
      <c r="F135" s="14">
        <f t="shared" si="8"/>
        <v>0.28708376710556932</v>
      </c>
      <c r="G135" s="15">
        <f t="shared" si="9"/>
        <v>524.12822232443864</v>
      </c>
      <c r="H135" s="16"/>
      <c r="I135" s="16"/>
      <c r="J135" s="16"/>
      <c r="K135" s="16"/>
      <c r="L135" s="16"/>
      <c r="M135" s="16"/>
    </row>
    <row r="136" spans="1:21">
      <c r="A136" s="4" t="s">
        <v>145</v>
      </c>
      <c r="B136" s="12">
        <v>233978</v>
      </c>
      <c r="C136" s="12">
        <v>280952</v>
      </c>
      <c r="D136" s="12">
        <v>22845.4</v>
      </c>
      <c r="E136" s="13"/>
      <c r="F136" s="14">
        <f t="shared" si="8"/>
        <v>0.43508498157409209</v>
      </c>
      <c r="G136" s="15">
        <f t="shared" si="9"/>
        <v>451.56414797521995</v>
      </c>
      <c r="H136" s="16"/>
      <c r="I136" s="16"/>
      <c r="J136" s="16"/>
      <c r="K136" s="16"/>
      <c r="L136" s="16"/>
      <c r="M136" s="16"/>
    </row>
    <row r="137" spans="1:21" s="9" customFormat="1">
      <c r="A137" s="4" t="s">
        <v>146</v>
      </c>
      <c r="B137" s="12">
        <v>786549</v>
      </c>
      <c r="C137" s="12">
        <v>767570</v>
      </c>
      <c r="D137" s="12">
        <v>121884</v>
      </c>
      <c r="E137" s="13"/>
      <c r="F137" s="14">
        <f t="shared" si="8"/>
        <v>0.46930047261251917</v>
      </c>
      <c r="G137" s="15">
        <f t="shared" si="9"/>
        <v>435.35835121617765</v>
      </c>
      <c r="H137" s="16"/>
      <c r="I137" s="16"/>
      <c r="J137" s="16"/>
      <c r="K137" s="16"/>
      <c r="L137" s="16"/>
      <c r="M137" s="16"/>
      <c r="P137" s="1"/>
      <c r="Q137" s="1"/>
      <c r="R137" s="1"/>
      <c r="S137" s="1"/>
      <c r="T137" s="1"/>
      <c r="U137" s="1"/>
    </row>
    <row r="138" spans="1:21" s="9" customFormat="1">
      <c r="A138" s="4" t="s">
        <v>147</v>
      </c>
      <c r="B138" s="12">
        <v>17797.900000000001</v>
      </c>
      <c r="C138" s="12">
        <v>994529</v>
      </c>
      <c r="D138" s="12">
        <v>0</v>
      </c>
      <c r="E138" s="13"/>
      <c r="F138" s="14">
        <f t="shared" si="8"/>
        <v>1.7581178569886863E-2</v>
      </c>
      <c r="G138" s="15">
        <f t="shared" si="9"/>
        <v>666.54784190413932</v>
      </c>
      <c r="H138" s="16"/>
      <c r="I138" s="16"/>
      <c r="J138" s="16"/>
      <c r="K138" s="16"/>
      <c r="L138" s="16"/>
      <c r="M138" s="16"/>
      <c r="P138" s="1"/>
      <c r="Q138" s="1"/>
      <c r="R138" s="1"/>
      <c r="S138" s="1"/>
      <c r="T138" s="1"/>
      <c r="U138" s="1"/>
    </row>
    <row r="139" spans="1:21" s="9" customFormat="1">
      <c r="A139" s="4" t="s">
        <v>148</v>
      </c>
      <c r="B139" s="12">
        <v>712710</v>
      </c>
      <c r="C139" s="12">
        <v>1510000</v>
      </c>
      <c r="D139" s="12">
        <v>53554.5</v>
      </c>
      <c r="E139" s="13"/>
      <c r="F139" s="14">
        <f t="shared" si="8"/>
        <v>0.31310508950080274</v>
      </c>
      <c r="G139" s="15">
        <f t="shared" si="9"/>
        <v>511.08001916302078</v>
      </c>
      <c r="H139" s="16"/>
      <c r="I139" s="16"/>
      <c r="J139" s="16"/>
      <c r="K139" s="16"/>
      <c r="L139" s="16"/>
      <c r="M139" s="16"/>
      <c r="P139" s="1"/>
      <c r="Q139" s="1"/>
      <c r="R139" s="1"/>
      <c r="S139" s="1"/>
      <c r="T139" s="1"/>
      <c r="U139" s="1"/>
    </row>
    <row r="140" spans="1:21" s="9" customFormat="1">
      <c r="A140" s="4" t="s">
        <v>149</v>
      </c>
      <c r="B140" s="12">
        <v>834266</v>
      </c>
      <c r="C140" s="12">
        <v>1180000</v>
      </c>
      <c r="D140" s="12">
        <v>188234</v>
      </c>
      <c r="E140" s="13"/>
      <c r="F140" s="14">
        <f t="shared" si="8"/>
        <v>0.37878138479001133</v>
      </c>
      <c r="G140" s="15">
        <f t="shared" si="9"/>
        <v>478.69756148547498</v>
      </c>
      <c r="H140" s="16"/>
      <c r="I140" s="16"/>
      <c r="J140" s="16"/>
      <c r="K140" s="16"/>
      <c r="L140" s="16"/>
      <c r="M140" s="16"/>
    </row>
    <row r="141" spans="1:21">
      <c r="A141" s="4" t="s">
        <v>150</v>
      </c>
      <c r="B141" s="12">
        <v>789431</v>
      </c>
      <c r="C141" s="12">
        <v>968324</v>
      </c>
      <c r="D141" s="12">
        <v>113157</v>
      </c>
      <c r="E141" s="13"/>
      <c r="F141" s="14">
        <f t="shared" si="8"/>
        <v>0.42194982981561935</v>
      </c>
      <c r="G141" s="15">
        <f t="shared" si="9"/>
        <v>457.84231729533366</v>
      </c>
      <c r="H141" s="16"/>
      <c r="I141" s="16"/>
      <c r="J141" s="16"/>
      <c r="K141" s="16"/>
      <c r="L141" s="16"/>
      <c r="M141" s="16"/>
      <c r="P141" s="9"/>
      <c r="Q141" s="9"/>
      <c r="R141" s="9"/>
      <c r="S141" s="9"/>
      <c r="T141" s="9"/>
      <c r="U141" s="9"/>
    </row>
    <row r="142" spans="1:21">
      <c r="A142" s="4" t="s">
        <v>151</v>
      </c>
      <c r="B142" s="12">
        <v>784417</v>
      </c>
      <c r="C142" s="12">
        <v>716202</v>
      </c>
      <c r="D142" s="12">
        <v>67579.399999999994</v>
      </c>
      <c r="E142" s="13"/>
      <c r="F142" s="14">
        <f t="shared" si="8"/>
        <v>0.50020265292962929</v>
      </c>
      <c r="G142" s="15">
        <f t="shared" si="9"/>
        <v>420.90579040664977</v>
      </c>
      <c r="H142" s="16"/>
      <c r="I142" s="16"/>
      <c r="J142" s="16"/>
      <c r="K142" s="16"/>
      <c r="L142" s="16"/>
      <c r="M142" s="16"/>
      <c r="P142" s="9"/>
      <c r="Q142" s="9"/>
      <c r="R142" s="9"/>
      <c r="S142" s="9"/>
      <c r="T142" s="9"/>
      <c r="U142" s="9"/>
    </row>
    <row r="143" spans="1:21">
      <c r="A143" s="4" t="s">
        <v>152</v>
      </c>
      <c r="B143" s="12">
        <v>1660000</v>
      </c>
      <c r="C143" s="12">
        <v>1480000</v>
      </c>
      <c r="D143" s="12">
        <v>120455</v>
      </c>
      <c r="E143" s="13"/>
      <c r="F143" s="14">
        <f t="shared" si="8"/>
        <v>0.50913139423792075</v>
      </c>
      <c r="G143" s="15">
        <f t="shared" si="9"/>
        <v>416.76243596656116</v>
      </c>
      <c r="H143" s="16"/>
      <c r="I143" s="16"/>
      <c r="J143" s="16"/>
      <c r="K143" s="16"/>
      <c r="L143" s="16"/>
      <c r="M143" s="16"/>
      <c r="P143" s="9"/>
      <c r="Q143" s="9"/>
      <c r="R143" s="9"/>
      <c r="S143" s="9"/>
      <c r="T143" s="9"/>
      <c r="U143" s="9"/>
    </row>
    <row r="144" spans="1:21">
      <c r="A144" s="4" t="s">
        <v>153</v>
      </c>
      <c r="B144" s="12">
        <v>870848</v>
      </c>
      <c r="C144" s="12">
        <v>894412</v>
      </c>
      <c r="D144" s="12">
        <v>107475</v>
      </c>
      <c r="E144" s="12"/>
      <c r="F144" s="14">
        <f t="shared" si="8"/>
        <v>0.46501400358299494</v>
      </c>
      <c r="G144" s="15">
        <f t="shared" si="9"/>
        <v>437.37686515726523</v>
      </c>
      <c r="H144" s="16"/>
      <c r="I144" s="16"/>
      <c r="J144" s="16"/>
      <c r="K144" s="16"/>
      <c r="L144" s="16"/>
      <c r="M144" s="16"/>
    </row>
    <row r="145" spans="1:13">
      <c r="A145" s="4" t="s">
        <v>154</v>
      </c>
      <c r="B145" s="12">
        <v>903594</v>
      </c>
      <c r="C145" s="12">
        <v>899811</v>
      </c>
      <c r="D145" s="12">
        <v>77067</v>
      </c>
      <c r="E145" s="12"/>
      <c r="F145" s="14">
        <f t="shared" si="8"/>
        <v>0.48051446658073077</v>
      </c>
      <c r="G145" s="15">
        <f t="shared" si="9"/>
        <v>430.09352778817293</v>
      </c>
      <c r="H145" s="16"/>
      <c r="I145" s="16"/>
      <c r="J145" s="16"/>
      <c r="K145" s="16"/>
      <c r="L145" s="16"/>
      <c r="M145" s="16"/>
    </row>
    <row r="146" spans="1:13">
      <c r="A146" s="4" t="s">
        <v>155</v>
      </c>
      <c r="B146" s="12">
        <v>38329.1</v>
      </c>
      <c r="C146" s="12">
        <v>1290000</v>
      </c>
      <c r="D146" s="12">
        <v>0</v>
      </c>
      <c r="E146" s="12"/>
      <c r="F146" s="14">
        <f t="shared" si="8"/>
        <v>2.8855123327494667E-2</v>
      </c>
      <c r="G146" s="15">
        <f t="shared" si="9"/>
        <v>660.32399619111584</v>
      </c>
      <c r="H146" s="16"/>
      <c r="I146" s="16"/>
      <c r="J146" s="16"/>
      <c r="K146" s="16"/>
      <c r="L146" s="16"/>
      <c r="M146" s="16"/>
    </row>
    <row r="147" spans="1:13">
      <c r="A147" s="4" t="s">
        <v>156</v>
      </c>
      <c r="B147" s="12">
        <v>103163</v>
      </c>
      <c r="C147" s="12">
        <v>615768</v>
      </c>
      <c r="D147" s="12">
        <v>0</v>
      </c>
      <c r="E147" s="12"/>
      <c r="F147" s="14">
        <f t="shared" si="8"/>
        <v>0.14349499465178162</v>
      </c>
      <c r="G147" s="15">
        <f t="shared" si="9"/>
        <v>598.3557348282103</v>
      </c>
      <c r="H147" s="16"/>
      <c r="I147" s="16"/>
      <c r="J147" s="16"/>
      <c r="K147" s="16"/>
      <c r="L147" s="16"/>
      <c r="M147" s="16"/>
    </row>
    <row r="148" spans="1:13">
      <c r="A148" s="4" t="s">
        <v>157</v>
      </c>
      <c r="B148" s="12">
        <v>1210000</v>
      </c>
      <c r="C148" s="12">
        <v>1260000</v>
      </c>
      <c r="D148" s="12">
        <v>147014</v>
      </c>
      <c r="E148" s="12"/>
      <c r="F148" s="14">
        <f t="shared" si="8"/>
        <v>0.46235900916082223</v>
      </c>
      <c r="G148" s="15">
        <f t="shared" si="9"/>
        <v>438.62879620022358</v>
      </c>
      <c r="H148" s="16"/>
      <c r="I148" s="16"/>
      <c r="J148" s="16"/>
      <c r="K148" s="16"/>
      <c r="L148" s="16"/>
      <c r="M148" s="16"/>
    </row>
    <row r="149" spans="1:13">
      <c r="A149" s="4" t="s">
        <v>158</v>
      </c>
      <c r="B149" s="12">
        <v>718390</v>
      </c>
      <c r="C149" s="12">
        <v>992296</v>
      </c>
      <c r="D149" s="12">
        <v>85061.4</v>
      </c>
      <c r="E149" s="12"/>
      <c r="F149" s="14">
        <f t="shared" si="8"/>
        <v>0.40005069755356465</v>
      </c>
      <c r="G149" s="15">
        <f t="shared" si="9"/>
        <v>468.37950419098871</v>
      </c>
      <c r="H149" s="16"/>
      <c r="I149" s="16"/>
      <c r="J149" s="16"/>
      <c r="K149" s="16"/>
      <c r="L149" s="16"/>
      <c r="M149" s="16"/>
    </row>
    <row r="150" spans="1:13">
      <c r="A150" s="4" t="s">
        <v>159</v>
      </c>
      <c r="B150" s="12">
        <v>1200000</v>
      </c>
      <c r="C150" s="12">
        <v>1130000</v>
      </c>
      <c r="D150" s="12">
        <v>157622</v>
      </c>
      <c r="E150" s="12"/>
      <c r="F150" s="14">
        <f t="shared" si="8"/>
        <v>0.48238840145327544</v>
      </c>
      <c r="G150" s="15">
        <f t="shared" si="9"/>
        <v>429.21598155644034</v>
      </c>
      <c r="H150" s="16"/>
      <c r="I150" s="16"/>
      <c r="J150" s="16"/>
      <c r="K150" s="16"/>
      <c r="L150" s="16"/>
      <c r="M150" s="16"/>
    </row>
    <row r="151" spans="1:13">
      <c r="A151" s="4" t="s">
        <v>160</v>
      </c>
      <c r="B151" s="12">
        <v>568551</v>
      </c>
      <c r="C151" s="12">
        <v>1430000</v>
      </c>
      <c r="D151" s="12">
        <v>61857.8</v>
      </c>
      <c r="E151" s="12"/>
      <c r="F151" s="14">
        <f t="shared" si="8"/>
        <v>0.27594087153966729</v>
      </c>
      <c r="G151" s="15">
        <f t="shared" si="9"/>
        <v>529.75359668565</v>
      </c>
      <c r="H151" s="16"/>
      <c r="I151" s="16"/>
      <c r="J151" s="16"/>
      <c r="K151" s="16"/>
      <c r="L151" s="16"/>
      <c r="M151" s="16"/>
    </row>
    <row r="152" spans="1:13">
      <c r="A152" s="4" t="s">
        <v>161</v>
      </c>
      <c r="B152" s="12">
        <v>375933</v>
      </c>
      <c r="C152" s="12">
        <v>1290000</v>
      </c>
      <c r="D152" s="12">
        <v>34026</v>
      </c>
      <c r="E152" s="12"/>
      <c r="F152" s="14">
        <f t="shared" si="8"/>
        <v>0.22114239225769564</v>
      </c>
      <c r="G152" s="15">
        <f t="shared" si="9"/>
        <v>557.74830891656984</v>
      </c>
      <c r="H152" s="16"/>
      <c r="I152" s="16"/>
      <c r="J152" s="16"/>
      <c r="K152" s="16"/>
      <c r="L152" s="16"/>
      <c r="M152" s="16"/>
    </row>
    <row r="153" spans="1:13">
      <c r="A153" s="4" t="s">
        <v>162</v>
      </c>
      <c r="B153" s="12">
        <v>443074</v>
      </c>
      <c r="C153" s="12">
        <v>718306</v>
      </c>
      <c r="D153" s="12">
        <v>78775.199999999997</v>
      </c>
      <c r="E153" s="12"/>
      <c r="F153" s="14">
        <f t="shared" si="8"/>
        <v>0.35727302518265458</v>
      </c>
      <c r="G153" s="15">
        <f t="shared" si="9"/>
        <v>489.21567901830656</v>
      </c>
      <c r="H153" s="16"/>
      <c r="I153" s="16"/>
      <c r="J153" s="16"/>
      <c r="K153" s="16"/>
      <c r="L153" s="16"/>
      <c r="M153" s="16"/>
    </row>
    <row r="154" spans="1:13">
      <c r="A154" s="4" t="s">
        <v>163</v>
      </c>
      <c r="B154" s="12">
        <v>557275</v>
      </c>
      <c r="C154" s="12">
        <v>1230000</v>
      </c>
      <c r="D154" s="12">
        <v>66447.8</v>
      </c>
      <c r="E154" s="12"/>
      <c r="F154" s="14">
        <f t="shared" si="8"/>
        <v>0.30062477518213621</v>
      </c>
      <c r="G154" s="15">
        <f t="shared" si="9"/>
        <v>517.32273591461012</v>
      </c>
      <c r="H154" s="16"/>
      <c r="I154" s="16"/>
      <c r="J154" s="16"/>
      <c r="K154" s="16"/>
      <c r="L154" s="16"/>
      <c r="M154" s="16"/>
    </row>
    <row r="155" spans="1:13">
      <c r="A155" s="4" t="s">
        <v>164</v>
      </c>
      <c r="B155" s="12">
        <v>1390000</v>
      </c>
      <c r="C155" s="12">
        <v>1220000</v>
      </c>
      <c r="D155" s="12">
        <v>161422</v>
      </c>
      <c r="E155" s="12"/>
      <c r="F155" s="14">
        <f t="shared" si="8"/>
        <v>0.50154758098910956</v>
      </c>
      <c r="G155" s="15">
        <f t="shared" si="9"/>
        <v>420.28074850179524</v>
      </c>
      <c r="H155" s="16"/>
      <c r="I155" s="16"/>
      <c r="J155" s="16"/>
      <c r="K155" s="16"/>
      <c r="L155" s="16"/>
      <c r="M155" s="16"/>
    </row>
    <row r="156" spans="1:13">
      <c r="A156" s="4" t="s">
        <v>165</v>
      </c>
      <c r="B156" s="12">
        <v>204981</v>
      </c>
      <c r="C156" s="12">
        <v>833203</v>
      </c>
      <c r="D156" s="12">
        <v>16740.7</v>
      </c>
      <c r="E156" s="12"/>
      <c r="F156" s="14">
        <f t="shared" si="8"/>
        <v>0.1943086553950249</v>
      </c>
      <c r="G156" s="15">
        <f t="shared" si="9"/>
        <v>571.6569800192616</v>
      </c>
      <c r="H156" s="16"/>
      <c r="I156" s="16"/>
      <c r="J156" s="16"/>
      <c r="K156" s="16"/>
      <c r="L156" s="16"/>
      <c r="M156" s="16"/>
    </row>
    <row r="157" spans="1:13">
      <c r="A157" s="4" t="s">
        <v>166</v>
      </c>
      <c r="B157" s="12">
        <v>1040000</v>
      </c>
      <c r="C157" s="12">
        <v>731032</v>
      </c>
      <c r="D157" s="12">
        <v>216643</v>
      </c>
      <c r="E157" s="12"/>
      <c r="F157" s="14">
        <f t="shared" si="8"/>
        <v>0.5232243701812419</v>
      </c>
      <c r="G157" s="15">
        <f t="shared" si="9"/>
        <v>410.25228884598744</v>
      </c>
      <c r="H157" s="16"/>
      <c r="I157" s="16"/>
      <c r="J157" s="16"/>
      <c r="K157" s="16"/>
      <c r="L157" s="16"/>
      <c r="M157" s="16"/>
    </row>
    <row r="158" spans="1:13">
      <c r="A158" s="4" t="s">
        <v>167</v>
      </c>
      <c r="B158" s="12">
        <v>214652</v>
      </c>
      <c r="C158" s="12">
        <v>1150000</v>
      </c>
      <c r="D158" s="12">
        <v>8785.7900000000009</v>
      </c>
      <c r="E158" s="12"/>
      <c r="F158" s="14">
        <f t="shared" si="8"/>
        <v>0.15628811261993891</v>
      </c>
      <c r="G158" s="15">
        <f t="shared" si="9"/>
        <v>591.58945698649995</v>
      </c>
      <c r="H158" s="16"/>
      <c r="I158" s="16"/>
      <c r="J158" s="16"/>
      <c r="K158" s="16"/>
      <c r="L158" s="16"/>
      <c r="M158" s="16"/>
    </row>
    <row r="159" spans="1:13">
      <c r="A159" s="4"/>
      <c r="B159" s="4"/>
      <c r="C159" s="12"/>
      <c r="D159" s="12"/>
      <c r="E159" s="18" t="s">
        <v>68</v>
      </c>
      <c r="F159" s="19">
        <f>AVERAGE(F129:F158)</f>
        <v>0.3444751401650521</v>
      </c>
      <c r="G159" s="26">
        <f t="shared" si="9"/>
        <v>495.51428889450585</v>
      </c>
      <c r="H159" s="4"/>
      <c r="I159" s="4"/>
      <c r="J159" s="4"/>
      <c r="K159" s="4"/>
      <c r="L159" s="4"/>
      <c r="M159" s="4"/>
    </row>
    <row r="160" spans="1:13">
      <c r="A160" s="17"/>
      <c r="B160" s="21"/>
      <c r="C160" s="12"/>
      <c r="D160" s="12"/>
      <c r="E160" s="18" t="s">
        <v>27</v>
      </c>
      <c r="F160" s="19">
        <f>STDEV(F129:F158)</f>
        <v>0.14969969847188638</v>
      </c>
      <c r="G160" s="20">
        <f>STDEV(G129:G158)</f>
        <v>75.022166809372791</v>
      </c>
      <c r="H160" s="4"/>
      <c r="I160" s="4"/>
      <c r="J160" s="4"/>
      <c r="K160" s="4"/>
      <c r="L160" s="4"/>
      <c r="M160" s="4"/>
    </row>
    <row r="161" spans="1:13">
      <c r="A161" s="4"/>
      <c r="B161" s="22"/>
      <c r="C161" s="12"/>
      <c r="D161" s="12"/>
      <c r="E161" s="18" t="s">
        <v>69</v>
      </c>
      <c r="F161" s="23">
        <f>COUNT(F129:F158)</f>
        <v>30</v>
      </c>
      <c r="G161" s="23">
        <f>COUNT(G129:G158)</f>
        <v>30</v>
      </c>
      <c r="H161" s="4"/>
      <c r="I161" s="4"/>
      <c r="J161" s="4"/>
      <c r="K161" s="4"/>
      <c r="L161" s="4"/>
      <c r="M161" s="4"/>
    </row>
    <row r="162" spans="1:13">
      <c r="A162" s="4"/>
      <c r="B162" s="22"/>
      <c r="C162" s="12"/>
      <c r="D162" s="12"/>
      <c r="E162" s="18" t="s">
        <v>70</v>
      </c>
      <c r="F162" s="19">
        <f>F160/SQRT(F161)</f>
        <v>2.733130056825794E-2</v>
      </c>
      <c r="G162" s="23">
        <f>G160/SQRT(G161)</f>
        <v>13.69711102480295</v>
      </c>
      <c r="H162" s="4"/>
      <c r="I162" s="4"/>
      <c r="J162" s="4"/>
      <c r="K162" s="4"/>
      <c r="L162" s="4"/>
      <c r="M162" s="4"/>
    </row>
    <row r="163" spans="1:13">
      <c r="A163" s="4"/>
      <c r="B163" s="12"/>
      <c r="C163" s="12"/>
      <c r="D163" s="12"/>
      <c r="E163" s="18" t="s">
        <v>71</v>
      </c>
      <c r="F163" s="23"/>
      <c r="G163" s="24">
        <f>SQRT(50^2+G162^2)</f>
        <v>51.842172508738273</v>
      </c>
      <c r="H163" s="4"/>
      <c r="I163" s="4"/>
      <c r="J163" s="4"/>
      <c r="K163" s="4"/>
      <c r="L163" s="4"/>
      <c r="M163" s="4"/>
    </row>
    <row r="164" spans="1:13">
      <c r="A164" s="25" t="s">
        <v>72</v>
      </c>
      <c r="B164" s="12"/>
      <c r="C164" s="12"/>
      <c r="D164" s="12"/>
      <c r="E164" s="18"/>
      <c r="F164" s="23"/>
      <c r="G164" s="24"/>
      <c r="H164" s="4"/>
      <c r="I164" s="4"/>
      <c r="J164" s="4"/>
      <c r="K164" s="4"/>
      <c r="L164" s="4"/>
      <c r="M164" s="4"/>
    </row>
    <row r="165" spans="1:13">
      <c r="A165" s="4" t="s">
        <v>168</v>
      </c>
      <c r="B165" s="12">
        <v>234415</v>
      </c>
      <c r="C165" s="12">
        <v>229742</v>
      </c>
      <c r="D165" s="12">
        <v>21175.4</v>
      </c>
      <c r="E165" s="13"/>
      <c r="F165" s="14">
        <f>B165/(B165+C165+D165)</f>
        <v>0.48299886840441725</v>
      </c>
      <c r="G165" s="15">
        <f>91.4*F165^2-556.3*F165+676.3</f>
        <v>428.93024419544986</v>
      </c>
      <c r="H165" s="16"/>
      <c r="I165" s="16"/>
      <c r="J165" s="16"/>
      <c r="K165" s="16"/>
      <c r="L165" s="16"/>
      <c r="M165" s="16"/>
    </row>
    <row r="166" spans="1:13">
      <c r="A166" s="4"/>
      <c r="B166" s="12"/>
      <c r="C166" s="12"/>
      <c r="D166" s="12"/>
      <c r="E166" s="18"/>
      <c r="F166" s="23"/>
      <c r="G166" s="24"/>
      <c r="H166" s="4"/>
      <c r="I166" s="4"/>
      <c r="J166" s="4"/>
      <c r="K166" s="4"/>
      <c r="L166" s="4"/>
      <c r="M166" s="4"/>
    </row>
    <row r="167" spans="1:13">
      <c r="A167" s="4"/>
      <c r="B167" s="12"/>
      <c r="C167" s="12"/>
      <c r="D167" s="12"/>
      <c r="E167" s="18"/>
      <c r="F167" s="23"/>
      <c r="G167" s="24"/>
      <c r="H167" s="4"/>
      <c r="I167" s="4"/>
      <c r="J167" s="4"/>
      <c r="K167" s="4"/>
      <c r="L167" s="4"/>
      <c r="M167" s="4"/>
    </row>
    <row r="168" spans="1:13">
      <c r="A168" s="7"/>
      <c r="B168" s="10"/>
      <c r="C168" s="10"/>
      <c r="D168" s="10"/>
      <c r="E168" s="10"/>
      <c r="F168" s="50"/>
      <c r="G168" s="50"/>
      <c r="H168" s="7"/>
      <c r="I168" s="7"/>
      <c r="J168" s="7"/>
      <c r="K168" s="7"/>
      <c r="L168" s="7"/>
      <c r="M168" s="7"/>
    </row>
    <row r="169" spans="1:13">
      <c r="A169" s="11" t="s">
        <v>169</v>
      </c>
      <c r="B169" s="10"/>
      <c r="C169" s="10"/>
      <c r="D169" s="10"/>
      <c r="E169" s="10"/>
      <c r="F169" s="50"/>
      <c r="G169" s="50"/>
      <c r="H169" s="7"/>
      <c r="I169" s="7"/>
      <c r="J169" s="7"/>
      <c r="K169" s="7"/>
      <c r="L169" s="7"/>
      <c r="M169" s="7"/>
    </row>
    <row r="170" spans="1:13">
      <c r="A170" s="4" t="s">
        <v>170</v>
      </c>
      <c r="B170" s="12">
        <v>2580000</v>
      </c>
      <c r="C170" s="12">
        <v>795056</v>
      </c>
      <c r="D170" s="12">
        <v>0</v>
      </c>
      <c r="E170" s="13"/>
      <c r="F170" s="14">
        <f t="shared" ref="F170:F186" si="10">B170/(B170+C170+D170)</f>
        <v>0.76443176053967699</v>
      </c>
      <c r="G170" s="15">
        <f t="shared" ref="G170:G187" si="11">91.4*F170^2-556.3*F170+676.3</f>
        <v>304.45674238186928</v>
      </c>
      <c r="H170" s="16"/>
      <c r="I170" s="16">
        <v>104.584</v>
      </c>
      <c r="J170" s="16">
        <v>23.1876</v>
      </c>
      <c r="K170" s="16"/>
      <c r="L170" s="16">
        <f>-2.15*I170+478</f>
        <v>253.14439999999999</v>
      </c>
      <c r="M170" s="16">
        <f>-6.78*J170+535</f>
        <v>377.788072</v>
      </c>
    </row>
    <row r="171" spans="1:13">
      <c r="A171" s="4" t="s">
        <v>171</v>
      </c>
      <c r="B171" s="12">
        <v>4100000</v>
      </c>
      <c r="C171" s="12">
        <v>1510000</v>
      </c>
      <c r="D171" s="12">
        <v>0</v>
      </c>
      <c r="E171" s="13"/>
      <c r="F171" s="14">
        <f t="shared" si="10"/>
        <v>0.73083778966131907</v>
      </c>
      <c r="G171" s="15">
        <f t="shared" si="11"/>
        <v>318.55385976785789</v>
      </c>
      <c r="H171" s="16"/>
      <c r="I171" s="16">
        <v>76.360799999999998</v>
      </c>
      <c r="J171" s="16">
        <v>50.025500000000001</v>
      </c>
      <c r="K171" s="16"/>
      <c r="L171" s="16">
        <f t="shared" ref="L171:L186" si="12">-2.15*I171+478</f>
        <v>313.82428000000004</v>
      </c>
      <c r="M171" s="16">
        <f t="shared" ref="M171:M186" si="13">-6.78*J171+535</f>
        <v>195.82711</v>
      </c>
    </row>
    <row r="172" spans="1:13">
      <c r="A172" s="4" t="s">
        <v>172</v>
      </c>
      <c r="B172" s="12">
        <v>2870000</v>
      </c>
      <c r="C172" s="12">
        <v>1700000</v>
      </c>
      <c r="D172" s="12">
        <v>0</v>
      </c>
      <c r="E172" s="13"/>
      <c r="F172" s="14">
        <f t="shared" si="10"/>
        <v>0.62800875273522971</v>
      </c>
      <c r="G172" s="15">
        <f t="shared" si="11"/>
        <v>362.98643326039388</v>
      </c>
      <c r="H172" s="16"/>
      <c r="I172" s="16">
        <v>61.751600000000003</v>
      </c>
      <c r="J172" s="16">
        <v>35.257800000000003</v>
      </c>
      <c r="K172" s="16"/>
      <c r="L172" s="16">
        <f t="shared" si="12"/>
        <v>345.23406</v>
      </c>
      <c r="M172" s="16">
        <f t="shared" si="13"/>
        <v>295.95211599999993</v>
      </c>
    </row>
    <row r="173" spans="1:13">
      <c r="A173" s="4" t="s">
        <v>173</v>
      </c>
      <c r="B173" s="12">
        <v>16100000</v>
      </c>
      <c r="C173" s="12">
        <v>5100000</v>
      </c>
      <c r="D173" s="12">
        <v>1840000</v>
      </c>
      <c r="E173" s="13"/>
      <c r="F173" s="14">
        <f t="shared" si="10"/>
        <v>0.69878472222222221</v>
      </c>
      <c r="G173" s="15">
        <f t="shared" si="11"/>
        <v>332.19668707200037</v>
      </c>
      <c r="H173" s="16"/>
      <c r="I173" s="16">
        <v>168.71899999999999</v>
      </c>
      <c r="J173" s="16">
        <v>48.910200000000003</v>
      </c>
      <c r="K173" s="16"/>
      <c r="L173" s="16">
        <f t="shared" si="12"/>
        <v>115.25415000000004</v>
      </c>
      <c r="M173" s="16">
        <f t="shared" si="13"/>
        <v>203.38884399999995</v>
      </c>
    </row>
    <row r="174" spans="1:13">
      <c r="A174" s="4" t="s">
        <v>174</v>
      </c>
      <c r="B174" s="12">
        <v>24600000</v>
      </c>
      <c r="C174" s="12">
        <v>11800000</v>
      </c>
      <c r="D174" s="12">
        <v>0</v>
      </c>
      <c r="E174" s="13"/>
      <c r="F174" s="14">
        <f t="shared" si="10"/>
        <v>0.67582417582417587</v>
      </c>
      <c r="G174" s="15">
        <f t="shared" si="11"/>
        <v>342.0848931288491</v>
      </c>
      <c r="H174" s="16"/>
      <c r="I174" s="27">
        <v>125</v>
      </c>
      <c r="J174" s="27">
        <v>60</v>
      </c>
      <c r="K174" s="16"/>
      <c r="L174" s="16">
        <f t="shared" si="12"/>
        <v>209.25</v>
      </c>
      <c r="M174" s="16">
        <f t="shared" si="13"/>
        <v>128.19999999999999</v>
      </c>
    </row>
    <row r="175" spans="1:13">
      <c r="A175" s="4" t="s">
        <v>175</v>
      </c>
      <c r="B175" s="12">
        <v>2050000</v>
      </c>
      <c r="C175" s="12">
        <v>436765</v>
      </c>
      <c r="D175" s="12">
        <v>0</v>
      </c>
      <c r="E175" s="13"/>
      <c r="F175" s="14">
        <f t="shared" si="10"/>
        <v>0.8243641839900433</v>
      </c>
      <c r="G175" s="15">
        <f t="shared" si="11"/>
        <v>279.81947898342401</v>
      </c>
      <c r="H175" s="16"/>
      <c r="I175" s="16">
        <v>116.181</v>
      </c>
      <c r="J175" s="16">
        <v>59.934800000000003</v>
      </c>
      <c r="K175" s="16"/>
      <c r="L175" s="16">
        <f t="shared" si="12"/>
        <v>228.21085000000002</v>
      </c>
      <c r="M175" s="16">
        <f t="shared" si="13"/>
        <v>128.64205599999997</v>
      </c>
    </row>
    <row r="176" spans="1:13">
      <c r="A176" s="4" t="s">
        <v>176</v>
      </c>
      <c r="B176" s="12">
        <v>8880000</v>
      </c>
      <c r="C176" s="12">
        <v>1870000</v>
      </c>
      <c r="D176" s="12">
        <v>2060000</v>
      </c>
      <c r="E176" s="13"/>
      <c r="F176" s="14">
        <f t="shared" si="10"/>
        <v>0.69320843091334894</v>
      </c>
      <c r="G176" s="15">
        <f t="shared" si="11"/>
        <v>334.58931656511027</v>
      </c>
      <c r="H176" s="16"/>
      <c r="I176" s="16">
        <v>81.354900000000001</v>
      </c>
      <c r="J176" s="16">
        <v>44.900100000000002</v>
      </c>
      <c r="K176" s="16"/>
      <c r="L176" s="16">
        <f t="shared" si="12"/>
        <v>303.08696499999996</v>
      </c>
      <c r="M176" s="16">
        <f t="shared" si="13"/>
        <v>230.57732199999998</v>
      </c>
    </row>
    <row r="177" spans="1:13">
      <c r="A177" s="4" t="s">
        <v>177</v>
      </c>
      <c r="B177" s="12">
        <v>3070000</v>
      </c>
      <c r="C177" s="12">
        <v>2800000</v>
      </c>
      <c r="D177" s="12">
        <v>0</v>
      </c>
      <c r="E177" s="13"/>
      <c r="F177" s="14">
        <f t="shared" si="10"/>
        <v>0.52299829642248719</v>
      </c>
      <c r="G177" s="15">
        <f t="shared" si="11"/>
        <v>410.35643543092965</v>
      </c>
      <c r="H177" s="16"/>
      <c r="I177" s="16">
        <v>77.653000000000006</v>
      </c>
      <c r="J177" s="16">
        <v>74.272800000000004</v>
      </c>
      <c r="K177" s="16"/>
      <c r="L177" s="16">
        <f t="shared" si="12"/>
        <v>311.04605000000004</v>
      </c>
      <c r="M177" s="16">
        <f t="shared" si="13"/>
        <v>31.43041599999998</v>
      </c>
    </row>
    <row r="178" spans="1:13">
      <c r="A178" s="4" t="s">
        <v>178</v>
      </c>
      <c r="B178" s="12">
        <v>4920000</v>
      </c>
      <c r="C178" s="12">
        <v>1800000</v>
      </c>
      <c r="D178" s="12">
        <v>0</v>
      </c>
      <c r="E178" s="13"/>
      <c r="F178" s="14">
        <f t="shared" si="10"/>
        <v>0.7321428571428571</v>
      </c>
      <c r="G178" s="15">
        <f t="shared" si="11"/>
        <v>318.00235969387757</v>
      </c>
      <c r="H178" s="16"/>
      <c r="I178" s="16"/>
      <c r="J178" s="16"/>
      <c r="K178" s="16"/>
      <c r="L178" s="16"/>
      <c r="M178" s="16"/>
    </row>
    <row r="179" spans="1:13" s="9" customFormat="1">
      <c r="A179" s="4" t="s">
        <v>179</v>
      </c>
      <c r="B179" s="12">
        <v>1810000</v>
      </c>
      <c r="C179" s="12">
        <v>485402</v>
      </c>
      <c r="D179" s="12">
        <v>301852</v>
      </c>
      <c r="E179" s="13"/>
      <c r="F179" s="14">
        <f t="shared" si="10"/>
        <v>0.69688986906940942</v>
      </c>
      <c r="G179" s="15">
        <f t="shared" si="11"/>
        <v>333.0090775871858</v>
      </c>
      <c r="H179" s="16"/>
      <c r="I179" s="27">
        <v>125</v>
      </c>
      <c r="J179" s="16">
        <v>43.731000000000002</v>
      </c>
      <c r="K179" s="16"/>
      <c r="L179" s="16">
        <f t="shared" si="12"/>
        <v>209.25</v>
      </c>
      <c r="M179" s="16">
        <f t="shared" si="13"/>
        <v>238.50381999999996</v>
      </c>
    </row>
    <row r="180" spans="1:13" s="9" customFormat="1">
      <c r="A180" s="4" t="s">
        <v>180</v>
      </c>
      <c r="B180" s="12">
        <v>3360000</v>
      </c>
      <c r="C180" s="12">
        <v>1360000</v>
      </c>
      <c r="D180" s="12">
        <v>0</v>
      </c>
      <c r="E180" s="13"/>
      <c r="F180" s="14">
        <f t="shared" si="10"/>
        <v>0.71186440677966101</v>
      </c>
      <c r="G180" s="15">
        <f t="shared" si="11"/>
        <v>326.60686584314851</v>
      </c>
      <c r="H180" s="16"/>
      <c r="I180" s="16">
        <v>99.441100000000006</v>
      </c>
      <c r="J180" s="16">
        <v>16.360199999999999</v>
      </c>
      <c r="K180" s="16"/>
      <c r="L180" s="16">
        <f t="shared" si="12"/>
        <v>264.20163500000001</v>
      </c>
      <c r="M180" s="16">
        <f t="shared" si="13"/>
        <v>424.07784400000003</v>
      </c>
    </row>
    <row r="181" spans="1:13" s="9" customFormat="1">
      <c r="A181" s="4" t="s">
        <v>181</v>
      </c>
      <c r="B181" s="12">
        <v>1420000</v>
      </c>
      <c r="C181" s="12">
        <v>257373</v>
      </c>
      <c r="D181" s="12">
        <v>0</v>
      </c>
      <c r="E181" s="13"/>
      <c r="F181" s="14">
        <f t="shared" si="10"/>
        <v>0.84656185594974998</v>
      </c>
      <c r="G181" s="15">
        <f t="shared" si="11"/>
        <v>270.86100113690048</v>
      </c>
      <c r="H181" s="16"/>
      <c r="I181" s="16">
        <v>112.904</v>
      </c>
      <c r="J181" s="16">
        <v>25.701499999999999</v>
      </c>
      <c r="K181" s="16"/>
      <c r="L181" s="16">
        <f t="shared" si="12"/>
        <v>235.25640000000001</v>
      </c>
      <c r="M181" s="16">
        <f t="shared" si="13"/>
        <v>360.74383</v>
      </c>
    </row>
    <row r="182" spans="1:13" s="9" customFormat="1">
      <c r="A182" s="4" t="s">
        <v>182</v>
      </c>
      <c r="B182" s="12">
        <v>10500000</v>
      </c>
      <c r="C182" s="12">
        <v>3130000</v>
      </c>
      <c r="D182" s="12">
        <v>0</v>
      </c>
      <c r="E182" s="13"/>
      <c r="F182" s="14">
        <f t="shared" si="10"/>
        <v>0.77035950110051354</v>
      </c>
      <c r="G182" s="15">
        <f t="shared" si="11"/>
        <v>301.99068328731937</v>
      </c>
      <c r="H182" s="16"/>
      <c r="I182" s="16">
        <v>87</v>
      </c>
      <c r="J182" s="16">
        <v>36</v>
      </c>
      <c r="K182" s="16"/>
      <c r="L182" s="16">
        <f t="shared" si="12"/>
        <v>290.95000000000005</v>
      </c>
      <c r="M182" s="16">
        <f t="shared" si="13"/>
        <v>290.91999999999996</v>
      </c>
    </row>
    <row r="183" spans="1:13">
      <c r="A183" s="4" t="s">
        <v>183</v>
      </c>
      <c r="B183" s="12">
        <v>4630000</v>
      </c>
      <c r="C183" s="12">
        <v>1140000</v>
      </c>
      <c r="D183" s="12">
        <v>0</v>
      </c>
      <c r="E183" s="13"/>
      <c r="F183" s="14">
        <f t="shared" si="10"/>
        <v>0.8024263431542461</v>
      </c>
      <c r="G183" s="15">
        <f t="shared" si="11"/>
        <v>288.76159181086655</v>
      </c>
      <c r="H183" s="16"/>
      <c r="I183" s="16">
        <v>99.860900000000001</v>
      </c>
      <c r="J183" s="16">
        <v>50.120699999999999</v>
      </c>
      <c r="K183" s="16"/>
      <c r="L183" s="16">
        <f t="shared" si="12"/>
        <v>263.29906500000004</v>
      </c>
      <c r="M183" s="16">
        <f t="shared" si="13"/>
        <v>195.18165399999998</v>
      </c>
    </row>
    <row r="184" spans="1:13">
      <c r="A184" s="4" t="s">
        <v>184</v>
      </c>
      <c r="B184" s="12">
        <v>3610000</v>
      </c>
      <c r="C184" s="12">
        <v>1080000</v>
      </c>
      <c r="D184" s="12">
        <v>0</v>
      </c>
      <c r="E184" s="13"/>
      <c r="F184" s="14">
        <f t="shared" si="10"/>
        <v>0.76972281449893387</v>
      </c>
      <c r="G184" s="15">
        <f t="shared" si="11"/>
        <v>302.25524979428172</v>
      </c>
      <c r="H184" s="16"/>
      <c r="I184" s="16">
        <v>85.835499999999996</v>
      </c>
      <c r="J184" s="16">
        <v>49.049399999999999</v>
      </c>
      <c r="K184" s="16"/>
      <c r="L184" s="16">
        <f t="shared" si="12"/>
        <v>293.45367499999998</v>
      </c>
      <c r="M184" s="16">
        <f t="shared" si="13"/>
        <v>202.44506799999999</v>
      </c>
    </row>
    <row r="185" spans="1:13">
      <c r="A185" s="4" t="s">
        <v>185</v>
      </c>
      <c r="B185" s="12">
        <v>3880000</v>
      </c>
      <c r="C185" s="12">
        <v>1030000</v>
      </c>
      <c r="D185" s="12">
        <v>0</v>
      </c>
      <c r="E185" s="12"/>
      <c r="F185" s="14">
        <f t="shared" si="10"/>
        <v>0.79022403258655805</v>
      </c>
      <c r="G185" s="15">
        <f t="shared" si="11"/>
        <v>293.77346825340857</v>
      </c>
      <c r="H185" s="16"/>
      <c r="I185" s="16">
        <v>89.072599999999994</v>
      </c>
      <c r="J185" s="16">
        <v>49.426299999999998</v>
      </c>
      <c r="K185" s="16"/>
      <c r="L185" s="16">
        <f t="shared" si="12"/>
        <v>286.49391000000003</v>
      </c>
      <c r="M185" s="16">
        <f t="shared" si="13"/>
        <v>199.88968599999998</v>
      </c>
    </row>
    <row r="186" spans="1:13">
      <c r="A186" s="4" t="s">
        <v>186</v>
      </c>
      <c r="B186" s="12">
        <v>1870000</v>
      </c>
      <c r="C186" s="12">
        <v>687526</v>
      </c>
      <c r="D186" s="12">
        <v>0</v>
      </c>
      <c r="E186" s="12"/>
      <c r="F186" s="14">
        <f t="shared" si="10"/>
        <v>0.73117536244010817</v>
      </c>
      <c r="G186" s="15">
        <f t="shared" si="11"/>
        <v>318.41117720701118</v>
      </c>
      <c r="H186" s="16"/>
      <c r="I186" s="16">
        <v>79.026300000000006</v>
      </c>
      <c r="J186" s="16">
        <v>54.829300000000003</v>
      </c>
      <c r="K186" s="16"/>
      <c r="L186" s="16">
        <f t="shared" si="12"/>
        <v>308.09345500000001</v>
      </c>
      <c r="M186" s="16">
        <f t="shared" si="13"/>
        <v>163.25734599999998</v>
      </c>
    </row>
    <row r="187" spans="1:13">
      <c r="A187" s="4"/>
      <c r="B187" s="4"/>
      <c r="C187" s="12"/>
      <c r="D187" s="12"/>
      <c r="E187" s="18" t="s">
        <v>68</v>
      </c>
      <c r="F187" s="19">
        <f>AVERAGE(F170:F186)</f>
        <v>0.7288132444135611</v>
      </c>
      <c r="G187" s="26">
        <f t="shared" si="11"/>
        <v>319.41001544699753</v>
      </c>
      <c r="H187" s="4"/>
      <c r="I187" s="4"/>
      <c r="J187" s="4"/>
      <c r="K187" s="18" t="s">
        <v>68</v>
      </c>
      <c r="L187" s="19">
        <f>AVERAGE(L170:L186)</f>
        <v>264.37805593750005</v>
      </c>
      <c r="M187" s="19">
        <f>AVERAGE(M170:M186)</f>
        <v>229.17657399999999</v>
      </c>
    </row>
    <row r="188" spans="1:13">
      <c r="A188" s="17"/>
      <c r="B188" s="21"/>
      <c r="C188" s="12"/>
      <c r="D188" s="12"/>
      <c r="E188" s="18" t="s">
        <v>27</v>
      </c>
      <c r="F188" s="19">
        <f>STDEV(F170:F186)</f>
        <v>7.7330046787328785E-2</v>
      </c>
      <c r="G188" s="20">
        <f>STDEV(G170:G186)</f>
        <v>33.219397330229107</v>
      </c>
      <c r="H188" s="4"/>
      <c r="I188" s="4"/>
      <c r="J188" s="4"/>
      <c r="K188" s="18" t="s">
        <v>27</v>
      </c>
      <c r="L188" s="19">
        <f>STDEV(L170:L186)</f>
        <v>56.101208041175212</v>
      </c>
      <c r="M188" s="19">
        <f>STDEV(M170:M186)</f>
        <v>101.32439571944079</v>
      </c>
    </row>
    <row r="189" spans="1:13">
      <c r="A189" s="4"/>
      <c r="B189" s="22"/>
      <c r="C189" s="12"/>
      <c r="D189" s="12"/>
      <c r="E189" s="18" t="s">
        <v>69</v>
      </c>
      <c r="F189" s="23">
        <f>COUNT(F170:F186)</f>
        <v>17</v>
      </c>
      <c r="G189" s="23">
        <f>COUNT(G170:G186)</f>
        <v>17</v>
      </c>
      <c r="H189" s="4"/>
      <c r="I189" s="4"/>
      <c r="J189" s="4"/>
      <c r="K189" s="18" t="s">
        <v>69</v>
      </c>
      <c r="L189" s="23">
        <f>COUNT(L170:L186)</f>
        <v>16</v>
      </c>
      <c r="M189" s="23">
        <f>COUNT(M170:M186)</f>
        <v>16</v>
      </c>
    </row>
    <row r="190" spans="1:13">
      <c r="A190" s="4"/>
      <c r="B190" s="22"/>
      <c r="C190" s="12"/>
      <c r="D190" s="12"/>
      <c r="E190" s="18" t="s">
        <v>70</v>
      </c>
      <c r="F190" s="19">
        <f>F188/SQRT(F189)</f>
        <v>1.8755291231653658E-2</v>
      </c>
      <c r="G190" s="23">
        <f>G188/SQRT(G189)</f>
        <v>8.0568872948174075</v>
      </c>
      <c r="H190" s="4"/>
      <c r="I190" s="4"/>
      <c r="J190" s="4"/>
      <c r="K190" s="18" t="s">
        <v>70</v>
      </c>
      <c r="L190" s="19">
        <f>L188/SQRT(L189)</f>
        <v>14.025302010293803</v>
      </c>
      <c r="M190" s="19">
        <f>M188/SQRT(M189)</f>
        <v>25.331098929860197</v>
      </c>
    </row>
    <row r="191" spans="1:13">
      <c r="A191" s="4"/>
      <c r="B191" s="12"/>
      <c r="C191" s="12"/>
      <c r="D191" s="12"/>
      <c r="E191" s="18" t="s">
        <v>71</v>
      </c>
      <c r="F191" s="23"/>
      <c r="G191" s="24">
        <f>SQRT(50^2+G190^2)</f>
        <v>50.644974408932129</v>
      </c>
      <c r="H191" s="4"/>
      <c r="I191" s="4"/>
      <c r="J191" s="4"/>
      <c r="K191" s="18" t="s">
        <v>71</v>
      </c>
      <c r="L191" s="24">
        <f>SQRT(50^2+L190^2)</f>
        <v>51.929847838020393</v>
      </c>
      <c r="M191" s="24">
        <f>SQRT(50^2+M190^2)</f>
        <v>56.050553726028113</v>
      </c>
    </row>
    <row r="192" spans="1:13">
      <c r="A192" s="4"/>
      <c r="B192" s="12"/>
      <c r="C192" s="12"/>
      <c r="D192" s="12"/>
      <c r="E192" s="18"/>
      <c r="F192" s="23"/>
      <c r="G192" s="24"/>
      <c r="H192" s="4"/>
      <c r="I192" s="4"/>
      <c r="J192" s="4"/>
      <c r="K192" s="4"/>
      <c r="L192" s="4"/>
      <c r="M192" s="4"/>
    </row>
    <row r="193" spans="1:13">
      <c r="A193" s="4"/>
      <c r="B193" s="12"/>
      <c r="C193" s="12"/>
      <c r="D193" s="12"/>
      <c r="E193" s="18"/>
      <c r="F193" s="23"/>
      <c r="G193" s="24"/>
      <c r="H193" s="4"/>
      <c r="I193" s="4"/>
      <c r="J193" s="4"/>
      <c r="K193" s="4"/>
      <c r="L193" s="4"/>
      <c r="M193" s="4"/>
    </row>
    <row r="194" spans="1:13">
      <c r="A194" s="7"/>
      <c r="B194" s="10"/>
      <c r="C194" s="10"/>
      <c r="D194" s="10"/>
      <c r="E194" s="10"/>
      <c r="F194" s="50"/>
      <c r="G194" s="50"/>
      <c r="H194" s="7"/>
      <c r="I194" s="7"/>
      <c r="J194" s="7"/>
      <c r="K194" s="7"/>
      <c r="L194" s="7"/>
      <c r="M194" s="7"/>
    </row>
    <row r="195" spans="1:13">
      <c r="A195" s="11" t="s">
        <v>187</v>
      </c>
      <c r="B195" s="10"/>
      <c r="C195" s="10"/>
      <c r="D195" s="10"/>
      <c r="E195" s="10"/>
      <c r="F195" s="50"/>
      <c r="G195" s="50"/>
      <c r="H195" s="7"/>
      <c r="I195" s="7"/>
      <c r="J195" s="7"/>
      <c r="K195" s="7"/>
      <c r="L195" s="7"/>
      <c r="M195" s="7"/>
    </row>
    <row r="196" spans="1:13">
      <c r="A196" s="4">
        <v>1</v>
      </c>
      <c r="B196" s="12">
        <v>30360</v>
      </c>
      <c r="C196" s="12">
        <v>2161.1999999999998</v>
      </c>
      <c r="D196" s="12">
        <v>54578</v>
      </c>
      <c r="E196" s="13"/>
      <c r="F196" s="14">
        <f t="shared" ref="F196:F205" si="14">B196/(B196+C196+D196)</f>
        <v>0.34856806951154545</v>
      </c>
      <c r="G196" s="15">
        <f t="shared" ref="G196:G206" si="15">91.4*F196^2-556.3*F196+676.3</f>
        <v>493.49665542691395</v>
      </c>
      <c r="H196" s="16"/>
      <c r="I196" s="16"/>
      <c r="J196" s="16"/>
      <c r="K196" s="16"/>
      <c r="L196" s="16"/>
      <c r="M196" s="16"/>
    </row>
    <row r="197" spans="1:13">
      <c r="A197" s="4">
        <v>2</v>
      </c>
      <c r="B197" s="12">
        <v>22502</v>
      </c>
      <c r="C197" s="12">
        <v>3146.4</v>
      </c>
      <c r="D197" s="12">
        <v>51682</v>
      </c>
      <c r="E197" s="13"/>
      <c r="F197" s="14">
        <f t="shared" si="14"/>
        <v>0.29098517529975276</v>
      </c>
      <c r="G197" s="15">
        <f t="shared" si="15"/>
        <v>522.16400180386995</v>
      </c>
      <c r="H197" s="16"/>
      <c r="I197" s="16"/>
      <c r="J197" s="16"/>
      <c r="K197" s="16"/>
      <c r="L197" s="16"/>
      <c r="M197" s="16"/>
    </row>
    <row r="198" spans="1:13">
      <c r="A198" s="4">
        <v>3</v>
      </c>
      <c r="B198" s="12">
        <v>162420</v>
      </c>
      <c r="C198" s="12">
        <v>10462</v>
      </c>
      <c r="D198" s="12">
        <v>143160</v>
      </c>
      <c r="E198" s="13"/>
      <c r="F198" s="14">
        <f t="shared" si="14"/>
        <v>0.51391903607748335</v>
      </c>
      <c r="G198" s="15">
        <f t="shared" si="15"/>
        <v>414.54674792384878</v>
      </c>
      <c r="H198" s="16"/>
      <c r="I198" s="16"/>
      <c r="J198" s="16"/>
      <c r="K198" s="16"/>
      <c r="L198" s="16"/>
      <c r="M198" s="16"/>
    </row>
    <row r="199" spans="1:13">
      <c r="A199" s="4">
        <v>4</v>
      </c>
      <c r="B199" s="12">
        <v>64809</v>
      </c>
      <c r="C199" s="12">
        <v>6410.8</v>
      </c>
      <c r="D199" s="12">
        <v>212210</v>
      </c>
      <c r="E199" s="13"/>
      <c r="F199" s="14">
        <f t="shared" si="14"/>
        <v>0.22865979512387194</v>
      </c>
      <c r="G199" s="15">
        <f t="shared" si="15"/>
        <v>553.87543256680669</v>
      </c>
      <c r="H199" s="16"/>
      <c r="I199" s="16"/>
      <c r="J199" s="16"/>
      <c r="K199" s="16"/>
      <c r="L199" s="16"/>
      <c r="M199" s="16"/>
    </row>
    <row r="200" spans="1:13">
      <c r="A200" s="4">
        <v>5</v>
      </c>
      <c r="B200" s="12">
        <v>101530</v>
      </c>
      <c r="C200" s="12">
        <v>2518.9</v>
      </c>
      <c r="D200" s="12">
        <v>79003</v>
      </c>
      <c r="E200" s="13"/>
      <c r="F200" s="14">
        <f t="shared" si="14"/>
        <v>0.55465144038384739</v>
      </c>
      <c r="G200" s="15">
        <f t="shared" si="15"/>
        <v>395.8655370517024</v>
      </c>
      <c r="H200" s="16"/>
      <c r="I200" s="16"/>
      <c r="J200" s="16"/>
      <c r="K200" s="16"/>
      <c r="L200" s="16"/>
      <c r="M200" s="16"/>
    </row>
    <row r="201" spans="1:13">
      <c r="A201" s="4">
        <v>6</v>
      </c>
      <c r="B201" s="12">
        <v>24231</v>
      </c>
      <c r="C201" s="12">
        <v>4285.2</v>
      </c>
      <c r="D201" s="12">
        <v>69494</v>
      </c>
      <c r="E201" s="13"/>
      <c r="F201" s="14">
        <f t="shared" si="14"/>
        <v>0.2472293700043465</v>
      </c>
      <c r="G201" s="15">
        <f t="shared" si="15"/>
        <v>544.35288529787897</v>
      </c>
      <c r="H201" s="16"/>
      <c r="I201" s="16"/>
      <c r="J201" s="16"/>
      <c r="K201" s="16"/>
      <c r="L201" s="16"/>
      <c r="M201" s="16"/>
    </row>
    <row r="202" spans="1:13">
      <c r="A202" s="4">
        <v>7</v>
      </c>
      <c r="B202" s="12">
        <v>98538</v>
      </c>
      <c r="C202" s="12">
        <v>6030.3</v>
      </c>
      <c r="D202" s="12">
        <v>58664</v>
      </c>
      <c r="E202" s="13"/>
      <c r="F202" s="14">
        <f t="shared" si="14"/>
        <v>0.60366728888828991</v>
      </c>
      <c r="G202" s="15">
        <f t="shared" si="15"/>
        <v>373.78734467602396</v>
      </c>
      <c r="H202" s="16"/>
      <c r="I202" s="16"/>
      <c r="J202" s="16"/>
      <c r="K202" s="16"/>
      <c r="L202" s="16"/>
      <c r="M202" s="16"/>
    </row>
    <row r="203" spans="1:13">
      <c r="A203" s="4">
        <v>8</v>
      </c>
      <c r="B203" s="12">
        <v>21791</v>
      </c>
      <c r="C203" s="12">
        <v>5539.9</v>
      </c>
      <c r="D203" s="12">
        <v>58478</v>
      </c>
      <c r="E203" s="13"/>
      <c r="F203" s="14">
        <f t="shared" si="14"/>
        <v>0.25394801704718278</v>
      </c>
      <c r="G203" s="15">
        <f t="shared" si="15"/>
        <v>540.92306713275696</v>
      </c>
      <c r="H203" s="16"/>
      <c r="I203" s="16"/>
      <c r="J203" s="16"/>
      <c r="K203" s="16"/>
      <c r="L203" s="16"/>
      <c r="M203" s="16"/>
    </row>
    <row r="204" spans="1:13">
      <c r="A204" s="4">
        <v>9</v>
      </c>
      <c r="B204" s="12">
        <v>22997</v>
      </c>
      <c r="C204" s="12">
        <v>18450</v>
      </c>
      <c r="D204" s="12">
        <v>33504</v>
      </c>
      <c r="E204" s="13"/>
      <c r="F204" s="14">
        <f t="shared" si="14"/>
        <v>0.30682712705634346</v>
      </c>
      <c r="G204" s="15">
        <f t="shared" si="15"/>
        <v>514.21672898960128</v>
      </c>
      <c r="H204" s="16"/>
      <c r="I204" s="16"/>
      <c r="J204" s="16"/>
      <c r="K204" s="16"/>
      <c r="L204" s="16"/>
      <c r="M204" s="16"/>
    </row>
    <row r="205" spans="1:13" s="9" customFormat="1">
      <c r="A205" s="4">
        <v>10</v>
      </c>
      <c r="B205" s="12">
        <v>110930</v>
      </c>
      <c r="C205" s="12">
        <v>10389</v>
      </c>
      <c r="D205" s="12">
        <v>137480</v>
      </c>
      <c r="E205" s="13"/>
      <c r="F205" s="14">
        <f t="shared" si="14"/>
        <v>0.42863380461284628</v>
      </c>
      <c r="G205" s="15">
        <f t="shared" si="15"/>
        <v>454.64365666883276</v>
      </c>
      <c r="H205" s="16"/>
      <c r="I205" s="16"/>
      <c r="J205" s="16"/>
      <c r="K205" s="16"/>
      <c r="L205" s="16"/>
      <c r="M205" s="16"/>
    </row>
    <row r="206" spans="1:13" s="9" customFormat="1">
      <c r="A206" s="4"/>
      <c r="B206" s="4"/>
      <c r="C206" s="12"/>
      <c r="D206" s="12"/>
      <c r="E206" s="18" t="s">
        <v>68</v>
      </c>
      <c r="F206" s="19">
        <f>AVERAGE(F196:F205)</f>
        <v>0.37770891240055093</v>
      </c>
      <c r="G206" s="26">
        <f t="shared" si="15"/>
        <v>479.22002368869562</v>
      </c>
      <c r="H206" s="4"/>
      <c r="I206" s="4"/>
      <c r="J206" s="4"/>
      <c r="K206" s="4"/>
      <c r="L206" s="4"/>
      <c r="M206" s="4"/>
    </row>
    <row r="207" spans="1:13" s="9" customFormat="1">
      <c r="A207" s="17"/>
      <c r="B207" s="21"/>
      <c r="C207" s="12"/>
      <c r="D207" s="12"/>
      <c r="E207" s="18" t="s">
        <v>27</v>
      </c>
      <c r="F207" s="19">
        <f>STDEV(F196:F205)</f>
        <v>0.13802742115292954</v>
      </c>
      <c r="G207" s="20">
        <f>STDEV(G196:G205)</f>
        <v>66.434472496159685</v>
      </c>
      <c r="H207" s="4"/>
      <c r="I207" s="4"/>
      <c r="J207" s="4"/>
      <c r="K207" s="4"/>
      <c r="L207" s="4"/>
      <c r="M207" s="4"/>
    </row>
    <row r="208" spans="1:13" s="9" customFormat="1">
      <c r="A208" s="4"/>
      <c r="B208" s="22"/>
      <c r="C208" s="12"/>
      <c r="D208" s="12"/>
      <c r="E208" s="18" t="s">
        <v>69</v>
      </c>
      <c r="F208" s="23">
        <f>COUNT(F196:F205)</f>
        <v>10</v>
      </c>
      <c r="G208" s="23">
        <f>COUNT(G196:G205)</f>
        <v>10</v>
      </c>
      <c r="H208" s="4"/>
      <c r="I208" s="4"/>
      <c r="J208" s="4"/>
      <c r="K208" s="4"/>
      <c r="L208" s="4"/>
      <c r="M208" s="4"/>
    </row>
    <row r="209" spans="1:13">
      <c r="A209" s="4"/>
      <c r="B209" s="22"/>
      <c r="C209" s="12"/>
      <c r="D209" s="12"/>
      <c r="E209" s="18" t="s">
        <v>70</v>
      </c>
      <c r="F209" s="19">
        <f>F207/SQRT(F208)</f>
        <v>4.3648103040256146E-2</v>
      </c>
      <c r="G209" s="23">
        <f>G207/SQRT(G208)</f>
        <v>21.008424823967641</v>
      </c>
      <c r="H209" s="4"/>
      <c r="I209" s="4"/>
      <c r="J209" s="4"/>
      <c r="K209" s="4"/>
      <c r="L209" s="4"/>
      <c r="M209" s="4"/>
    </row>
    <row r="210" spans="1:13">
      <c r="A210" s="4"/>
      <c r="B210" s="12"/>
      <c r="C210" s="12"/>
      <c r="D210" s="12"/>
      <c r="E210" s="18" t="s">
        <v>71</v>
      </c>
      <c r="F210" s="23"/>
      <c r="G210" s="24">
        <f>SQRT(50^2+G209^2)</f>
        <v>54.234250373581268</v>
      </c>
      <c r="H210" s="4"/>
      <c r="I210" s="4"/>
      <c r="J210" s="4"/>
      <c r="K210" s="4"/>
      <c r="L210" s="4"/>
      <c r="M210" s="4"/>
    </row>
    <row r="211" spans="1:13">
      <c r="A211" s="4"/>
      <c r="B211" s="12"/>
      <c r="C211" s="12"/>
      <c r="D211" s="12"/>
      <c r="E211" s="18"/>
      <c r="F211" s="23"/>
      <c r="G211" s="24"/>
      <c r="H211" s="4"/>
      <c r="I211" s="4"/>
      <c r="J211" s="4"/>
      <c r="K211" s="4"/>
      <c r="L211" s="4"/>
      <c r="M211" s="4"/>
    </row>
    <row r="212" spans="1:13">
      <c r="A212" s="4"/>
      <c r="B212" s="4"/>
      <c r="C212" s="4"/>
      <c r="D212" s="4"/>
      <c r="E212" s="4"/>
      <c r="F212" s="125"/>
      <c r="G212" s="125"/>
      <c r="H212" s="4"/>
      <c r="I212" s="4"/>
      <c r="J212" s="4"/>
      <c r="K212" s="4"/>
      <c r="L212" s="4"/>
      <c r="M212" s="4"/>
    </row>
    <row r="213" spans="1:13">
      <c r="A213" s="4"/>
      <c r="B213" s="4"/>
      <c r="C213" s="4"/>
      <c r="D213" s="4"/>
      <c r="E213" s="4"/>
      <c r="F213" s="125"/>
      <c r="G213" s="125"/>
      <c r="H213" s="4"/>
      <c r="I213" s="4"/>
      <c r="J213" s="4"/>
      <c r="K213" s="4"/>
      <c r="L213" s="4"/>
      <c r="M213" s="4"/>
    </row>
    <row r="214" spans="1:13">
      <c r="A214" s="11" t="s">
        <v>1308</v>
      </c>
      <c r="B214" s="10"/>
      <c r="C214" s="10"/>
      <c r="D214" s="10"/>
      <c r="E214" s="10"/>
      <c r="F214" s="50"/>
      <c r="G214" s="50"/>
      <c r="H214" s="7"/>
      <c r="I214" s="7"/>
      <c r="J214" s="7"/>
      <c r="K214" s="7"/>
      <c r="L214" s="7"/>
      <c r="M214" s="7"/>
    </row>
    <row r="215" spans="1:13">
      <c r="A215" s="4" t="s">
        <v>188</v>
      </c>
      <c r="B215" s="12">
        <v>85484.9</v>
      </c>
      <c r="C215" s="12">
        <v>403824</v>
      </c>
      <c r="D215" s="12">
        <v>13407.1</v>
      </c>
      <c r="E215" s="13"/>
      <c r="F215" s="14">
        <f>B215/(B215+C215+D215)</f>
        <v>0.17004610953301663</v>
      </c>
      <c r="G215" s="15">
        <f t="shared" ref="G215:G231" si="16">91.4*F215^2-556.3*F215+676.3</f>
        <v>584.34624236095533</v>
      </c>
      <c r="H215" s="16"/>
      <c r="I215" s="16"/>
      <c r="J215" s="16"/>
      <c r="K215" s="16"/>
      <c r="L215" s="16"/>
      <c r="M215" s="16"/>
    </row>
    <row r="216" spans="1:13">
      <c r="A216" s="4" t="s">
        <v>189</v>
      </c>
      <c r="B216" s="12">
        <v>74011.7</v>
      </c>
      <c r="C216" s="12">
        <v>320769</v>
      </c>
      <c r="D216" s="12">
        <v>17649.900000000001</v>
      </c>
      <c r="E216" s="13"/>
      <c r="F216" s="14">
        <f t="shared" ref="F216:F230" si="17">B216/(B216+C216+D216)</f>
        <v>0.17945249455302295</v>
      </c>
      <c r="G216" s="15">
        <f t="shared" si="16"/>
        <v>579.41394955919236</v>
      </c>
      <c r="H216" s="16"/>
      <c r="I216" s="16"/>
      <c r="J216" s="16"/>
      <c r="K216" s="16"/>
      <c r="L216" s="16"/>
      <c r="M216" s="16"/>
    </row>
    <row r="217" spans="1:13">
      <c r="A217" s="4" t="s">
        <v>190</v>
      </c>
      <c r="B217" s="12">
        <v>113292</v>
      </c>
      <c r="C217" s="12">
        <v>323466</v>
      </c>
      <c r="D217" s="12">
        <v>10563</v>
      </c>
      <c r="E217" s="13"/>
      <c r="F217" s="14">
        <f t="shared" si="17"/>
        <v>0.25326778756195217</v>
      </c>
      <c r="G217" s="15">
        <f t="shared" si="16"/>
        <v>541.26994367987641</v>
      </c>
      <c r="H217" s="16"/>
      <c r="I217" s="16"/>
      <c r="J217" s="16"/>
      <c r="K217" s="16"/>
      <c r="L217" s="16"/>
      <c r="M217" s="16"/>
    </row>
    <row r="218" spans="1:13">
      <c r="A218" s="4" t="s">
        <v>191</v>
      </c>
      <c r="B218" s="12">
        <v>75327.5</v>
      </c>
      <c r="C218" s="12">
        <v>353410</v>
      </c>
      <c r="D218" s="12">
        <v>28722</v>
      </c>
      <c r="E218" s="13"/>
      <c r="F218" s="14">
        <f t="shared" si="17"/>
        <v>0.16466485011241433</v>
      </c>
      <c r="G218" s="15">
        <f t="shared" si="16"/>
        <v>587.17521035810034</v>
      </c>
      <c r="H218" s="16"/>
      <c r="I218" s="16"/>
      <c r="J218" s="16"/>
      <c r="K218" s="16"/>
      <c r="L218" s="16"/>
      <c r="M218" s="16"/>
    </row>
    <row r="219" spans="1:13">
      <c r="A219" s="4" t="s">
        <v>192</v>
      </c>
      <c r="B219" s="12">
        <v>1080000</v>
      </c>
      <c r="C219" s="12">
        <v>2920000</v>
      </c>
      <c r="D219" s="12">
        <v>422880</v>
      </c>
      <c r="E219" s="13"/>
      <c r="F219" s="14">
        <f t="shared" si="17"/>
        <v>0.24418478457475673</v>
      </c>
      <c r="G219" s="15">
        <f t="shared" si="16"/>
        <v>545.90983984529157</v>
      </c>
      <c r="H219" s="16"/>
      <c r="I219" s="16"/>
      <c r="J219" s="16"/>
      <c r="K219" s="16"/>
      <c r="L219" s="16"/>
      <c r="M219" s="16"/>
    </row>
    <row r="220" spans="1:13">
      <c r="A220" s="4" t="s">
        <v>193</v>
      </c>
      <c r="B220" s="12">
        <v>7930000</v>
      </c>
      <c r="C220" s="12">
        <v>4330000</v>
      </c>
      <c r="D220" s="12">
        <v>0</v>
      </c>
      <c r="E220" s="13"/>
      <c r="F220" s="14">
        <f t="shared" si="17"/>
        <v>0.64681892332789559</v>
      </c>
      <c r="G220" s="15">
        <f t="shared" si="16"/>
        <v>354.71408232185195</v>
      </c>
      <c r="H220" s="16"/>
      <c r="I220" s="16"/>
      <c r="J220" s="16"/>
      <c r="K220" s="16"/>
      <c r="L220" s="16"/>
      <c r="M220" s="16"/>
    </row>
    <row r="221" spans="1:13">
      <c r="A221" s="4" t="s">
        <v>194</v>
      </c>
      <c r="B221" s="12">
        <v>735745</v>
      </c>
      <c r="C221" s="12">
        <v>755959</v>
      </c>
      <c r="D221" s="12">
        <v>181668</v>
      </c>
      <c r="E221" s="13"/>
      <c r="F221" s="14">
        <f t="shared" si="17"/>
        <v>0.4396780871198992</v>
      </c>
      <c r="G221" s="15">
        <f t="shared" si="16"/>
        <v>449.37623751001809</v>
      </c>
      <c r="H221" s="16"/>
      <c r="I221" s="16"/>
      <c r="J221" s="16"/>
      <c r="K221" s="16"/>
      <c r="L221" s="16"/>
      <c r="M221" s="16"/>
    </row>
    <row r="222" spans="1:13">
      <c r="A222" s="4" t="s">
        <v>195</v>
      </c>
      <c r="B222" s="12">
        <v>159308</v>
      </c>
      <c r="C222" s="12">
        <v>728425</v>
      </c>
      <c r="D222" s="12">
        <v>60112.2</v>
      </c>
      <c r="E222" s="13"/>
      <c r="F222" s="14">
        <f t="shared" si="17"/>
        <v>0.16807385847393647</v>
      </c>
      <c r="G222" s="15">
        <f t="shared" si="16"/>
        <v>585.38245485282084</v>
      </c>
      <c r="H222" s="16"/>
      <c r="I222" s="16"/>
      <c r="J222" s="16"/>
      <c r="K222" s="16"/>
      <c r="L222" s="16"/>
      <c r="M222" s="16"/>
    </row>
    <row r="223" spans="1:13">
      <c r="A223" s="4" t="s">
        <v>196</v>
      </c>
      <c r="B223" s="12">
        <v>619336</v>
      </c>
      <c r="C223" s="12">
        <v>1230000</v>
      </c>
      <c r="D223" s="12">
        <v>147838</v>
      </c>
      <c r="E223" s="13"/>
      <c r="F223" s="14">
        <f t="shared" si="17"/>
        <v>0.31010618003238577</v>
      </c>
      <c r="G223" s="15">
        <f t="shared" si="16"/>
        <v>512.57749008852079</v>
      </c>
      <c r="H223" s="16"/>
      <c r="I223" s="16"/>
      <c r="J223" s="16"/>
      <c r="K223" s="16"/>
      <c r="L223" s="16"/>
      <c r="M223" s="16"/>
    </row>
    <row r="224" spans="1:13">
      <c r="A224" s="4" t="s">
        <v>197</v>
      </c>
      <c r="B224" s="12">
        <v>244809</v>
      </c>
      <c r="C224" s="12">
        <v>659982</v>
      </c>
      <c r="D224" s="12">
        <v>70993.8</v>
      </c>
      <c r="E224" s="13"/>
      <c r="F224" s="14">
        <f t="shared" si="17"/>
        <v>0.25088421135479871</v>
      </c>
      <c r="G224" s="15">
        <f t="shared" si="16"/>
        <v>542.4860931414762</v>
      </c>
      <c r="H224" s="16"/>
      <c r="I224" s="16"/>
      <c r="J224" s="16"/>
      <c r="K224" s="16"/>
      <c r="L224" s="16"/>
      <c r="M224" s="16"/>
    </row>
    <row r="225" spans="1:13">
      <c r="A225" s="4" t="s">
        <v>198</v>
      </c>
      <c r="B225" s="12">
        <v>280871</v>
      </c>
      <c r="C225" s="12">
        <v>555593</v>
      </c>
      <c r="D225" s="12">
        <v>63630</v>
      </c>
      <c r="E225" s="13"/>
      <c r="F225" s="14">
        <f t="shared" si="17"/>
        <v>0.31204629738671741</v>
      </c>
      <c r="G225" s="15">
        <f t="shared" si="16"/>
        <v>511.60852706631533</v>
      </c>
      <c r="H225" s="16"/>
      <c r="I225" s="16"/>
      <c r="J225" s="16"/>
      <c r="K225" s="16"/>
      <c r="L225" s="16"/>
      <c r="M225" s="16"/>
    </row>
    <row r="226" spans="1:13">
      <c r="A226" s="4" t="s">
        <v>199</v>
      </c>
      <c r="B226" s="12">
        <v>113238</v>
      </c>
      <c r="C226" s="12">
        <v>413144</v>
      </c>
      <c r="D226" s="12">
        <v>22796.6</v>
      </c>
      <c r="E226" s="13"/>
      <c r="F226" s="14">
        <f t="shared" si="17"/>
        <v>0.20619521590972409</v>
      </c>
      <c r="G226" s="15">
        <f t="shared" si="16"/>
        <v>565.4796064790753</v>
      </c>
      <c r="H226" s="16"/>
      <c r="I226" s="16"/>
      <c r="J226" s="16"/>
      <c r="K226" s="16"/>
      <c r="L226" s="16"/>
      <c r="M226" s="16"/>
    </row>
    <row r="227" spans="1:13">
      <c r="A227" s="4" t="s">
        <v>200</v>
      </c>
      <c r="B227" s="12">
        <v>105038</v>
      </c>
      <c r="C227" s="12">
        <v>408833</v>
      </c>
      <c r="D227" s="12">
        <v>28978.3</v>
      </c>
      <c r="E227" s="13"/>
      <c r="F227" s="14">
        <f t="shared" si="17"/>
        <v>0.19349384810848977</v>
      </c>
      <c r="G227" s="15">
        <f t="shared" si="16"/>
        <v>572.08137634723005</v>
      </c>
      <c r="H227" s="16"/>
      <c r="I227" s="16"/>
      <c r="J227" s="16"/>
      <c r="K227" s="16"/>
      <c r="L227" s="16"/>
      <c r="M227" s="16"/>
    </row>
    <row r="228" spans="1:13">
      <c r="A228" s="4" t="s">
        <v>201</v>
      </c>
      <c r="B228" s="12">
        <v>4710000</v>
      </c>
      <c r="C228" s="12">
        <v>6130000</v>
      </c>
      <c r="D228" s="12">
        <v>1380000</v>
      </c>
      <c r="E228" s="13"/>
      <c r="F228" s="14">
        <f t="shared" si="17"/>
        <v>0.38543371522094927</v>
      </c>
      <c r="G228" s="15">
        <f t="shared" si="16"/>
        <v>475.46153042555864</v>
      </c>
      <c r="H228" s="16"/>
      <c r="I228" s="16"/>
      <c r="J228" s="16"/>
      <c r="K228" s="16"/>
      <c r="L228" s="16"/>
      <c r="M228" s="16"/>
    </row>
    <row r="229" spans="1:13">
      <c r="A229" s="4" t="s">
        <v>202</v>
      </c>
      <c r="B229" s="12">
        <v>85014.7</v>
      </c>
      <c r="C229" s="12">
        <v>543816</v>
      </c>
      <c r="D229" s="12">
        <v>30848.1</v>
      </c>
      <c r="E229" s="13"/>
      <c r="F229" s="14">
        <f t="shared" si="17"/>
        <v>0.12887286964504543</v>
      </c>
      <c r="G229" s="15">
        <f t="shared" si="16"/>
        <v>606.12601360735334</v>
      </c>
      <c r="H229" s="16"/>
      <c r="I229" s="16"/>
      <c r="J229" s="16"/>
      <c r="K229" s="16"/>
      <c r="L229" s="16"/>
      <c r="M229" s="16"/>
    </row>
    <row r="230" spans="1:13">
      <c r="A230" s="4" t="s">
        <v>203</v>
      </c>
      <c r="B230" s="12">
        <v>97550.2</v>
      </c>
      <c r="C230" s="12">
        <v>250395</v>
      </c>
      <c r="D230" s="12">
        <v>0</v>
      </c>
      <c r="E230" s="12"/>
      <c r="F230" s="14">
        <f t="shared" si="17"/>
        <v>0.28036081543875296</v>
      </c>
      <c r="G230" s="15">
        <f t="shared" si="16"/>
        <v>527.51951824800199</v>
      </c>
      <c r="H230" s="16"/>
      <c r="I230" s="16"/>
      <c r="J230" s="16"/>
      <c r="K230" s="16"/>
      <c r="L230" s="16"/>
      <c r="M230" s="16"/>
    </row>
    <row r="231" spans="1:13">
      <c r="A231" s="4"/>
      <c r="B231" s="4"/>
      <c r="C231" s="12"/>
      <c r="D231" s="12"/>
      <c r="E231" s="18" t="s">
        <v>68</v>
      </c>
      <c r="F231" s="19">
        <f>AVERAGE(F215:F230)</f>
        <v>0.27084875302210981</v>
      </c>
      <c r="G231" s="26">
        <f t="shared" si="16"/>
        <v>532.3318555908462</v>
      </c>
      <c r="H231" s="4"/>
      <c r="I231" s="4"/>
      <c r="J231" s="4"/>
      <c r="K231" s="4"/>
      <c r="L231" s="4"/>
      <c r="M231" s="4"/>
    </row>
    <row r="232" spans="1:13">
      <c r="A232" s="17"/>
      <c r="B232" s="21"/>
      <c r="C232" s="12"/>
      <c r="D232" s="12"/>
      <c r="E232" s="18" t="s">
        <v>27</v>
      </c>
      <c r="F232" s="19">
        <f>STDEV(F215:F230)</f>
        <v>0.13125224860176388</v>
      </c>
      <c r="G232" s="20">
        <f>STDEV(G215:G230)</f>
        <v>64.139453359766534</v>
      </c>
      <c r="H232" s="4"/>
      <c r="I232" s="4"/>
      <c r="J232" s="4"/>
      <c r="K232" s="4"/>
      <c r="L232" s="4"/>
      <c r="M232" s="4"/>
    </row>
    <row r="233" spans="1:13">
      <c r="A233" s="4"/>
      <c r="B233" s="22"/>
      <c r="C233" s="12"/>
      <c r="D233" s="12"/>
      <c r="E233" s="18" t="s">
        <v>69</v>
      </c>
      <c r="F233" s="23">
        <f>COUNT(F215:F230)</f>
        <v>16</v>
      </c>
      <c r="G233" s="23">
        <f>COUNT(G215:G230)</f>
        <v>16</v>
      </c>
      <c r="H233" s="4"/>
      <c r="I233" s="4"/>
      <c r="J233" s="4"/>
      <c r="K233" s="4"/>
      <c r="L233" s="4"/>
      <c r="M233" s="4"/>
    </row>
    <row r="234" spans="1:13">
      <c r="A234" s="4"/>
      <c r="B234" s="22"/>
      <c r="C234" s="12"/>
      <c r="D234" s="12"/>
      <c r="E234" s="18" t="s">
        <v>70</v>
      </c>
      <c r="F234" s="19">
        <f>F232/SQRT(F233)</f>
        <v>3.2813062150440969E-2</v>
      </c>
      <c r="G234" s="23">
        <f>G232/SQRT(G233)</f>
        <v>16.034863339941634</v>
      </c>
      <c r="H234" s="4"/>
      <c r="I234" s="4"/>
      <c r="J234" s="4"/>
      <c r="K234" s="4"/>
      <c r="L234" s="4"/>
      <c r="M234" s="4"/>
    </row>
    <row r="235" spans="1:13">
      <c r="A235" s="4"/>
      <c r="B235" s="12"/>
      <c r="C235" s="12"/>
      <c r="D235" s="12"/>
      <c r="E235" s="18" t="s">
        <v>71</v>
      </c>
      <c r="F235" s="23"/>
      <c r="G235" s="24">
        <f>SQRT(50^2+G234^2)</f>
        <v>52.508254992244829</v>
      </c>
      <c r="H235" s="4"/>
      <c r="I235" s="4"/>
      <c r="J235" s="4"/>
      <c r="K235" s="4"/>
      <c r="L235" s="4"/>
      <c r="M235" s="4"/>
    </row>
    <row r="236" spans="1:13">
      <c r="A236" s="25" t="s">
        <v>72</v>
      </c>
      <c r="B236" s="12"/>
      <c r="C236" s="12"/>
      <c r="D236" s="12"/>
      <c r="E236" s="18"/>
      <c r="F236" s="23"/>
      <c r="G236" s="24"/>
      <c r="H236" s="4"/>
      <c r="I236" s="4"/>
      <c r="J236" s="4"/>
      <c r="K236" s="4"/>
      <c r="L236" s="4"/>
      <c r="M236" s="4"/>
    </row>
    <row r="237" spans="1:13">
      <c r="A237" s="4" t="s">
        <v>204</v>
      </c>
      <c r="B237" s="12">
        <v>154594</v>
      </c>
      <c r="C237" s="12">
        <v>260337</v>
      </c>
      <c r="D237" s="12">
        <v>42570.5</v>
      </c>
      <c r="E237" s="13"/>
      <c r="F237" s="14">
        <f>B237/(B237+C237+D237)</f>
        <v>0.33790927461440018</v>
      </c>
      <c r="G237" s="15">
        <f>91.4*F237^2-556.3*F237+676.3</f>
        <v>498.75736728936647</v>
      </c>
      <c r="H237" s="16"/>
      <c r="I237" s="16"/>
      <c r="J237" s="16"/>
      <c r="K237" s="16"/>
      <c r="L237" s="16"/>
      <c r="M237" s="16"/>
    </row>
    <row r="238" spans="1:13">
      <c r="A238" s="4" t="s">
        <v>205</v>
      </c>
      <c r="B238" s="12">
        <v>75400000</v>
      </c>
      <c r="C238" s="12">
        <v>33500000</v>
      </c>
      <c r="D238" s="12">
        <v>2530000</v>
      </c>
      <c r="E238" s="13"/>
      <c r="F238" s="14">
        <f>B238/(B238+C238+D238)</f>
        <v>0.67665799156421069</v>
      </c>
      <c r="G238" s="15">
        <f>91.4*F238^2-556.3*F238+676.3</f>
        <v>341.7241151246904</v>
      </c>
      <c r="H238" s="16"/>
      <c r="I238" s="16"/>
      <c r="J238" s="16"/>
      <c r="K238" s="16"/>
      <c r="L238" s="16"/>
      <c r="M238" s="16"/>
    </row>
    <row r="239" spans="1:13">
      <c r="A239" s="4"/>
      <c r="B239" s="12"/>
      <c r="C239" s="12"/>
      <c r="D239" s="12"/>
      <c r="E239" s="18"/>
      <c r="F239" s="23"/>
      <c r="G239" s="24"/>
      <c r="H239" s="4"/>
      <c r="I239" s="4"/>
      <c r="J239" s="4"/>
      <c r="K239" s="4"/>
      <c r="L239" s="4"/>
      <c r="M239" s="4"/>
    </row>
    <row r="240" spans="1:13">
      <c r="A240" s="4"/>
      <c r="B240" s="12"/>
      <c r="C240" s="12"/>
      <c r="D240" s="12"/>
      <c r="E240" s="18"/>
      <c r="F240" s="23"/>
      <c r="G240" s="24"/>
      <c r="H240" s="4"/>
      <c r="I240" s="4"/>
      <c r="J240" s="4"/>
      <c r="K240" s="4"/>
      <c r="L240" s="4"/>
      <c r="M240" s="4"/>
    </row>
    <row r="241" spans="1:13">
      <c r="A241" s="4"/>
      <c r="B241" s="12"/>
      <c r="C241" s="12"/>
      <c r="D241" s="12"/>
      <c r="E241" s="18"/>
      <c r="F241" s="23"/>
      <c r="G241" s="24"/>
      <c r="H241" s="4"/>
      <c r="I241" s="4"/>
      <c r="J241" s="4"/>
      <c r="K241" s="4"/>
      <c r="L241" s="4"/>
      <c r="M241" s="4"/>
    </row>
    <row r="242" spans="1:13">
      <c r="A242" s="11" t="s">
        <v>206</v>
      </c>
      <c r="B242" s="10"/>
      <c r="C242" s="10"/>
      <c r="D242" s="10"/>
      <c r="E242" s="10"/>
      <c r="F242" s="50"/>
      <c r="G242" s="50"/>
      <c r="H242" s="7"/>
      <c r="I242" s="7"/>
      <c r="J242" s="7"/>
      <c r="K242" s="7"/>
      <c r="L242" s="7"/>
      <c r="M242" s="7"/>
    </row>
    <row r="243" spans="1:13">
      <c r="A243" s="4" t="s">
        <v>207</v>
      </c>
      <c r="B243" s="12">
        <v>199764</v>
      </c>
      <c r="C243" s="12">
        <v>364554</v>
      </c>
      <c r="D243" s="12">
        <v>12192</v>
      </c>
      <c r="E243" s="13"/>
      <c r="F243" s="14">
        <f>B243/(B243+C243+D243)</f>
        <v>0.34650569807982518</v>
      </c>
      <c r="G243" s="15">
        <f t="shared" ref="G243:G255" si="18">91.4*F243^2-556.3*F243+676.3</f>
        <v>494.51293072867657</v>
      </c>
      <c r="H243" s="16"/>
      <c r="I243" s="16"/>
      <c r="J243" s="16"/>
      <c r="K243" s="16"/>
      <c r="L243" s="16"/>
      <c r="M243" s="16"/>
    </row>
    <row r="244" spans="1:13">
      <c r="A244" s="4" t="s">
        <v>208</v>
      </c>
      <c r="B244" s="12">
        <v>27051</v>
      </c>
      <c r="C244" s="12">
        <v>349373</v>
      </c>
      <c r="D244" s="12">
        <v>0</v>
      </c>
      <c r="E244" s="13"/>
      <c r="F244" s="14">
        <f t="shared" ref="F244:F254" si="19">B244/(B244+C244+D244)</f>
        <v>7.1863111810086491E-2</v>
      </c>
      <c r="G244" s="15">
        <f t="shared" si="18"/>
        <v>636.79456854513614</v>
      </c>
      <c r="H244" s="16"/>
      <c r="I244" s="16"/>
      <c r="J244" s="16"/>
      <c r="K244" s="16"/>
      <c r="L244" s="16"/>
      <c r="M244" s="16"/>
    </row>
    <row r="245" spans="1:13">
      <c r="A245" s="4" t="s">
        <v>209</v>
      </c>
      <c r="B245" s="12">
        <v>1280000</v>
      </c>
      <c r="C245" s="12">
        <v>1510000</v>
      </c>
      <c r="D245" s="12">
        <v>137063</v>
      </c>
      <c r="E245" s="13"/>
      <c r="F245" s="14">
        <f t="shared" si="19"/>
        <v>0.43729841141102871</v>
      </c>
      <c r="G245" s="15">
        <f t="shared" si="18"/>
        <v>450.50930664895122</v>
      </c>
      <c r="H245" s="16"/>
      <c r="I245" s="16"/>
      <c r="J245" s="16"/>
      <c r="K245" s="16"/>
      <c r="L245" s="16"/>
      <c r="M245" s="16"/>
    </row>
    <row r="246" spans="1:13">
      <c r="A246" s="4" t="s">
        <v>210</v>
      </c>
      <c r="B246" s="12">
        <v>79504.399999999994</v>
      </c>
      <c r="C246" s="12">
        <v>491510</v>
      </c>
      <c r="D246" s="12">
        <v>13617.5</v>
      </c>
      <c r="E246" s="13"/>
      <c r="F246" s="14">
        <f t="shared" si="19"/>
        <v>0.13599052668867367</v>
      </c>
      <c r="G246" s="15">
        <f t="shared" si="18"/>
        <v>602.33876889719511</v>
      </c>
      <c r="H246" s="16"/>
      <c r="I246" s="16"/>
      <c r="J246" s="16"/>
      <c r="K246" s="16"/>
      <c r="L246" s="16"/>
      <c r="M246" s="16"/>
    </row>
    <row r="247" spans="1:13">
      <c r="A247" s="4" t="s">
        <v>211</v>
      </c>
      <c r="B247" s="12">
        <v>200459</v>
      </c>
      <c r="C247" s="12">
        <v>781536</v>
      </c>
      <c r="D247" s="12">
        <v>20822.7</v>
      </c>
      <c r="E247" s="13"/>
      <c r="F247" s="14">
        <f t="shared" si="19"/>
        <v>0.19989575373470175</v>
      </c>
      <c r="G247" s="15">
        <f t="shared" si="18"/>
        <v>568.75018194719587</v>
      </c>
      <c r="H247" s="16"/>
      <c r="I247" s="16"/>
      <c r="J247" s="16"/>
      <c r="K247" s="16"/>
      <c r="L247" s="16"/>
      <c r="M247" s="16"/>
    </row>
    <row r="248" spans="1:13">
      <c r="A248" s="4" t="s">
        <v>212</v>
      </c>
      <c r="B248" s="12">
        <v>70525.8</v>
      </c>
      <c r="C248" s="12">
        <v>546578</v>
      </c>
      <c r="D248" s="12">
        <v>8721.56</v>
      </c>
      <c r="E248" s="13"/>
      <c r="F248" s="14">
        <f t="shared" si="19"/>
        <v>0.11269246104056888</v>
      </c>
      <c r="G248" s="15">
        <f t="shared" si="18"/>
        <v>614.76992652000126</v>
      </c>
      <c r="H248" s="16"/>
      <c r="I248" s="16"/>
      <c r="J248" s="16"/>
      <c r="K248" s="16"/>
      <c r="L248" s="16"/>
      <c r="M248" s="16"/>
    </row>
    <row r="249" spans="1:13">
      <c r="A249" s="4" t="s">
        <v>213</v>
      </c>
      <c r="B249" s="12">
        <v>383129</v>
      </c>
      <c r="C249" s="12">
        <v>608331</v>
      </c>
      <c r="D249" s="12">
        <v>27502.400000000001</v>
      </c>
      <c r="E249" s="13"/>
      <c r="F249" s="14">
        <f t="shared" si="19"/>
        <v>0.37599915364884906</v>
      </c>
      <c r="G249" s="15">
        <f t="shared" si="18"/>
        <v>480.05337905312632</v>
      </c>
      <c r="H249" s="16"/>
      <c r="I249" s="16"/>
      <c r="J249" s="16"/>
      <c r="K249" s="16"/>
      <c r="L249" s="16"/>
      <c r="M249" s="16"/>
    </row>
    <row r="250" spans="1:13">
      <c r="A250" s="4" t="s">
        <v>214</v>
      </c>
      <c r="B250" s="12">
        <v>189864</v>
      </c>
      <c r="C250" s="12">
        <v>879287</v>
      </c>
      <c r="D250" s="12">
        <v>30410</v>
      </c>
      <c r="E250" s="13"/>
      <c r="F250" s="14">
        <f t="shared" si="19"/>
        <v>0.17267254840795554</v>
      </c>
      <c r="G250" s="15">
        <f t="shared" si="18"/>
        <v>582.96742626085029</v>
      </c>
      <c r="H250" s="16"/>
      <c r="I250" s="16"/>
      <c r="J250" s="16"/>
      <c r="K250" s="16"/>
      <c r="L250" s="16"/>
      <c r="M250" s="16"/>
    </row>
    <row r="251" spans="1:13">
      <c r="A251" s="4" t="s">
        <v>215</v>
      </c>
      <c r="B251" s="12">
        <v>168908</v>
      </c>
      <c r="C251" s="12">
        <v>546917</v>
      </c>
      <c r="D251" s="12">
        <v>67132.2</v>
      </c>
      <c r="E251" s="13"/>
      <c r="F251" s="14">
        <f t="shared" si="19"/>
        <v>0.21573082155704043</v>
      </c>
      <c r="G251" s="15">
        <f t="shared" si="18"/>
        <v>560.54268053340672</v>
      </c>
      <c r="H251" s="16"/>
      <c r="I251" s="16"/>
      <c r="J251" s="16"/>
      <c r="K251" s="16"/>
      <c r="L251" s="16"/>
      <c r="M251" s="16"/>
    </row>
    <row r="252" spans="1:13">
      <c r="A252" s="4" t="s">
        <v>216</v>
      </c>
      <c r="B252" s="12">
        <v>141985</v>
      </c>
      <c r="C252" s="12">
        <v>732331</v>
      </c>
      <c r="D252" s="12">
        <v>13879.3</v>
      </c>
      <c r="E252" s="13"/>
      <c r="F252" s="14">
        <f t="shared" si="19"/>
        <v>0.15985786009000497</v>
      </c>
      <c r="G252" s="15">
        <f t="shared" si="18"/>
        <v>589.70675697046579</v>
      </c>
      <c r="H252" s="16"/>
      <c r="I252" s="16"/>
      <c r="J252" s="16"/>
      <c r="K252" s="16"/>
      <c r="L252" s="16"/>
      <c r="M252" s="16"/>
    </row>
    <row r="253" spans="1:13">
      <c r="A253" s="4" t="s">
        <v>217</v>
      </c>
      <c r="B253" s="12">
        <v>26183.5</v>
      </c>
      <c r="C253" s="12">
        <v>676828</v>
      </c>
      <c r="D253" s="12">
        <v>7094.05</v>
      </c>
      <c r="E253" s="13"/>
      <c r="F253" s="14">
        <f t="shared" si="19"/>
        <v>3.6872687447661825E-2</v>
      </c>
      <c r="G253" s="15">
        <f t="shared" si="18"/>
        <v>655.91199096314233</v>
      </c>
      <c r="H253" s="16"/>
      <c r="I253" s="16"/>
      <c r="J253" s="16"/>
      <c r="K253" s="16"/>
      <c r="L253" s="16"/>
      <c r="M253" s="16"/>
    </row>
    <row r="254" spans="1:13">
      <c r="A254" s="4" t="s">
        <v>218</v>
      </c>
      <c r="B254" s="12">
        <v>77016.3</v>
      </c>
      <c r="C254" s="12">
        <v>512922</v>
      </c>
      <c r="D254" s="12">
        <v>26305.7</v>
      </c>
      <c r="E254" s="13"/>
      <c r="F254" s="14">
        <f t="shared" si="19"/>
        <v>0.12497695717929912</v>
      </c>
      <c r="G254" s="15">
        <f t="shared" si="18"/>
        <v>608.20291724123365</v>
      </c>
      <c r="H254" s="16"/>
      <c r="I254" s="16"/>
      <c r="J254" s="16"/>
      <c r="K254" s="16"/>
      <c r="L254" s="16"/>
      <c r="M254" s="16"/>
    </row>
    <row r="255" spans="1:13">
      <c r="A255" s="4"/>
      <c r="B255" s="4"/>
      <c r="C255" s="12"/>
      <c r="D255" s="12"/>
      <c r="E255" s="18" t="s">
        <v>68</v>
      </c>
      <c r="F255" s="19">
        <f>AVERAGE(F243:F254)</f>
        <v>0.19919633259130795</v>
      </c>
      <c r="G255" s="26">
        <f t="shared" si="18"/>
        <v>569.11375713254472</v>
      </c>
      <c r="H255" s="4"/>
      <c r="I255" s="4"/>
      <c r="J255" s="4"/>
      <c r="K255" s="4"/>
      <c r="L255" s="4"/>
      <c r="M255" s="4"/>
    </row>
    <row r="256" spans="1:13">
      <c r="A256" s="17"/>
      <c r="B256" s="21"/>
      <c r="C256" s="12"/>
      <c r="D256" s="12"/>
      <c r="E256" s="18" t="s">
        <v>27</v>
      </c>
      <c r="F256" s="19">
        <f>STDEV(F243:F254)</f>
        <v>0.12494577586118859</v>
      </c>
      <c r="G256" s="20">
        <f>STDEV(G243:G254)</f>
        <v>64.005743220115377</v>
      </c>
      <c r="H256" s="4"/>
      <c r="I256" s="4"/>
      <c r="J256" s="4"/>
      <c r="K256" s="4"/>
      <c r="L256" s="4"/>
      <c r="M256" s="4"/>
    </row>
    <row r="257" spans="1:13">
      <c r="A257" s="4"/>
      <c r="B257" s="22"/>
      <c r="C257" s="12"/>
      <c r="D257" s="12"/>
      <c r="E257" s="18" t="s">
        <v>69</v>
      </c>
      <c r="F257" s="23">
        <f>COUNT(F243:F254)</f>
        <v>12</v>
      </c>
      <c r="G257" s="23">
        <f>COUNT(G243:G254)</f>
        <v>12</v>
      </c>
      <c r="H257" s="4"/>
      <c r="I257" s="4"/>
      <c r="J257" s="4"/>
      <c r="K257" s="4"/>
      <c r="L257" s="4"/>
      <c r="M257" s="4"/>
    </row>
    <row r="258" spans="1:13">
      <c r="A258" s="4"/>
      <c r="B258" s="22"/>
      <c r="C258" s="12"/>
      <c r="D258" s="12"/>
      <c r="E258" s="18" t="s">
        <v>70</v>
      </c>
      <c r="F258" s="19">
        <f>F256/SQRT(F257)</f>
        <v>3.6068738663781942E-2</v>
      </c>
      <c r="G258" s="23">
        <f>G256/SQRT(G257)</f>
        <v>18.476866538907839</v>
      </c>
      <c r="H258" s="4"/>
      <c r="I258" s="4"/>
      <c r="J258" s="4"/>
      <c r="K258" s="4"/>
      <c r="L258" s="4"/>
      <c r="M258" s="4"/>
    </row>
    <row r="259" spans="1:13">
      <c r="A259" s="4"/>
      <c r="B259" s="12"/>
      <c r="C259" s="12"/>
      <c r="D259" s="12"/>
      <c r="E259" s="18" t="s">
        <v>71</v>
      </c>
      <c r="F259" s="23"/>
      <c r="G259" s="24">
        <f>SQRT(50^2+G258^2)</f>
        <v>53.304733346079239</v>
      </c>
      <c r="H259" s="4"/>
      <c r="I259" s="4"/>
      <c r="J259" s="4"/>
      <c r="K259" s="4"/>
      <c r="L259" s="4"/>
      <c r="M259" s="4"/>
    </row>
    <row r="260" spans="1:13">
      <c r="A260" s="4"/>
      <c r="B260" s="12"/>
      <c r="C260" s="12"/>
      <c r="D260" s="12"/>
      <c r="E260" s="18"/>
      <c r="F260" s="23"/>
      <c r="G260" s="24"/>
      <c r="H260" s="4"/>
      <c r="I260" s="4"/>
      <c r="J260" s="4"/>
      <c r="K260" s="4"/>
      <c r="L260" s="4"/>
      <c r="M260" s="4"/>
    </row>
    <row r="261" spans="1:13">
      <c r="A261" s="4"/>
      <c r="B261" s="12"/>
      <c r="C261" s="12"/>
      <c r="D261" s="12"/>
      <c r="E261" s="18"/>
      <c r="F261" s="23"/>
      <c r="G261" s="24"/>
      <c r="H261" s="4"/>
      <c r="I261" s="4"/>
      <c r="J261" s="4"/>
      <c r="K261" s="4"/>
      <c r="L261" s="4"/>
      <c r="M261" s="4"/>
    </row>
    <row r="262" spans="1:13">
      <c r="A262" s="7"/>
      <c r="B262" s="10"/>
      <c r="C262" s="10"/>
      <c r="D262" s="10"/>
      <c r="E262" s="10"/>
      <c r="F262" s="50"/>
      <c r="G262" s="50"/>
      <c r="H262" s="7"/>
      <c r="I262" s="7"/>
      <c r="J262" s="7"/>
      <c r="K262" s="7"/>
      <c r="L262" s="7"/>
      <c r="M262" s="7"/>
    </row>
    <row r="263" spans="1:13">
      <c r="A263" s="11" t="s">
        <v>219</v>
      </c>
      <c r="B263" s="10"/>
      <c r="C263" s="10"/>
      <c r="D263" s="10"/>
      <c r="E263" s="10"/>
      <c r="F263" s="50"/>
      <c r="G263" s="50"/>
      <c r="H263" s="7"/>
      <c r="I263" s="7"/>
      <c r="J263" s="7"/>
      <c r="K263" s="7"/>
      <c r="L263" s="7"/>
      <c r="M263" s="7"/>
    </row>
    <row r="264" spans="1:13">
      <c r="A264" s="4" t="s">
        <v>220</v>
      </c>
      <c r="B264" s="12">
        <v>6390000</v>
      </c>
      <c r="C264" s="12">
        <v>1460000</v>
      </c>
      <c r="D264" s="12">
        <v>1490000</v>
      </c>
      <c r="E264" s="13"/>
      <c r="F264" s="14">
        <f>B264/(B264+C264+D264)</f>
        <v>0.68415417558886504</v>
      </c>
      <c r="G264" s="15">
        <f t="shared" ref="G264:G276" si="20">91.4*F264^2-556.3*F264+676.3</f>
        <v>338.48635006809144</v>
      </c>
      <c r="H264" s="16"/>
      <c r="I264" s="16">
        <v>67.447199999999995</v>
      </c>
      <c r="J264" s="27">
        <v>30</v>
      </c>
      <c r="K264" s="16"/>
      <c r="L264" s="16">
        <f t="shared" ref="L264:L275" si="21">-2.15*I264+478</f>
        <v>332.98851999999999</v>
      </c>
      <c r="M264" s="16">
        <f t="shared" ref="M264:M275" si="22">-6.78*J264+535</f>
        <v>331.6</v>
      </c>
    </row>
    <row r="265" spans="1:13">
      <c r="A265" s="4" t="s">
        <v>221</v>
      </c>
      <c r="B265" s="12">
        <v>5930000</v>
      </c>
      <c r="C265" s="12">
        <v>1730000</v>
      </c>
      <c r="D265" s="12">
        <v>2290000</v>
      </c>
      <c r="E265" s="13"/>
      <c r="F265" s="14">
        <f t="shared" ref="F265:F275" si="23">B265/(B265+C265+D265)</f>
        <v>0.59597989949748742</v>
      </c>
      <c r="G265" s="15">
        <f t="shared" si="20"/>
        <v>377.22093442084793</v>
      </c>
      <c r="H265" s="16"/>
      <c r="I265" s="16">
        <v>53.5794</v>
      </c>
      <c r="J265" s="16">
        <v>5.4586300000000003</v>
      </c>
      <c r="K265" s="16"/>
      <c r="L265" s="16">
        <f t="shared" si="21"/>
        <v>362.80429000000004</v>
      </c>
      <c r="M265" s="16">
        <f t="shared" si="22"/>
        <v>497.99048859999999</v>
      </c>
    </row>
    <row r="266" spans="1:13">
      <c r="A266" s="4" t="s">
        <v>222</v>
      </c>
      <c r="B266" s="12">
        <v>7310000</v>
      </c>
      <c r="C266" s="12">
        <v>1930000</v>
      </c>
      <c r="D266" s="12">
        <v>2110000</v>
      </c>
      <c r="E266" s="13"/>
      <c r="F266" s="14">
        <f t="shared" si="23"/>
        <v>0.64405286343612334</v>
      </c>
      <c r="G266" s="15">
        <f t="shared" si="20"/>
        <v>355.92648597876928</v>
      </c>
      <c r="H266" s="16"/>
      <c r="I266" s="16">
        <v>102.97199999999999</v>
      </c>
      <c r="J266" s="16">
        <v>44.082000000000001</v>
      </c>
      <c r="K266" s="16"/>
      <c r="L266" s="16">
        <f t="shared" si="21"/>
        <v>256.61020000000002</v>
      </c>
      <c r="M266" s="16">
        <f t="shared" si="22"/>
        <v>236.12403999999998</v>
      </c>
    </row>
    <row r="267" spans="1:13">
      <c r="A267" s="4" t="s">
        <v>223</v>
      </c>
      <c r="B267" s="12">
        <v>6420000</v>
      </c>
      <c r="C267" s="12">
        <v>929555</v>
      </c>
      <c r="D267" s="12">
        <v>2290000</v>
      </c>
      <c r="E267" s="13"/>
      <c r="F267" s="14">
        <f t="shared" si="23"/>
        <v>0.66600584778031768</v>
      </c>
      <c r="G267" s="15">
        <f t="shared" si="20"/>
        <v>346.34267721978006</v>
      </c>
      <c r="H267" s="16"/>
      <c r="I267" s="16">
        <v>68.1738</v>
      </c>
      <c r="J267" s="16">
        <v>13.1929</v>
      </c>
      <c r="K267" s="16"/>
      <c r="L267" s="16">
        <f t="shared" si="21"/>
        <v>331.42633000000001</v>
      </c>
      <c r="M267" s="16">
        <f t="shared" si="22"/>
        <v>445.55213800000001</v>
      </c>
    </row>
    <row r="268" spans="1:13">
      <c r="A268" s="4" t="s">
        <v>224</v>
      </c>
      <c r="B268" s="12">
        <v>5390000</v>
      </c>
      <c r="C268" s="12">
        <v>1290000</v>
      </c>
      <c r="D268" s="12">
        <v>2180000</v>
      </c>
      <c r="E268" s="13"/>
      <c r="F268" s="14">
        <f t="shared" si="23"/>
        <v>0.60835214446952601</v>
      </c>
      <c r="G268" s="15">
        <f t="shared" si="20"/>
        <v>371.70014114721596</v>
      </c>
      <c r="H268" s="16"/>
      <c r="I268" s="16">
        <v>52.575400000000002</v>
      </c>
      <c r="J268" s="16">
        <v>14.1975</v>
      </c>
      <c r="K268" s="16"/>
      <c r="L268" s="16">
        <f t="shared" si="21"/>
        <v>364.96289000000002</v>
      </c>
      <c r="M268" s="16">
        <f t="shared" si="22"/>
        <v>438.74095</v>
      </c>
    </row>
    <row r="269" spans="1:13">
      <c r="A269" s="4" t="s">
        <v>225</v>
      </c>
      <c r="B269" s="12">
        <v>5970000</v>
      </c>
      <c r="C269" s="12">
        <v>1460000</v>
      </c>
      <c r="D269" s="12">
        <v>1950000</v>
      </c>
      <c r="E269" s="13"/>
      <c r="F269" s="14">
        <f t="shared" si="23"/>
        <v>0.63646055437100213</v>
      </c>
      <c r="G269" s="15">
        <f t="shared" si="20"/>
        <v>359.26149180991177</v>
      </c>
      <c r="H269" s="16"/>
      <c r="I269" s="16">
        <v>73.665199999999999</v>
      </c>
      <c r="J269" s="16">
        <v>3.5416300000000001</v>
      </c>
      <c r="K269" s="16"/>
      <c r="L269" s="16">
        <f t="shared" si="21"/>
        <v>319.61982</v>
      </c>
      <c r="M269" s="16">
        <f t="shared" si="22"/>
        <v>510.98774859999997</v>
      </c>
    </row>
    <row r="270" spans="1:13">
      <c r="A270" s="4" t="s">
        <v>226</v>
      </c>
      <c r="B270" s="12">
        <v>8360000</v>
      </c>
      <c r="C270" s="12">
        <v>2210000</v>
      </c>
      <c r="D270" s="12">
        <v>2540000</v>
      </c>
      <c r="E270" s="13"/>
      <c r="F270" s="14">
        <f t="shared" si="23"/>
        <v>0.6376811594202898</v>
      </c>
      <c r="G270" s="15">
        <f t="shared" si="20"/>
        <v>358.72461667716868</v>
      </c>
      <c r="H270" s="16"/>
      <c r="I270" s="16">
        <v>71.962100000000007</v>
      </c>
      <c r="J270" s="16">
        <v>4.8214699999999997</v>
      </c>
      <c r="K270" s="16"/>
      <c r="L270" s="16">
        <f t="shared" si="21"/>
        <v>323.28148499999998</v>
      </c>
      <c r="M270" s="16">
        <f t="shared" si="22"/>
        <v>502.31043340000002</v>
      </c>
    </row>
    <row r="271" spans="1:13">
      <c r="A271" s="4" t="s">
        <v>227</v>
      </c>
      <c r="B271" s="12">
        <v>6490000</v>
      </c>
      <c r="C271" s="12">
        <v>1060000</v>
      </c>
      <c r="D271" s="12">
        <v>2490000</v>
      </c>
      <c r="E271" s="13"/>
      <c r="F271" s="14">
        <f t="shared" si="23"/>
        <v>0.64641434262948205</v>
      </c>
      <c r="G271" s="15">
        <f t="shared" si="20"/>
        <v>354.89132851065858</v>
      </c>
      <c r="H271" s="16"/>
      <c r="I271" s="16">
        <v>71.2256</v>
      </c>
      <c r="J271" s="16">
        <v>10.435600000000001</v>
      </c>
      <c r="K271" s="16"/>
      <c r="L271" s="16">
        <f t="shared" si="21"/>
        <v>324.86496</v>
      </c>
      <c r="M271" s="16">
        <f t="shared" si="22"/>
        <v>464.24663199999998</v>
      </c>
    </row>
    <row r="272" spans="1:13">
      <c r="A272" s="4" t="s">
        <v>228</v>
      </c>
      <c r="B272" s="12">
        <v>6000000</v>
      </c>
      <c r="C272" s="12">
        <v>1340000</v>
      </c>
      <c r="D272" s="12">
        <v>2120000</v>
      </c>
      <c r="E272" s="13"/>
      <c r="F272" s="14">
        <f t="shared" si="23"/>
        <v>0.63424947145877375</v>
      </c>
      <c r="G272" s="15">
        <f t="shared" si="20"/>
        <v>360.23471566046419</v>
      </c>
      <c r="H272" s="16"/>
      <c r="I272" s="16">
        <v>76.239500000000007</v>
      </c>
      <c r="J272" s="16">
        <v>4.0255599999999996</v>
      </c>
      <c r="K272" s="16"/>
      <c r="L272" s="16">
        <f t="shared" si="21"/>
        <v>314.08507499999996</v>
      </c>
      <c r="M272" s="16">
        <f t="shared" si="22"/>
        <v>507.70670319999999</v>
      </c>
    </row>
    <row r="273" spans="1:13">
      <c r="A273" s="4" t="s">
        <v>229</v>
      </c>
      <c r="B273" s="12">
        <v>7050000</v>
      </c>
      <c r="C273" s="12">
        <v>723731</v>
      </c>
      <c r="D273" s="12">
        <v>3000000</v>
      </c>
      <c r="E273" s="13"/>
      <c r="F273" s="14">
        <f t="shared" si="23"/>
        <v>0.654369410188541</v>
      </c>
      <c r="G273" s="15">
        <f t="shared" si="20"/>
        <v>351.41171541624624</v>
      </c>
      <c r="H273" s="16"/>
      <c r="I273" s="16">
        <v>72.796899999999994</v>
      </c>
      <c r="J273" s="16">
        <v>14.667899999999999</v>
      </c>
      <c r="K273" s="16"/>
      <c r="L273" s="16">
        <f t="shared" si="21"/>
        <v>321.48666500000002</v>
      </c>
      <c r="M273" s="16">
        <f t="shared" si="22"/>
        <v>435.55163800000003</v>
      </c>
    </row>
    <row r="274" spans="1:13">
      <c r="A274" s="4" t="s">
        <v>230</v>
      </c>
      <c r="B274" s="12">
        <v>9040000</v>
      </c>
      <c r="C274" s="12">
        <v>4320000</v>
      </c>
      <c r="D274" s="12">
        <v>2140000</v>
      </c>
      <c r="E274" s="13"/>
      <c r="F274" s="14">
        <f t="shared" si="23"/>
        <v>0.58322580645161293</v>
      </c>
      <c r="G274" s="15">
        <f t="shared" si="20"/>
        <v>382.94140786680538</v>
      </c>
      <c r="H274" s="16"/>
      <c r="I274" s="16">
        <v>95.944900000000004</v>
      </c>
      <c r="J274" s="27">
        <v>40</v>
      </c>
      <c r="K274" s="16"/>
      <c r="L274" s="16">
        <f>-2.15*I274+478</f>
        <v>271.71846500000004</v>
      </c>
      <c r="M274" s="16">
        <f>-6.78*J274+535</f>
        <v>263.8</v>
      </c>
    </row>
    <row r="275" spans="1:13">
      <c r="A275" s="4" t="s">
        <v>231</v>
      </c>
      <c r="B275" s="12">
        <v>4610000</v>
      </c>
      <c r="C275" s="12">
        <v>1710000</v>
      </c>
      <c r="D275" s="12">
        <v>825740</v>
      </c>
      <c r="E275" s="13"/>
      <c r="F275" s="14">
        <f t="shared" si="23"/>
        <v>0.64513962164870253</v>
      </c>
      <c r="G275" s="15">
        <f t="shared" si="20"/>
        <v>355.44997748870901</v>
      </c>
      <c r="H275" s="16"/>
      <c r="I275" s="16">
        <v>102.10299999999999</v>
      </c>
      <c r="J275" s="27">
        <v>40</v>
      </c>
      <c r="K275" s="16"/>
      <c r="L275" s="16">
        <f t="shared" si="21"/>
        <v>258.47855000000004</v>
      </c>
      <c r="M275" s="16">
        <f t="shared" si="22"/>
        <v>263.8</v>
      </c>
    </row>
    <row r="276" spans="1:13">
      <c r="A276" s="4"/>
      <c r="B276" s="4"/>
      <c r="C276" s="12"/>
      <c r="D276" s="12"/>
      <c r="E276" s="18" t="s">
        <v>68</v>
      </c>
      <c r="F276" s="19">
        <f>AVERAGE(F264:F275)</f>
        <v>0.63634044141172696</v>
      </c>
      <c r="G276" s="26">
        <f t="shared" si="20"/>
        <v>359.31433742682924</v>
      </c>
      <c r="H276" s="4"/>
      <c r="I276" s="4"/>
      <c r="J276" s="4"/>
      <c r="K276" s="18" t="s">
        <v>68</v>
      </c>
      <c r="L276" s="19">
        <f>AVERAGE(L264:L275)</f>
        <v>315.19393749999995</v>
      </c>
      <c r="M276" s="19">
        <f>AVERAGE(M264:M275)</f>
        <v>408.20089765000006</v>
      </c>
    </row>
    <row r="277" spans="1:13">
      <c r="A277" s="17"/>
      <c r="B277" s="21"/>
      <c r="C277" s="12"/>
      <c r="D277" s="12"/>
      <c r="E277" s="18" t="s">
        <v>27</v>
      </c>
      <c r="F277" s="19">
        <f>STDEV(F264:F275)</f>
        <v>2.855503522184507E-2</v>
      </c>
      <c r="G277" s="20">
        <f>STDEV(G264:G275)</f>
        <v>12.591226184613717</v>
      </c>
      <c r="H277" s="4"/>
      <c r="I277" s="4"/>
      <c r="J277" s="4"/>
      <c r="K277" s="18" t="s">
        <v>27</v>
      </c>
      <c r="L277" s="20">
        <f>STDEV(L264:L275)</f>
        <v>35.779618056151364</v>
      </c>
      <c r="M277" s="20">
        <f>STDEV(M264:M275)</f>
        <v>104.7870982958494</v>
      </c>
    </row>
    <row r="278" spans="1:13">
      <c r="A278" s="4"/>
      <c r="B278" s="22"/>
      <c r="C278" s="12"/>
      <c r="D278" s="12"/>
      <c r="E278" s="18" t="s">
        <v>69</v>
      </c>
      <c r="F278" s="23">
        <f>COUNT(F264:F275)</f>
        <v>12</v>
      </c>
      <c r="G278" s="23">
        <f>COUNT(G264:G275)</f>
        <v>12</v>
      </c>
      <c r="H278" s="4"/>
      <c r="I278" s="4"/>
      <c r="J278" s="4"/>
      <c r="K278" s="18" t="s">
        <v>69</v>
      </c>
      <c r="L278" s="23">
        <f>COUNT(L264:L275)</f>
        <v>12</v>
      </c>
      <c r="M278" s="23">
        <f>COUNT(M264:M275)</f>
        <v>12</v>
      </c>
    </row>
    <row r="279" spans="1:13">
      <c r="A279" s="4"/>
      <c r="B279" s="22"/>
      <c r="C279" s="12"/>
      <c r="D279" s="12"/>
      <c r="E279" s="18" t="s">
        <v>70</v>
      </c>
      <c r="F279" s="19">
        <f>F277/SQRT(F278)</f>
        <v>8.2431286360257483E-3</v>
      </c>
      <c r="G279" s="23">
        <f>G277/SQRT(G278)</f>
        <v>3.6347739135570971</v>
      </c>
      <c r="H279" s="4"/>
      <c r="I279" s="4"/>
      <c r="J279" s="4"/>
      <c r="K279" s="18" t="s">
        <v>70</v>
      </c>
      <c r="L279" s="23">
        <f>L277/SQRT(L278)</f>
        <v>10.328686058110494</v>
      </c>
      <c r="M279" s="23">
        <f>M277/SQRT(M278)</f>
        <v>30.249429704354217</v>
      </c>
    </row>
    <row r="280" spans="1:13">
      <c r="A280" s="4"/>
      <c r="B280" s="12"/>
      <c r="C280" s="12"/>
      <c r="D280" s="12"/>
      <c r="E280" s="18" t="s">
        <v>71</v>
      </c>
      <c r="F280" s="23"/>
      <c r="G280" s="24">
        <f>SQRT(50^2+G279^2)</f>
        <v>50.131941727831318</v>
      </c>
      <c r="H280" s="4"/>
      <c r="I280" s="4"/>
      <c r="J280" s="4"/>
      <c r="K280" s="18" t="s">
        <v>71</v>
      </c>
      <c r="L280" s="24">
        <f>SQRT(50^2+L279^2)</f>
        <v>51.055673099930885</v>
      </c>
      <c r="M280" s="24">
        <f>SQRT(50^2+M279^2)</f>
        <v>58.438240882479235</v>
      </c>
    </row>
    <row r="281" spans="1:13">
      <c r="A281" s="28" t="s">
        <v>72</v>
      </c>
      <c r="F281" s="126"/>
      <c r="G281" s="126"/>
    </row>
    <row r="282" spans="1:13">
      <c r="A282" s="4" t="s">
        <v>232</v>
      </c>
      <c r="B282" s="12">
        <v>6170000</v>
      </c>
      <c r="C282" s="12">
        <v>547216</v>
      </c>
      <c r="D282" s="12">
        <v>2480000</v>
      </c>
      <c r="F282" s="14">
        <f>B282/(B282+C282+D282)</f>
        <v>0.67085518052419346</v>
      </c>
      <c r="G282" s="15">
        <f>91.4*F282^2-556.3*F282+676.3</f>
        <v>344.2375290081751</v>
      </c>
      <c r="H282" s="16"/>
      <c r="I282" s="16">
        <v>54.335799999999999</v>
      </c>
      <c r="J282" s="16">
        <v>43.087499999999999</v>
      </c>
      <c r="K282" s="16"/>
      <c r="L282" s="16">
        <f>-2.15*I282+478</f>
        <v>361.17803000000004</v>
      </c>
      <c r="M282" s="16">
        <f>-6.78*J282+535</f>
        <v>242.86675000000002</v>
      </c>
    </row>
    <row r="283" spans="1:13">
      <c r="F283" s="126"/>
      <c r="G283" s="126"/>
    </row>
    <row r="284" spans="1:13">
      <c r="F284" s="126"/>
      <c r="G284" s="126"/>
    </row>
    <row r="285" spans="1:13">
      <c r="A285" s="7"/>
      <c r="B285" s="10"/>
      <c r="C285" s="10"/>
      <c r="D285" s="10"/>
      <c r="E285" s="10"/>
      <c r="F285" s="50"/>
      <c r="G285" s="50"/>
      <c r="H285" s="7"/>
      <c r="I285" s="7"/>
      <c r="J285" s="7"/>
      <c r="K285" s="7"/>
      <c r="L285" s="7"/>
      <c r="M285" s="7"/>
    </row>
    <row r="286" spans="1:13">
      <c r="A286" s="11" t="s">
        <v>233</v>
      </c>
      <c r="B286" s="10"/>
      <c r="C286" s="10"/>
      <c r="D286" s="10"/>
      <c r="E286" s="10"/>
      <c r="F286" s="50"/>
      <c r="G286" s="50"/>
      <c r="H286" s="7"/>
      <c r="I286" s="7"/>
      <c r="J286" s="7"/>
      <c r="K286" s="7"/>
      <c r="L286" s="7"/>
      <c r="M286" s="7"/>
    </row>
    <row r="287" spans="1:13">
      <c r="A287" s="4" t="s">
        <v>234</v>
      </c>
      <c r="B287" s="12">
        <v>4170000</v>
      </c>
      <c r="C287" s="12">
        <v>1030000</v>
      </c>
      <c r="D287" s="12">
        <v>1100000</v>
      </c>
      <c r="E287" s="13"/>
      <c r="F287" s="14">
        <f>B287/(B287+C287+D287)</f>
        <v>0.66190476190476188</v>
      </c>
      <c r="G287" s="15">
        <f>91.4*F287^2-556.3*F287+676.3</f>
        <v>348.126358276644</v>
      </c>
      <c r="H287" s="16"/>
      <c r="I287" s="16">
        <v>104.1</v>
      </c>
      <c r="J287" s="16">
        <v>39.200000000000003</v>
      </c>
      <c r="K287" s="16"/>
      <c r="L287" s="16">
        <f>-2.15*I287+478</f>
        <v>254.18500000000003</v>
      </c>
      <c r="M287" s="16">
        <f>-6.78*J287+535</f>
        <v>269.22399999999999</v>
      </c>
    </row>
    <row r="288" spans="1:13">
      <c r="A288" s="4" t="s">
        <v>235</v>
      </c>
      <c r="B288" s="12">
        <v>5710000</v>
      </c>
      <c r="C288" s="12">
        <v>2680000</v>
      </c>
      <c r="D288" s="12">
        <v>2740000</v>
      </c>
      <c r="E288" s="13"/>
      <c r="F288" s="14">
        <f>B288/(B288+C288+D288)</f>
        <v>0.51302785265049411</v>
      </c>
      <c r="G288" s="15">
        <f>91.4*F288^2-556.3*F288+676.3</f>
        <v>414.9588641627293</v>
      </c>
      <c r="H288" s="16"/>
      <c r="I288" s="16">
        <v>118.9</v>
      </c>
      <c r="J288" s="16">
        <v>33.5</v>
      </c>
      <c r="K288" s="16"/>
      <c r="L288" s="16">
        <f>-2.15*I288+478</f>
        <v>222.36500000000001</v>
      </c>
      <c r="M288" s="16">
        <f>-6.78*J288+535</f>
        <v>307.87</v>
      </c>
    </row>
    <row r="289" spans="1:13">
      <c r="A289" s="4" t="s">
        <v>236</v>
      </c>
      <c r="B289" s="12">
        <v>3350000</v>
      </c>
      <c r="C289" s="12">
        <v>2510000</v>
      </c>
      <c r="D289" s="12">
        <v>346094</v>
      </c>
      <c r="E289" s="13"/>
      <c r="F289" s="14">
        <f>B289/(B289+C289+D289)</f>
        <v>0.53979201733006299</v>
      </c>
      <c r="G289" s="15">
        <f>91.4*F289^2-556.3*F289+676.3</f>
        <v>402.64541432764179</v>
      </c>
      <c r="H289" s="16"/>
      <c r="I289" s="16">
        <v>63.7</v>
      </c>
      <c r="J289" s="16">
        <v>28.5</v>
      </c>
      <c r="K289" s="16"/>
      <c r="L289" s="16">
        <f>-2.15*I289+478</f>
        <v>341.04499999999996</v>
      </c>
      <c r="M289" s="16">
        <f>-6.78*J289+535</f>
        <v>341.77</v>
      </c>
    </row>
    <row r="290" spans="1:13">
      <c r="A290" s="4" t="s">
        <v>237</v>
      </c>
      <c r="B290" s="12">
        <v>7040000</v>
      </c>
      <c r="C290" s="12">
        <v>2450000</v>
      </c>
      <c r="D290" s="12">
        <v>664756</v>
      </c>
      <c r="E290" s="13"/>
      <c r="F290" s="14">
        <f>B290/(B290+C290+D290)</f>
        <v>0.69327121203109165</v>
      </c>
      <c r="G290" s="15">
        <f>91.4*F290^2-556.3*F290+676.3</f>
        <v>334.56234731870251</v>
      </c>
      <c r="H290" s="16"/>
      <c r="I290" s="16">
        <v>58.3</v>
      </c>
      <c r="J290" s="16">
        <v>22.5</v>
      </c>
      <c r="K290" s="16"/>
      <c r="L290" s="16">
        <f>-2.15*I290+478</f>
        <v>352.65500000000003</v>
      </c>
      <c r="M290" s="16">
        <f>-6.78*J290+535</f>
        <v>382.45</v>
      </c>
    </row>
    <row r="291" spans="1:13">
      <c r="A291" s="4"/>
      <c r="B291" s="4"/>
      <c r="C291" s="12"/>
      <c r="D291" s="12"/>
      <c r="E291" s="18" t="s">
        <v>68</v>
      </c>
      <c r="F291" s="19">
        <f>AVERAGE(F287:F290)</f>
        <v>0.60199896097910266</v>
      </c>
      <c r="G291" s="26">
        <f>91.4*F291^2-556.3*F291+676.3</f>
        <v>374.5315892677458</v>
      </c>
      <c r="H291" s="4"/>
      <c r="I291" s="4"/>
      <c r="J291" s="4"/>
      <c r="K291" s="18" t="s">
        <v>68</v>
      </c>
      <c r="L291" s="19">
        <f>AVERAGE(L285:L290)</f>
        <v>292.5625</v>
      </c>
      <c r="M291" s="19">
        <f>AVERAGE(M285:M290)</f>
        <v>325.32850000000002</v>
      </c>
    </row>
    <row r="292" spans="1:13">
      <c r="A292" s="17"/>
      <c r="B292" s="21"/>
      <c r="C292" s="12"/>
      <c r="D292" s="12"/>
      <c r="E292" s="18" t="s">
        <v>27</v>
      </c>
      <c r="F292" s="19">
        <f>STDEV(F287:F290)</f>
        <v>8.8891114576613472E-2</v>
      </c>
      <c r="G292" s="20">
        <f>STDEV(G287:G290)</f>
        <v>39.65835209407286</v>
      </c>
      <c r="H292" s="4"/>
      <c r="I292" s="4"/>
      <c r="J292" s="4"/>
      <c r="K292" s="18" t="s">
        <v>27</v>
      </c>
      <c r="L292" s="20">
        <f>STDEV(L285:L290)</f>
        <v>64.192893882422837</v>
      </c>
      <c r="M292" s="20">
        <f>STDEV(M285:M290)</f>
        <v>48.255234006271081</v>
      </c>
    </row>
    <row r="293" spans="1:13">
      <c r="A293" s="4"/>
      <c r="B293" s="22"/>
      <c r="C293" s="12"/>
      <c r="D293" s="12"/>
      <c r="E293" s="18" t="s">
        <v>69</v>
      </c>
      <c r="F293" s="23">
        <f>COUNT(F287:F290)</f>
        <v>4</v>
      </c>
      <c r="G293" s="23">
        <f>COUNT(G287:G290)</f>
        <v>4</v>
      </c>
      <c r="H293" s="4"/>
      <c r="I293" s="4"/>
      <c r="J293" s="4"/>
      <c r="K293" s="18" t="s">
        <v>69</v>
      </c>
      <c r="L293" s="23">
        <f>COUNT(L285:L290)</f>
        <v>4</v>
      </c>
      <c r="M293" s="23">
        <f>COUNT(M285:M290)</f>
        <v>4</v>
      </c>
    </row>
    <row r="294" spans="1:13">
      <c r="A294" s="4"/>
      <c r="B294" s="22"/>
      <c r="C294" s="12"/>
      <c r="D294" s="12"/>
      <c r="E294" s="18" t="s">
        <v>70</v>
      </c>
      <c r="F294" s="19">
        <f>F292/SQRT(F293)</f>
        <v>4.4445557288306736E-2</v>
      </c>
      <c r="G294" s="23">
        <f>G292/SQRT(G293)</f>
        <v>19.82917604703643</v>
      </c>
      <c r="H294" s="4"/>
      <c r="I294" s="4"/>
      <c r="J294" s="4"/>
      <c r="K294" s="18" t="s">
        <v>70</v>
      </c>
      <c r="L294" s="23">
        <f>L292/SQRT(L293)</f>
        <v>32.096446941211418</v>
      </c>
      <c r="M294" s="23">
        <f>M292/SQRT(M293)</f>
        <v>24.127617003135541</v>
      </c>
    </row>
    <row r="295" spans="1:13">
      <c r="A295" s="4"/>
      <c r="B295" s="12"/>
      <c r="C295" s="12"/>
      <c r="D295" s="12"/>
      <c r="E295" s="18" t="s">
        <v>71</v>
      </c>
      <c r="F295" s="23"/>
      <c r="G295" s="24">
        <f>SQRT(50^2+G294^2)</f>
        <v>53.788439489395522</v>
      </c>
      <c r="H295" s="4"/>
      <c r="I295" s="4"/>
      <c r="J295" s="4"/>
      <c r="K295" s="18" t="s">
        <v>71</v>
      </c>
      <c r="L295" s="24">
        <f>SQRT(50^2+L294^2)</f>
        <v>59.415333931990993</v>
      </c>
      <c r="M295" s="24">
        <f>SQRT(50^2+M294^2)</f>
        <v>55.517041548068782</v>
      </c>
    </row>
    <row r="296" spans="1:13">
      <c r="A296" s="29"/>
      <c r="F296" s="126"/>
      <c r="G296" s="126"/>
    </row>
    <row r="297" spans="1:13">
      <c r="A297" s="4"/>
      <c r="B297" s="12"/>
      <c r="C297" s="12"/>
      <c r="D297" s="12"/>
      <c r="F297" s="14"/>
      <c r="G297" s="15"/>
      <c r="H297" s="16"/>
      <c r="I297" s="16"/>
      <c r="J297" s="16"/>
      <c r="K297" s="16"/>
      <c r="L297" s="16"/>
      <c r="M297" s="16"/>
    </row>
    <row r="298" spans="1:13">
      <c r="A298" s="7"/>
      <c r="B298" s="10"/>
      <c r="C298" s="10"/>
      <c r="D298" s="10"/>
      <c r="E298" s="10"/>
      <c r="F298" s="50"/>
      <c r="G298" s="50"/>
      <c r="H298" s="7"/>
      <c r="I298" s="7"/>
      <c r="J298" s="7"/>
      <c r="K298" s="7"/>
      <c r="L298" s="7"/>
      <c r="M298" s="7"/>
    </row>
    <row r="299" spans="1:13">
      <c r="A299" s="11" t="s">
        <v>238</v>
      </c>
      <c r="B299" s="10"/>
      <c r="C299" s="10"/>
      <c r="D299" s="10"/>
      <c r="E299" s="10"/>
      <c r="F299" s="50"/>
      <c r="G299" s="50"/>
      <c r="H299" s="7"/>
      <c r="I299" s="7"/>
      <c r="J299" s="7"/>
      <c r="K299" s="7"/>
      <c r="L299" s="7"/>
      <c r="M299" s="7"/>
    </row>
    <row r="300" spans="1:13">
      <c r="A300" s="4" t="s">
        <v>239</v>
      </c>
      <c r="B300" s="12">
        <v>752349</v>
      </c>
      <c r="C300" s="12">
        <v>456392</v>
      </c>
      <c r="D300" s="12">
        <v>1010000</v>
      </c>
      <c r="E300" s="13"/>
      <c r="F300" s="14">
        <f>B300/(B300+C300+D300)</f>
        <v>0.33908824869599469</v>
      </c>
      <c r="G300" s="15">
        <f t="shared" ref="G300:G315" si="24">91.4*F300^2-556.3*F300+676.3</f>
        <v>498.17445606331785</v>
      </c>
      <c r="H300" s="16"/>
      <c r="I300" s="16">
        <v>70.006299999999996</v>
      </c>
      <c r="J300" s="16">
        <v>34.545499999999997</v>
      </c>
      <c r="K300" s="16"/>
      <c r="L300" s="16">
        <f t="shared" ref="L300:L314" si="25">-2.15*I300+478</f>
        <v>327.48645499999998</v>
      </c>
      <c r="M300" s="16">
        <f t="shared" ref="M300:M314" si="26">-6.78*J300+535</f>
        <v>300.78151000000003</v>
      </c>
    </row>
    <row r="301" spans="1:13">
      <c r="A301" s="4" t="s">
        <v>240</v>
      </c>
      <c r="B301" s="12">
        <v>1200000</v>
      </c>
      <c r="C301" s="12">
        <v>541073</v>
      </c>
      <c r="D301" s="12">
        <v>30345.4</v>
      </c>
      <c r="E301" s="13"/>
      <c r="F301" s="14">
        <f t="shared" ref="F301:F314" si="27">B301/(B301+C301+D301)</f>
        <v>0.67742324455927527</v>
      </c>
      <c r="G301" s="15">
        <f t="shared" si="24"/>
        <v>341.39311490908148</v>
      </c>
      <c r="H301" s="16"/>
      <c r="I301" s="16">
        <v>95.303200000000004</v>
      </c>
      <c r="J301" s="16">
        <v>21.055900000000001</v>
      </c>
      <c r="K301" s="16"/>
      <c r="L301" s="16">
        <f t="shared" si="25"/>
        <v>273.09811999999999</v>
      </c>
      <c r="M301" s="16">
        <f t="shared" si="26"/>
        <v>392.24099799999999</v>
      </c>
    </row>
    <row r="302" spans="1:13">
      <c r="A302" s="4" t="s">
        <v>241</v>
      </c>
      <c r="B302" s="12">
        <v>1520000</v>
      </c>
      <c r="C302" s="12">
        <v>250230</v>
      </c>
      <c r="D302" s="12">
        <v>96090.5</v>
      </c>
      <c r="E302" s="13"/>
      <c r="F302" s="14">
        <f t="shared" si="27"/>
        <v>0.81443674867205285</v>
      </c>
      <c r="G302" s="15">
        <f t="shared" si="24"/>
        <v>283.85511640123491</v>
      </c>
      <c r="H302" s="16"/>
      <c r="I302" s="16">
        <v>94.768699999999995</v>
      </c>
      <c r="J302" s="16">
        <v>27.69</v>
      </c>
      <c r="K302" s="16"/>
      <c r="L302" s="16">
        <f t="shared" si="25"/>
        <v>274.24729500000001</v>
      </c>
      <c r="M302" s="16">
        <f t="shared" si="26"/>
        <v>347.26179999999999</v>
      </c>
    </row>
    <row r="303" spans="1:13">
      <c r="A303" s="4" t="s">
        <v>242</v>
      </c>
      <c r="B303" s="12">
        <v>5230000</v>
      </c>
      <c r="C303" s="12">
        <v>1190000</v>
      </c>
      <c r="D303" s="12">
        <v>3550000</v>
      </c>
      <c r="E303" s="13"/>
      <c r="F303" s="14">
        <f t="shared" si="27"/>
        <v>0.52457372116349044</v>
      </c>
      <c r="G303" s="15">
        <f t="shared" si="24"/>
        <v>409.63087054543774</v>
      </c>
      <c r="H303" s="16"/>
      <c r="I303" s="16">
        <v>71.898200000000003</v>
      </c>
      <c r="J303" s="16">
        <v>38.066299999999998</v>
      </c>
      <c r="K303" s="16"/>
      <c r="L303" s="16">
        <f t="shared" si="25"/>
        <v>323.41886999999997</v>
      </c>
      <c r="M303" s="16">
        <f t="shared" si="26"/>
        <v>276.91048599999999</v>
      </c>
    </row>
    <row r="304" spans="1:13">
      <c r="A304" s="4" t="s">
        <v>243</v>
      </c>
      <c r="B304" s="12">
        <v>32600000</v>
      </c>
      <c r="C304" s="30">
        <v>0</v>
      </c>
      <c r="D304" s="12">
        <v>7490000</v>
      </c>
      <c r="E304" s="13"/>
      <c r="F304" s="14">
        <f t="shared" si="27"/>
        <v>0.81317036667498133</v>
      </c>
      <c r="G304" s="15">
        <f t="shared" si="24"/>
        <v>284.37121355349063</v>
      </c>
      <c r="H304" s="16"/>
      <c r="I304" s="16">
        <v>126.57</v>
      </c>
      <c r="J304" s="16">
        <v>35.567</v>
      </c>
      <c r="K304" s="16"/>
      <c r="L304" s="16">
        <f t="shared" si="25"/>
        <v>205.87450000000001</v>
      </c>
      <c r="M304" s="16">
        <f t="shared" si="26"/>
        <v>293.85573999999997</v>
      </c>
    </row>
    <row r="305" spans="1:13">
      <c r="A305" s="4" t="s">
        <v>244</v>
      </c>
      <c r="B305" s="12">
        <v>1230000</v>
      </c>
      <c r="C305" s="30">
        <v>0</v>
      </c>
      <c r="D305" s="12">
        <v>167604</v>
      </c>
      <c r="E305" s="13"/>
      <c r="F305" s="14">
        <f t="shared" si="27"/>
        <v>0.88007761855289479</v>
      </c>
      <c r="G305" s="15">
        <f t="shared" si="24"/>
        <v>257.50546738056954</v>
      </c>
      <c r="H305" s="16"/>
      <c r="I305" s="16">
        <v>85.748900000000006</v>
      </c>
      <c r="J305" s="16">
        <v>40.808199999999999</v>
      </c>
      <c r="K305" s="16"/>
      <c r="L305" s="16">
        <f t="shared" si="25"/>
        <v>293.63986499999999</v>
      </c>
      <c r="M305" s="16">
        <f t="shared" si="26"/>
        <v>258.320404</v>
      </c>
    </row>
    <row r="306" spans="1:13">
      <c r="A306" s="4" t="s">
        <v>245</v>
      </c>
      <c r="B306" s="12">
        <v>635126</v>
      </c>
      <c r="C306" s="30">
        <v>0</v>
      </c>
      <c r="D306" s="12">
        <v>2950000</v>
      </c>
      <c r="E306" s="13"/>
      <c r="F306" s="14">
        <f t="shared" si="27"/>
        <v>0.17715583775856134</v>
      </c>
      <c r="G306" s="15">
        <f t="shared" si="24"/>
        <v>580.61672249877938</v>
      </c>
      <c r="H306" s="16"/>
      <c r="I306" s="16">
        <v>51.279000000000003</v>
      </c>
      <c r="J306" s="16">
        <v>22.526499999999999</v>
      </c>
      <c r="K306" s="16"/>
      <c r="L306" s="16">
        <f t="shared" si="25"/>
        <v>367.75014999999996</v>
      </c>
      <c r="M306" s="16">
        <f t="shared" si="26"/>
        <v>382.27033</v>
      </c>
    </row>
    <row r="307" spans="1:13">
      <c r="A307" s="4" t="s">
        <v>246</v>
      </c>
      <c r="B307" s="12">
        <v>128760</v>
      </c>
      <c r="C307" s="30">
        <v>0</v>
      </c>
      <c r="D307" s="12">
        <v>138199</v>
      </c>
      <c r="E307" s="13"/>
      <c r="F307" s="14">
        <f t="shared" si="27"/>
        <v>0.48232125532385123</v>
      </c>
      <c r="G307" s="15">
        <f t="shared" si="24"/>
        <v>429.24741437435944</v>
      </c>
      <c r="H307" s="16"/>
      <c r="I307" s="16">
        <v>49.044199999999996</v>
      </c>
      <c r="J307" s="16">
        <v>88.506200000000007</v>
      </c>
      <c r="K307" s="16"/>
      <c r="L307" s="16">
        <f t="shared" si="25"/>
        <v>372.55497000000003</v>
      </c>
      <c r="M307" s="16">
        <f t="shared" si="26"/>
        <v>-65.072036000000026</v>
      </c>
    </row>
    <row r="308" spans="1:13">
      <c r="A308" s="4" t="s">
        <v>247</v>
      </c>
      <c r="B308" s="12">
        <v>252022</v>
      </c>
      <c r="C308" s="30">
        <v>0</v>
      </c>
      <c r="D308" s="12">
        <v>1400000</v>
      </c>
      <c r="E308" s="13"/>
      <c r="F308" s="14">
        <f t="shared" si="27"/>
        <v>0.15255365848638819</v>
      </c>
      <c r="G308" s="15">
        <f t="shared" si="24"/>
        <v>593.56151713480915</v>
      </c>
      <c r="H308" s="16"/>
      <c r="I308" s="16">
        <v>46.5854</v>
      </c>
      <c r="J308" s="16">
        <v>38.340800000000002</v>
      </c>
      <c r="K308" s="16"/>
      <c r="L308" s="16">
        <f t="shared" si="25"/>
        <v>377.84138999999999</v>
      </c>
      <c r="M308" s="16">
        <f t="shared" si="26"/>
        <v>275.049376</v>
      </c>
    </row>
    <row r="309" spans="1:13">
      <c r="A309" s="4" t="s">
        <v>248</v>
      </c>
      <c r="B309" s="12">
        <v>494562</v>
      </c>
      <c r="C309" s="12">
        <v>1490000</v>
      </c>
      <c r="D309" s="12">
        <v>394987</v>
      </c>
      <c r="E309" s="13"/>
      <c r="F309" s="14">
        <f t="shared" si="27"/>
        <v>0.20783854419471925</v>
      </c>
      <c r="G309" s="15">
        <f t="shared" si="24"/>
        <v>564.62761090987999</v>
      </c>
      <c r="H309" s="16"/>
      <c r="I309" s="16">
        <v>51.862499999999997</v>
      </c>
      <c r="J309" s="16">
        <v>22.103100000000001</v>
      </c>
      <c r="K309" s="16"/>
      <c r="L309" s="16">
        <f t="shared" si="25"/>
        <v>366.49562500000002</v>
      </c>
      <c r="M309" s="16">
        <f t="shared" si="26"/>
        <v>385.14098200000001</v>
      </c>
    </row>
    <row r="310" spans="1:13">
      <c r="A310" s="4" t="s">
        <v>249</v>
      </c>
      <c r="B310" s="12">
        <v>1250000</v>
      </c>
      <c r="C310" s="30">
        <v>0</v>
      </c>
      <c r="D310" s="12">
        <v>4290000</v>
      </c>
      <c r="E310" s="13"/>
      <c r="F310" s="14">
        <f t="shared" si="27"/>
        <v>0.22563176895306858</v>
      </c>
      <c r="G310" s="15">
        <f t="shared" si="24"/>
        <v>555.43419306911335</v>
      </c>
      <c r="H310" s="16"/>
      <c r="I310" s="16">
        <v>50.392200000000003</v>
      </c>
      <c r="J310" s="16">
        <v>36.5396</v>
      </c>
      <c r="K310" s="16"/>
      <c r="L310" s="16">
        <f t="shared" si="25"/>
        <v>369.65676999999999</v>
      </c>
      <c r="M310" s="16">
        <f t="shared" si="26"/>
        <v>287.26151199999998</v>
      </c>
    </row>
    <row r="311" spans="1:13">
      <c r="A311" s="4" t="s">
        <v>250</v>
      </c>
      <c r="B311" s="12">
        <v>4840000</v>
      </c>
      <c r="C311" s="30">
        <v>0</v>
      </c>
      <c r="D311" s="12">
        <v>11200000</v>
      </c>
      <c r="E311" s="13"/>
      <c r="F311" s="14">
        <f t="shared" si="27"/>
        <v>0.30174563591022446</v>
      </c>
      <c r="G311" s="15">
        <f t="shared" si="24"/>
        <v>516.7609119346273</v>
      </c>
      <c r="H311" s="16"/>
      <c r="I311" s="16">
        <v>61.518500000000003</v>
      </c>
      <c r="J311" s="16">
        <v>40.061100000000003</v>
      </c>
      <c r="K311" s="16"/>
      <c r="L311" s="16">
        <f t="shared" si="25"/>
        <v>345.73522500000001</v>
      </c>
      <c r="M311" s="16">
        <f t="shared" si="26"/>
        <v>263.38574199999999</v>
      </c>
    </row>
    <row r="312" spans="1:13">
      <c r="A312" s="4" t="s">
        <v>251</v>
      </c>
      <c r="B312" s="12">
        <v>6290000</v>
      </c>
      <c r="C312" s="30">
        <v>0</v>
      </c>
      <c r="D312" s="12">
        <v>13600000</v>
      </c>
      <c r="E312" s="13"/>
      <c r="F312" s="14">
        <f t="shared" si="27"/>
        <v>0.31623931623931623</v>
      </c>
      <c r="G312" s="15">
        <f t="shared" si="24"/>
        <v>509.51673606545398</v>
      </c>
      <c r="H312" s="16"/>
      <c r="I312" s="16">
        <v>64.013400000000004</v>
      </c>
      <c r="J312" s="16">
        <v>40.112000000000002</v>
      </c>
      <c r="K312" s="16"/>
      <c r="L312" s="16">
        <f t="shared" si="25"/>
        <v>340.37118999999996</v>
      </c>
      <c r="M312" s="16">
        <f t="shared" si="26"/>
        <v>263.04064</v>
      </c>
    </row>
    <row r="313" spans="1:13">
      <c r="A313" s="4" t="s">
        <v>252</v>
      </c>
      <c r="B313" s="12">
        <v>455225</v>
      </c>
      <c r="C313" s="30">
        <v>0</v>
      </c>
      <c r="D313" s="12">
        <v>1240000</v>
      </c>
      <c r="E313" s="13"/>
      <c r="F313" s="14">
        <f t="shared" si="27"/>
        <v>0.2685336754708077</v>
      </c>
      <c r="G313" s="15">
        <f t="shared" si="24"/>
        <v>533.50560094196373</v>
      </c>
      <c r="H313" s="16"/>
      <c r="I313" s="16">
        <v>59.066099999999999</v>
      </c>
      <c r="J313" s="16">
        <v>50.446399999999997</v>
      </c>
      <c r="K313" s="16"/>
      <c r="L313" s="16">
        <f t="shared" si="25"/>
        <v>351.00788499999999</v>
      </c>
      <c r="M313" s="16">
        <f t="shared" si="26"/>
        <v>192.97340800000001</v>
      </c>
    </row>
    <row r="314" spans="1:13">
      <c r="A314" s="4" t="s">
        <v>253</v>
      </c>
      <c r="B314" s="12">
        <v>438151</v>
      </c>
      <c r="C314" s="30">
        <v>0</v>
      </c>
      <c r="D314" s="12">
        <v>274594</v>
      </c>
      <c r="E314" s="13"/>
      <c r="F314" s="14">
        <f t="shared" si="27"/>
        <v>0.61473738854709603</v>
      </c>
      <c r="G314" s="15">
        <f t="shared" si="24"/>
        <v>368.86183874987256</v>
      </c>
      <c r="H314" s="16"/>
      <c r="I314" s="16">
        <v>91.878399999999999</v>
      </c>
      <c r="J314" s="16">
        <v>93.922600000000003</v>
      </c>
      <c r="K314" s="16"/>
      <c r="L314" s="16">
        <f t="shared" si="25"/>
        <v>280.46144000000004</v>
      </c>
      <c r="M314" s="16">
        <f t="shared" si="26"/>
        <v>-101.79522800000007</v>
      </c>
    </row>
    <row r="315" spans="1:13">
      <c r="A315" s="4"/>
      <c r="B315" s="4"/>
      <c r="C315" s="12"/>
      <c r="D315" s="12"/>
      <c r="E315" s="18" t="s">
        <v>68</v>
      </c>
      <c r="F315" s="19">
        <f>AVERAGE(F300:F314)</f>
        <v>0.45303513528018147</v>
      </c>
      <c r="G315" s="26">
        <f t="shared" si="24"/>
        <v>443.03556645280258</v>
      </c>
      <c r="H315" s="4"/>
      <c r="I315" s="4"/>
      <c r="J315" s="4"/>
      <c r="K315" s="18" t="s">
        <v>68</v>
      </c>
      <c r="L315" s="19">
        <f>AVERAGE(L300:L314)</f>
        <v>324.64265</v>
      </c>
      <c r="M315" s="19">
        <f>AVERAGE(M300:M314)</f>
        <v>250.10837759999998</v>
      </c>
    </row>
    <row r="316" spans="1:13">
      <c r="A316" s="17"/>
      <c r="B316" s="21"/>
      <c r="C316" s="12"/>
      <c r="D316" s="12"/>
      <c r="E316" s="18" t="s">
        <v>27</v>
      </c>
      <c r="F316" s="19">
        <f>STDEV(F300:F314)</f>
        <v>0.25241764375779635</v>
      </c>
      <c r="G316" s="20">
        <f>STDEV(G300:G314)</f>
        <v>117.02106085063846</v>
      </c>
      <c r="H316" s="4"/>
      <c r="I316" s="4"/>
      <c r="J316" s="4"/>
      <c r="K316" s="18" t="s">
        <v>27</v>
      </c>
      <c r="L316" s="20">
        <f>STDEV(L300:L314)</f>
        <v>49.551160730759939</v>
      </c>
      <c r="M316" s="20">
        <f>STDEV(M300:M314)</f>
        <v>146.23699691917943</v>
      </c>
    </row>
    <row r="317" spans="1:13">
      <c r="A317" s="4"/>
      <c r="B317" s="22"/>
      <c r="C317" s="12"/>
      <c r="D317" s="12"/>
      <c r="E317" s="18" t="s">
        <v>69</v>
      </c>
      <c r="F317" s="23">
        <f>COUNT(F300:F314)</f>
        <v>15</v>
      </c>
      <c r="G317" s="23">
        <f>COUNT(G300:G314)</f>
        <v>15</v>
      </c>
      <c r="H317" s="4"/>
      <c r="I317" s="4"/>
      <c r="J317" s="4"/>
      <c r="K317" s="18" t="s">
        <v>69</v>
      </c>
      <c r="L317" s="23">
        <f>COUNT(L300:L314)</f>
        <v>15</v>
      </c>
      <c r="M317" s="23">
        <f>COUNT(M300:M314)</f>
        <v>15</v>
      </c>
    </row>
    <row r="318" spans="1:13">
      <c r="A318" s="4"/>
      <c r="B318" s="22"/>
      <c r="C318" s="12"/>
      <c r="D318" s="12"/>
      <c r="E318" s="18" t="s">
        <v>70</v>
      </c>
      <c r="F318" s="19">
        <f>F316/SQRT(F317)</f>
        <v>6.5173955370857448E-2</v>
      </c>
      <c r="G318" s="23">
        <f>G316/SQRT(G317)</f>
        <v>30.214707988669833</v>
      </c>
      <c r="H318" s="4"/>
      <c r="I318" s="4"/>
      <c r="J318" s="4"/>
      <c r="K318" s="18" t="s">
        <v>70</v>
      </c>
      <c r="L318" s="23">
        <f>L316/SQRT(L317)</f>
        <v>12.794054686365344</v>
      </c>
      <c r="M318" s="23">
        <f>M316/SQRT(M317)</f>
        <v>37.758230244491152</v>
      </c>
    </row>
    <row r="319" spans="1:13">
      <c r="A319" s="4"/>
      <c r="B319" s="12"/>
      <c r="C319" s="12"/>
      <c r="D319" s="12"/>
      <c r="E319" s="18" t="s">
        <v>71</v>
      </c>
      <c r="F319" s="23"/>
      <c r="G319" s="24">
        <f>SQRT(50^2+G318^2)</f>
        <v>58.420275408804677</v>
      </c>
      <c r="H319" s="4"/>
      <c r="I319" s="4"/>
      <c r="J319" s="4"/>
      <c r="K319" s="18" t="s">
        <v>71</v>
      </c>
      <c r="L319" s="24">
        <f>SQRT(50^2+L318^2)</f>
        <v>51.610927479727657</v>
      </c>
      <c r="M319" s="24">
        <f>SQRT(50^2+M318^2)</f>
        <v>62.655278717726617</v>
      </c>
    </row>
    <row r="320" spans="1:13">
      <c r="F320" s="126"/>
      <c r="G320" s="126"/>
    </row>
    <row r="321" spans="1:13">
      <c r="F321" s="126"/>
      <c r="G321" s="126"/>
    </row>
    <row r="322" spans="1:13">
      <c r="A322" s="7"/>
      <c r="B322" s="10"/>
      <c r="C322" s="10"/>
      <c r="D322" s="10"/>
      <c r="E322" s="10"/>
      <c r="F322" s="50"/>
      <c r="G322" s="50"/>
      <c r="H322" s="7"/>
      <c r="I322" s="7"/>
      <c r="J322" s="7"/>
      <c r="K322" s="7"/>
      <c r="L322" s="7"/>
      <c r="M322" s="7"/>
    </row>
    <row r="323" spans="1:13">
      <c r="A323" s="11" t="s">
        <v>254</v>
      </c>
      <c r="B323" s="10"/>
      <c r="C323" s="10"/>
      <c r="D323" s="10"/>
      <c r="E323" s="10"/>
      <c r="F323" s="50"/>
      <c r="G323" s="50"/>
      <c r="H323" s="7"/>
      <c r="I323" s="7"/>
      <c r="J323" s="7"/>
      <c r="K323" s="7"/>
      <c r="L323" s="7"/>
      <c r="M323" s="7"/>
    </row>
    <row r="324" spans="1:13">
      <c r="A324" s="4" t="s">
        <v>255</v>
      </c>
      <c r="B324" s="12">
        <v>5550000</v>
      </c>
      <c r="C324" s="30">
        <v>0</v>
      </c>
      <c r="D324" s="12">
        <v>2790000</v>
      </c>
      <c r="E324" s="13"/>
      <c r="F324" s="14">
        <f>B324/(B324+C324+D324)</f>
        <v>0.66546762589928055</v>
      </c>
      <c r="G324" s="15">
        <f t="shared" ref="G324:G335" si="28">91.4*F324^2-556.3*F324+676.3</f>
        <v>346.57659023860049</v>
      </c>
      <c r="H324" s="16"/>
      <c r="I324" s="16">
        <v>118.127</v>
      </c>
      <c r="J324" s="16">
        <v>51.037399999999998</v>
      </c>
      <c r="K324" s="16"/>
      <c r="L324" s="16">
        <f t="shared" ref="L324:L334" si="29">-2.15*I324+478</f>
        <v>224.02695000000003</v>
      </c>
      <c r="M324" s="16">
        <f t="shared" ref="M324:M334" si="30">-6.78*J324+535</f>
        <v>188.96642800000001</v>
      </c>
    </row>
    <row r="325" spans="1:13">
      <c r="A325" s="4" t="s">
        <v>256</v>
      </c>
      <c r="B325" s="12">
        <v>8680000</v>
      </c>
      <c r="C325" s="30">
        <v>0</v>
      </c>
      <c r="D325" s="12">
        <v>1930000</v>
      </c>
      <c r="E325" s="13"/>
      <c r="F325" s="14">
        <f t="shared" ref="F325:F334" si="31">B325/(B325+C325+D325)</f>
        <v>0.81809613572101791</v>
      </c>
      <c r="G325" s="15">
        <f t="shared" si="28"/>
        <v>282.36542935594161</v>
      </c>
      <c r="H325" s="16"/>
      <c r="I325" s="16">
        <v>126.699</v>
      </c>
      <c r="J325" s="16">
        <v>47.064399999999999</v>
      </c>
      <c r="K325" s="16"/>
      <c r="L325" s="16">
        <f t="shared" si="29"/>
        <v>205.59715</v>
      </c>
      <c r="M325" s="16">
        <f t="shared" si="30"/>
        <v>215.903368</v>
      </c>
    </row>
    <row r="326" spans="1:13">
      <c r="A326" s="4" t="s">
        <v>257</v>
      </c>
      <c r="B326" s="12">
        <v>2830000</v>
      </c>
      <c r="C326" s="30">
        <v>0</v>
      </c>
      <c r="D326" s="12">
        <v>1280000</v>
      </c>
      <c r="E326" s="13"/>
      <c r="F326" s="14">
        <f t="shared" si="31"/>
        <v>0.68856447688564482</v>
      </c>
      <c r="G326" s="15">
        <f t="shared" si="28"/>
        <v>336.58624445746824</v>
      </c>
      <c r="H326" s="16"/>
      <c r="I326" s="16">
        <v>123.80200000000001</v>
      </c>
      <c r="J326" s="16">
        <v>55.871099999999998</v>
      </c>
      <c r="K326" s="16"/>
      <c r="L326" s="16">
        <f t="shared" si="29"/>
        <v>211.82569999999998</v>
      </c>
      <c r="M326" s="16">
        <f t="shared" si="30"/>
        <v>156.19394199999999</v>
      </c>
    </row>
    <row r="327" spans="1:13">
      <c r="A327" s="4" t="s">
        <v>258</v>
      </c>
      <c r="B327" s="12">
        <v>6060000</v>
      </c>
      <c r="C327" s="30">
        <v>0</v>
      </c>
      <c r="D327" s="12">
        <v>2010000</v>
      </c>
      <c r="E327" s="13"/>
      <c r="F327" s="14">
        <f t="shared" si="31"/>
        <v>0.75092936802973975</v>
      </c>
      <c r="G327" s="15">
        <f t="shared" si="28"/>
        <v>310.09798786639215</v>
      </c>
      <c r="H327" s="16"/>
      <c r="I327" s="16">
        <v>118.15600000000001</v>
      </c>
      <c r="J327" s="16">
        <v>51.95</v>
      </c>
      <c r="K327" s="16"/>
      <c r="L327" s="16">
        <f t="shared" si="29"/>
        <v>223.96459999999999</v>
      </c>
      <c r="M327" s="16">
        <f t="shared" si="30"/>
        <v>182.77899999999994</v>
      </c>
    </row>
    <row r="328" spans="1:13">
      <c r="A328" s="4" t="s">
        <v>259</v>
      </c>
      <c r="B328" s="12">
        <v>4670000</v>
      </c>
      <c r="C328" s="30">
        <v>0</v>
      </c>
      <c r="D328" s="12">
        <v>1210000</v>
      </c>
      <c r="E328" s="13"/>
      <c r="F328" s="14">
        <f t="shared" si="31"/>
        <v>0.79421768707482998</v>
      </c>
      <c r="G328" s="15">
        <f t="shared" si="28"/>
        <v>292.13015121014388</v>
      </c>
      <c r="H328" s="16"/>
      <c r="I328" s="16">
        <v>132.321</v>
      </c>
      <c r="J328" s="16">
        <v>53.254600000000003</v>
      </c>
      <c r="K328" s="16"/>
      <c r="L328" s="16">
        <f t="shared" si="29"/>
        <v>193.50985000000003</v>
      </c>
      <c r="M328" s="16">
        <f t="shared" si="30"/>
        <v>173.93381199999999</v>
      </c>
    </row>
    <row r="329" spans="1:13">
      <c r="A329" s="4" t="s">
        <v>260</v>
      </c>
      <c r="B329" s="12">
        <v>13100000</v>
      </c>
      <c r="C329" s="30">
        <v>0</v>
      </c>
      <c r="D329" s="12">
        <v>2630000</v>
      </c>
      <c r="E329" s="13"/>
      <c r="F329" s="14">
        <f t="shared" si="31"/>
        <v>0.83280356007628731</v>
      </c>
      <c r="G329" s="15">
        <f t="shared" si="28"/>
        <v>276.40292527792383</v>
      </c>
      <c r="H329" s="16"/>
      <c r="I329" s="16">
        <v>132.02099999999999</v>
      </c>
      <c r="J329" s="16">
        <v>47.856699999999996</v>
      </c>
      <c r="K329" s="16"/>
      <c r="L329" s="16">
        <f t="shared" si="29"/>
        <v>194.15485000000007</v>
      </c>
      <c r="M329" s="16">
        <f t="shared" si="30"/>
        <v>210.53157400000003</v>
      </c>
    </row>
    <row r="330" spans="1:13">
      <c r="A330" s="4" t="s">
        <v>261</v>
      </c>
      <c r="B330" s="12">
        <v>9450000</v>
      </c>
      <c r="C330" s="30">
        <v>0</v>
      </c>
      <c r="D330" s="12">
        <v>3730000</v>
      </c>
      <c r="E330" s="13"/>
      <c r="F330" s="14">
        <f t="shared" si="31"/>
        <v>0.71699544764795142</v>
      </c>
      <c r="G330" s="15">
        <f t="shared" si="28"/>
        <v>324.42257040948141</v>
      </c>
      <c r="H330" s="16"/>
      <c r="I330" s="16">
        <v>119.196</v>
      </c>
      <c r="J330" s="16">
        <v>48.996000000000002</v>
      </c>
      <c r="K330" s="16"/>
      <c r="L330" s="16">
        <f t="shared" si="29"/>
        <v>221.72860000000003</v>
      </c>
      <c r="M330" s="16">
        <f t="shared" si="30"/>
        <v>202.80712</v>
      </c>
    </row>
    <row r="331" spans="1:13">
      <c r="A331" s="4" t="s">
        <v>262</v>
      </c>
      <c r="B331" s="12">
        <v>34300000</v>
      </c>
      <c r="C331" s="30">
        <v>0</v>
      </c>
      <c r="D331" s="12">
        <v>5580000</v>
      </c>
      <c r="E331" s="13"/>
      <c r="F331" s="14">
        <f t="shared" si="31"/>
        <v>0.86008024072216649</v>
      </c>
      <c r="G331" s="15">
        <f t="shared" si="28"/>
        <v>265.44941715819476</v>
      </c>
      <c r="H331" s="16"/>
      <c r="I331" s="16">
        <v>174.744</v>
      </c>
      <c r="J331" s="16">
        <v>47.647199999999998</v>
      </c>
      <c r="K331" s="16"/>
      <c r="L331" s="16">
        <f t="shared" si="29"/>
        <v>102.30040000000002</v>
      </c>
      <c r="M331" s="16">
        <f t="shared" si="30"/>
        <v>211.95198399999998</v>
      </c>
    </row>
    <row r="332" spans="1:13">
      <c r="A332" s="4" t="s">
        <v>263</v>
      </c>
      <c r="B332" s="12">
        <v>7090000</v>
      </c>
      <c r="C332" s="30">
        <v>0</v>
      </c>
      <c r="D332" s="12">
        <v>2960000</v>
      </c>
      <c r="E332" s="13"/>
      <c r="F332" s="14">
        <f t="shared" si="31"/>
        <v>0.70547263681592043</v>
      </c>
      <c r="G332" s="15">
        <f t="shared" si="28"/>
        <v>329.33458815375855</v>
      </c>
      <c r="H332" s="16"/>
      <c r="I332" s="16">
        <v>125.819</v>
      </c>
      <c r="J332" s="16">
        <v>58.738100000000003</v>
      </c>
      <c r="K332" s="16"/>
      <c r="L332" s="16">
        <f t="shared" si="29"/>
        <v>207.48915</v>
      </c>
      <c r="M332" s="16">
        <f t="shared" si="30"/>
        <v>136.75568199999998</v>
      </c>
    </row>
    <row r="333" spans="1:13">
      <c r="A333" s="4" t="s">
        <v>264</v>
      </c>
      <c r="B333" s="12">
        <v>15600000</v>
      </c>
      <c r="C333" s="30">
        <v>0</v>
      </c>
      <c r="D333" s="12">
        <v>4780000</v>
      </c>
      <c r="E333" s="13"/>
      <c r="F333" s="14">
        <f t="shared" si="31"/>
        <v>0.7654563297350343</v>
      </c>
      <c r="G333" s="15">
        <f t="shared" si="28"/>
        <v>304.03004186405303</v>
      </c>
      <c r="H333" s="16"/>
      <c r="I333" s="16">
        <v>141.05500000000001</v>
      </c>
      <c r="J333" s="16">
        <v>53.148400000000002</v>
      </c>
      <c r="K333" s="16"/>
      <c r="L333" s="16">
        <f t="shared" si="29"/>
        <v>174.73174999999998</v>
      </c>
      <c r="M333" s="16">
        <f t="shared" si="30"/>
        <v>174.65384799999998</v>
      </c>
    </row>
    <row r="334" spans="1:13">
      <c r="A334" s="4" t="s">
        <v>265</v>
      </c>
      <c r="B334" s="12">
        <v>3260000</v>
      </c>
      <c r="C334" s="30">
        <v>0</v>
      </c>
      <c r="D334" s="12">
        <v>3310000</v>
      </c>
      <c r="E334" s="13"/>
      <c r="F334" s="14">
        <f t="shared" si="31"/>
        <v>0.49619482496194822</v>
      </c>
      <c r="G334" s="15">
        <f t="shared" si="28"/>
        <v>422.77034928842647</v>
      </c>
      <c r="H334" s="16"/>
      <c r="I334" s="16">
        <v>98.312899999999999</v>
      </c>
      <c r="J334" s="16">
        <v>50.614600000000003</v>
      </c>
      <c r="K334" s="16"/>
      <c r="L334" s="16">
        <f t="shared" si="29"/>
        <v>266.62726500000002</v>
      </c>
      <c r="M334" s="16">
        <f t="shared" si="30"/>
        <v>191.83301199999994</v>
      </c>
    </row>
    <row r="335" spans="1:13">
      <c r="A335" s="4"/>
      <c r="B335" s="4"/>
      <c r="C335" s="12"/>
      <c r="D335" s="12"/>
      <c r="E335" s="18" t="s">
        <v>68</v>
      </c>
      <c r="F335" s="19">
        <f>AVERAGE(F324:F334)</f>
        <v>0.73584348486998374</v>
      </c>
      <c r="G335" s="26">
        <f t="shared" si="28"/>
        <v>316.44022833504806</v>
      </c>
      <c r="H335" s="4"/>
      <c r="I335" s="4"/>
      <c r="J335" s="4"/>
      <c r="K335" s="18" t="s">
        <v>68</v>
      </c>
      <c r="L335" s="19">
        <f>AVERAGE(L324:L334)</f>
        <v>202.35966045454549</v>
      </c>
      <c r="M335" s="19">
        <f>AVERAGE(M324:M334)</f>
        <v>186.0281609090909</v>
      </c>
    </row>
    <row r="336" spans="1:13">
      <c r="A336" s="17"/>
      <c r="B336" s="21"/>
      <c r="C336" s="12"/>
      <c r="D336" s="12"/>
      <c r="E336" s="18" t="s">
        <v>27</v>
      </c>
      <c r="F336" s="19">
        <f>STDEV(F324:F334)</f>
        <v>0.10100037694567386</v>
      </c>
      <c r="G336" s="20">
        <f>STDEV(G324:G334)</f>
        <v>43.579345084724892</v>
      </c>
      <c r="H336" s="4"/>
      <c r="I336" s="4"/>
      <c r="J336" s="4"/>
      <c r="K336" s="18" t="s">
        <v>27</v>
      </c>
      <c r="L336" s="20">
        <f>STDEV(L324:L334)</f>
        <v>40.606550785356013</v>
      </c>
      <c r="M336" s="20">
        <f>STDEV(M324:M334)</f>
        <v>24.683833060124513</v>
      </c>
    </row>
    <row r="337" spans="1:13">
      <c r="A337" s="4"/>
      <c r="B337" s="22"/>
      <c r="C337" s="12"/>
      <c r="D337" s="12"/>
      <c r="E337" s="18" t="s">
        <v>69</v>
      </c>
      <c r="F337" s="23">
        <f>COUNT(F324:F334)</f>
        <v>11</v>
      </c>
      <c r="G337" s="23">
        <f>COUNT(G324:G334)</f>
        <v>11</v>
      </c>
      <c r="H337" s="4"/>
      <c r="I337" s="4"/>
      <c r="J337" s="4"/>
      <c r="K337" s="18" t="s">
        <v>69</v>
      </c>
      <c r="L337" s="23">
        <f>COUNT(L324:L334)</f>
        <v>11</v>
      </c>
      <c r="M337" s="23">
        <f>COUNT(M324:M334)</f>
        <v>11</v>
      </c>
    </row>
    <row r="338" spans="1:13">
      <c r="A338" s="4"/>
      <c r="B338" s="22"/>
      <c r="C338" s="12"/>
      <c r="D338" s="12"/>
      <c r="E338" s="18" t="s">
        <v>70</v>
      </c>
      <c r="F338" s="19">
        <f>F336/SQRT(F337)</f>
        <v>3.0452759455751086E-2</v>
      </c>
      <c r="G338" s="23">
        <f>G336/SQRT(G337)</f>
        <v>13.139666932313757</v>
      </c>
      <c r="H338" s="4"/>
      <c r="I338" s="4"/>
      <c r="J338" s="4"/>
      <c r="K338" s="18" t="s">
        <v>70</v>
      </c>
      <c r="L338" s="23">
        <f>L336/SQRT(L337)</f>
        <v>12.243335725957936</v>
      </c>
      <c r="M338" s="23">
        <f>M336/SQRT(M337)</f>
        <v>7.442455695291196</v>
      </c>
    </row>
    <row r="339" spans="1:13">
      <c r="A339" s="4"/>
      <c r="B339" s="12"/>
      <c r="C339" s="12"/>
      <c r="D339" s="12"/>
      <c r="E339" s="18" t="s">
        <v>71</v>
      </c>
      <c r="F339" s="23"/>
      <c r="G339" s="24">
        <f>SQRT(50^2+G338^2)</f>
        <v>51.697687057470368</v>
      </c>
      <c r="H339" s="4"/>
      <c r="I339" s="4"/>
      <c r="J339" s="4"/>
      <c r="K339" s="18" t="s">
        <v>71</v>
      </c>
      <c r="L339" s="24">
        <f>SQRT(50^2+L338^2)</f>
        <v>51.47717231646002</v>
      </c>
      <c r="M339" s="24">
        <f>SQRT(50^2+M338^2)</f>
        <v>50.55086692408323</v>
      </c>
    </row>
    <row r="340" spans="1:13">
      <c r="F340" s="126"/>
      <c r="G340" s="126"/>
    </row>
    <row r="341" spans="1:13">
      <c r="F341" s="126"/>
      <c r="G341" s="126"/>
    </row>
    <row r="342" spans="1:13">
      <c r="F342" s="126"/>
      <c r="G342" s="126"/>
    </row>
    <row r="343" spans="1:13">
      <c r="A343" s="11" t="s">
        <v>266</v>
      </c>
      <c r="B343" s="10"/>
      <c r="C343" s="10"/>
      <c r="D343" s="10"/>
      <c r="E343" s="10"/>
      <c r="F343" s="50"/>
      <c r="G343" s="50"/>
      <c r="H343" s="7"/>
      <c r="I343" s="7"/>
      <c r="J343" s="7"/>
      <c r="K343" s="7"/>
      <c r="L343" s="7"/>
      <c r="M343" s="7"/>
    </row>
    <row r="344" spans="1:13">
      <c r="A344" s="4" t="s">
        <v>267</v>
      </c>
      <c r="B344" s="12">
        <v>4030000</v>
      </c>
      <c r="C344" s="12">
        <v>4180000</v>
      </c>
      <c r="D344" s="12">
        <v>3080000</v>
      </c>
      <c r="E344" s="13"/>
      <c r="F344" s="14">
        <f>B344/(B344+C344+D344)</f>
        <v>0.35695305580159431</v>
      </c>
      <c r="G344" s="15">
        <f t="shared" ref="G344:G351" si="32">91.4*F344^2-556.3*F344+676.3</f>
        <v>489.37279029938622</v>
      </c>
      <c r="H344" s="16"/>
      <c r="I344" s="16">
        <v>80.263099999999994</v>
      </c>
      <c r="J344" s="16">
        <v>32.6601</v>
      </c>
      <c r="K344" s="16"/>
      <c r="L344" s="16">
        <f t="shared" ref="L344:L350" si="33">-2.15*I344+478</f>
        <v>305.43433500000003</v>
      </c>
      <c r="M344" s="16">
        <f t="shared" ref="M344:M350" si="34">-6.78*J344+535</f>
        <v>313.56452200000001</v>
      </c>
    </row>
    <row r="345" spans="1:13">
      <c r="A345" s="4" t="s">
        <v>268</v>
      </c>
      <c r="B345" s="12">
        <v>8410000</v>
      </c>
      <c r="C345" s="30">
        <v>0</v>
      </c>
      <c r="D345" s="12">
        <v>7490000</v>
      </c>
      <c r="E345" s="13"/>
      <c r="F345" s="14">
        <f t="shared" ref="F345:F350" si="35">B345/(B345+C345+D345)</f>
        <v>0.52893081761006289</v>
      </c>
      <c r="G345" s="15">
        <f t="shared" si="32"/>
        <v>407.62656398085517</v>
      </c>
      <c r="H345" s="16"/>
      <c r="I345" s="16">
        <v>108.33499999999999</v>
      </c>
      <c r="J345" s="16">
        <v>47.155299999999997</v>
      </c>
      <c r="K345" s="16"/>
      <c r="L345" s="16">
        <f t="shared" si="33"/>
        <v>245.07975000000002</v>
      </c>
      <c r="M345" s="16">
        <f t="shared" si="34"/>
        <v>215.28706599999998</v>
      </c>
    </row>
    <row r="346" spans="1:13">
      <c r="A346" s="4" t="s">
        <v>269</v>
      </c>
      <c r="B346" s="12">
        <v>6190000</v>
      </c>
      <c r="C346" s="12">
        <v>7070000</v>
      </c>
      <c r="D346" s="12">
        <v>4420000</v>
      </c>
      <c r="E346" s="13"/>
      <c r="F346" s="14">
        <f t="shared" si="35"/>
        <v>0.35011312217194568</v>
      </c>
      <c r="G346" s="15">
        <f t="shared" si="32"/>
        <v>492.73580886191928</v>
      </c>
      <c r="H346" s="16"/>
      <c r="I346" s="16">
        <v>89.759600000000006</v>
      </c>
      <c r="J346" s="16">
        <v>36.924500000000002</v>
      </c>
      <c r="K346" s="16"/>
      <c r="L346" s="16">
        <f t="shared" si="33"/>
        <v>285.01686000000001</v>
      </c>
      <c r="M346" s="16">
        <f t="shared" si="34"/>
        <v>284.65188999999998</v>
      </c>
    </row>
    <row r="347" spans="1:13">
      <c r="A347" s="4" t="s">
        <v>270</v>
      </c>
      <c r="B347" s="12">
        <v>20300000</v>
      </c>
      <c r="C347" s="30">
        <v>0</v>
      </c>
      <c r="D347" s="12">
        <v>12400000</v>
      </c>
      <c r="E347" s="13"/>
      <c r="F347" s="14">
        <f t="shared" si="35"/>
        <v>0.62079510703363916</v>
      </c>
      <c r="G347" s="15">
        <f t="shared" si="32"/>
        <v>366.17601399059185</v>
      </c>
      <c r="H347" s="16"/>
      <c r="I347" s="16">
        <v>115.999</v>
      </c>
      <c r="J347" s="16">
        <v>48.782699999999998</v>
      </c>
      <c r="K347" s="16"/>
      <c r="L347" s="16">
        <f t="shared" si="33"/>
        <v>228.60215000000002</v>
      </c>
      <c r="M347" s="16">
        <f t="shared" si="34"/>
        <v>204.25329399999998</v>
      </c>
    </row>
    <row r="348" spans="1:13">
      <c r="A348" s="4" t="s">
        <v>271</v>
      </c>
      <c r="B348" s="12">
        <v>23100000</v>
      </c>
      <c r="C348" s="30">
        <v>0</v>
      </c>
      <c r="D348" s="12">
        <v>14300000</v>
      </c>
      <c r="E348" s="13"/>
      <c r="F348" s="14">
        <f t="shared" si="35"/>
        <v>0.61764705882352944</v>
      </c>
      <c r="G348" s="15">
        <f t="shared" si="32"/>
        <v>367.57093425605535</v>
      </c>
      <c r="H348" s="16"/>
      <c r="I348" s="16">
        <v>114.86</v>
      </c>
      <c r="J348" s="16">
        <v>48.2746</v>
      </c>
      <c r="K348" s="16"/>
      <c r="L348" s="16">
        <f t="shared" si="33"/>
        <v>231.05100000000002</v>
      </c>
      <c r="M348" s="16">
        <f t="shared" si="34"/>
        <v>207.69821200000001</v>
      </c>
    </row>
    <row r="349" spans="1:13">
      <c r="A349" s="4" t="s">
        <v>272</v>
      </c>
      <c r="B349" s="12">
        <v>18200000</v>
      </c>
      <c r="C349" s="30">
        <v>0</v>
      </c>
      <c r="D349" s="12">
        <v>10900000</v>
      </c>
      <c r="E349" s="13"/>
      <c r="F349" s="14">
        <f t="shared" si="35"/>
        <v>0.62542955326460481</v>
      </c>
      <c r="G349" s="15">
        <f t="shared" si="32"/>
        <v>364.12575784414446</v>
      </c>
      <c r="H349" s="16"/>
      <c r="I349" s="16">
        <v>116.032</v>
      </c>
      <c r="J349" s="16">
        <v>48.736499999999999</v>
      </c>
      <c r="K349" s="16"/>
      <c r="L349" s="16">
        <f t="shared" si="33"/>
        <v>228.53120000000001</v>
      </c>
      <c r="M349" s="16">
        <f t="shared" si="34"/>
        <v>204.56653</v>
      </c>
    </row>
    <row r="350" spans="1:13">
      <c r="A350" s="4" t="s">
        <v>273</v>
      </c>
      <c r="B350" s="12">
        <v>22300000</v>
      </c>
      <c r="C350" s="30">
        <v>0</v>
      </c>
      <c r="D350" s="12">
        <v>13700000</v>
      </c>
      <c r="E350" s="13"/>
      <c r="F350" s="14">
        <f t="shared" si="35"/>
        <v>0.61944444444444446</v>
      </c>
      <c r="G350" s="15">
        <f t="shared" si="32"/>
        <v>366.7742793209876</v>
      </c>
      <c r="H350" s="16"/>
      <c r="I350" s="16">
        <v>114.96899999999999</v>
      </c>
      <c r="J350" s="16">
        <v>48.932000000000002</v>
      </c>
      <c r="K350" s="16"/>
      <c r="L350" s="16">
        <f t="shared" si="33"/>
        <v>230.81665000000001</v>
      </c>
      <c r="M350" s="16">
        <f t="shared" si="34"/>
        <v>203.24104</v>
      </c>
    </row>
    <row r="351" spans="1:13">
      <c r="A351" s="4"/>
      <c r="B351" s="4"/>
      <c r="C351" s="12"/>
      <c r="D351" s="12"/>
      <c r="E351" s="18" t="s">
        <v>68</v>
      </c>
      <c r="F351" s="19">
        <f>AVERAGE(F344:F350)</f>
        <v>0.5313304513071172</v>
      </c>
      <c r="G351" s="26">
        <f t="shared" si="32"/>
        <v>406.52419116949164</v>
      </c>
      <c r="H351" s="4"/>
      <c r="I351" s="4"/>
      <c r="J351" s="4"/>
      <c r="K351" s="18" t="s">
        <v>68</v>
      </c>
      <c r="L351" s="19">
        <f>AVERAGE(L344:L350)</f>
        <v>250.64742071428572</v>
      </c>
      <c r="M351" s="19">
        <f>AVERAGE(M344:M350)</f>
        <v>233.32322199999999</v>
      </c>
    </row>
    <row r="352" spans="1:13">
      <c r="A352" s="17"/>
      <c r="B352" s="21"/>
      <c r="C352" s="12"/>
      <c r="D352" s="12"/>
      <c r="E352" s="18" t="s">
        <v>27</v>
      </c>
      <c r="F352" s="19">
        <f>STDEV(F344:F350)</f>
        <v>0.12604638882654345</v>
      </c>
      <c r="G352" s="20">
        <f>STDEV(G344:G350)</f>
        <v>58.892158747264503</v>
      </c>
      <c r="H352" s="4"/>
      <c r="I352" s="4"/>
      <c r="J352" s="4"/>
      <c r="K352" s="18" t="s">
        <v>27</v>
      </c>
      <c r="L352" s="20">
        <f>STDEV(L344:L350)</f>
        <v>31.53374817141793</v>
      </c>
      <c r="M352" s="20">
        <f>STDEV(M344:M350)</f>
        <v>45.884253231527936</v>
      </c>
    </row>
    <row r="353" spans="1:13">
      <c r="A353" s="4"/>
      <c r="B353" s="22"/>
      <c r="C353" s="12"/>
      <c r="D353" s="12"/>
      <c r="E353" s="18" t="s">
        <v>69</v>
      </c>
      <c r="F353" s="23">
        <f>COUNT(F344:F350)</f>
        <v>7</v>
      </c>
      <c r="G353" s="23">
        <f>COUNT(G344:G350)</f>
        <v>7</v>
      </c>
      <c r="H353" s="4"/>
      <c r="I353" s="4"/>
      <c r="J353" s="4"/>
      <c r="K353" s="18" t="s">
        <v>69</v>
      </c>
      <c r="L353" s="23">
        <f>COUNT(L344:L350)</f>
        <v>7</v>
      </c>
      <c r="M353" s="23">
        <f>COUNT(M344:M350)</f>
        <v>7</v>
      </c>
    </row>
    <row r="354" spans="1:13">
      <c r="A354" s="4"/>
      <c r="B354" s="22"/>
      <c r="C354" s="12"/>
      <c r="D354" s="12"/>
      <c r="E354" s="18" t="s">
        <v>70</v>
      </c>
      <c r="F354" s="19">
        <f>F352/SQRT(F353)</f>
        <v>4.7641056927540643E-2</v>
      </c>
      <c r="G354" s="23">
        <f>G352/SQRT(G353)</f>
        <v>22.259143745285577</v>
      </c>
      <c r="H354" s="4"/>
      <c r="I354" s="4"/>
      <c r="J354" s="4"/>
      <c r="K354" s="18" t="s">
        <v>70</v>
      </c>
      <c r="L354" s="23">
        <f>L352/SQRT(L353)</f>
        <v>11.918636509615659</v>
      </c>
      <c r="M354" s="23">
        <f>M352/SQRT(M353)</f>
        <v>17.342617592076387</v>
      </c>
    </row>
    <row r="355" spans="1:13">
      <c r="A355" s="4"/>
      <c r="B355" s="12"/>
      <c r="C355" s="12"/>
      <c r="D355" s="12"/>
      <c r="E355" s="18" t="s">
        <v>71</v>
      </c>
      <c r="F355" s="23"/>
      <c r="G355" s="24">
        <f>SQRT(50^2+G354^2)</f>
        <v>54.730882326829757</v>
      </c>
      <c r="H355" s="4"/>
      <c r="I355" s="4"/>
      <c r="J355" s="4"/>
      <c r="K355" s="18" t="s">
        <v>71</v>
      </c>
      <c r="L355" s="24">
        <f>SQRT(50^2+L354^2)</f>
        <v>51.400913379514407</v>
      </c>
      <c r="M355" s="24">
        <f>SQRT(50^2+M354^2)</f>
        <v>52.922267382879554</v>
      </c>
    </row>
    <row r="356" spans="1:13">
      <c r="A356" s="4"/>
      <c r="B356" s="12"/>
      <c r="C356" s="12"/>
      <c r="D356" s="12"/>
      <c r="E356" s="18"/>
      <c r="F356" s="23"/>
      <c r="G356" s="24"/>
      <c r="H356" s="4"/>
      <c r="I356" s="4"/>
      <c r="J356" s="4"/>
      <c r="K356" s="18"/>
      <c r="L356" s="24"/>
      <c r="M356" s="24"/>
    </row>
    <row r="357" spans="1:13">
      <c r="F357" s="126"/>
      <c r="G357" s="126"/>
    </row>
    <row r="358" spans="1:13">
      <c r="A358" s="7"/>
      <c r="B358" s="10"/>
      <c r="C358" s="10"/>
      <c r="D358" s="10"/>
      <c r="E358" s="10"/>
      <c r="F358" s="50"/>
      <c r="G358" s="50"/>
      <c r="H358" s="7"/>
      <c r="I358" s="7"/>
      <c r="J358" s="7"/>
      <c r="K358" s="7"/>
      <c r="L358" s="7"/>
      <c r="M358" s="7"/>
    </row>
    <row r="359" spans="1:13">
      <c r="A359" s="11" t="s">
        <v>274</v>
      </c>
      <c r="B359" s="10"/>
      <c r="C359" s="10"/>
      <c r="D359" s="10"/>
      <c r="E359" s="10"/>
      <c r="F359" s="50"/>
      <c r="G359" s="50"/>
      <c r="H359" s="7"/>
      <c r="I359" s="7"/>
      <c r="J359" s="7"/>
      <c r="K359" s="7"/>
      <c r="L359" s="7"/>
      <c r="M359" s="7"/>
    </row>
    <row r="360" spans="1:13">
      <c r="A360" s="4" t="s">
        <v>275</v>
      </c>
      <c r="B360" s="12">
        <v>356438</v>
      </c>
      <c r="C360" s="12">
        <v>670552</v>
      </c>
      <c r="D360" s="12">
        <v>25622.7</v>
      </c>
      <c r="E360" s="13"/>
      <c r="F360" s="14">
        <f>B360/(B360+C360+D360)</f>
        <v>0.33862217318867616</v>
      </c>
      <c r="G360" s="15">
        <f>91.4*F360^2-556.3*F360+676.3</f>
        <v>498.4048638775364</v>
      </c>
      <c r="H360" s="16"/>
      <c r="I360" s="16"/>
      <c r="J360" s="16"/>
      <c r="K360" s="16"/>
      <c r="L360" s="16"/>
      <c r="M360" s="16"/>
    </row>
    <row r="361" spans="1:13">
      <c r="A361" s="4" t="s">
        <v>276</v>
      </c>
      <c r="B361" s="12">
        <v>1290000</v>
      </c>
      <c r="C361" s="12">
        <v>1160000</v>
      </c>
      <c r="D361" s="12">
        <v>168064</v>
      </c>
      <c r="E361" s="13"/>
      <c r="F361" s="14">
        <f>B361/(B361+C361+D361)</f>
        <v>0.49273050620611258</v>
      </c>
      <c r="G361" s="15">
        <f>91.4*F361^2-556.3*F361+676.3</f>
        <v>424.38441774713601</v>
      </c>
      <c r="H361" s="16"/>
      <c r="I361" s="16"/>
      <c r="J361" s="16"/>
      <c r="K361" s="16"/>
      <c r="L361" s="16"/>
      <c r="M361" s="16"/>
    </row>
    <row r="362" spans="1:13">
      <c r="A362" s="4" t="s">
        <v>277</v>
      </c>
      <c r="B362" s="12">
        <v>76805.2</v>
      </c>
      <c r="C362" s="12">
        <v>211929</v>
      </c>
      <c r="D362" s="12">
        <v>71403.899999999994</v>
      </c>
      <c r="E362" s="13"/>
      <c r="F362" s="14">
        <f>B362/(B362+C362+D362)</f>
        <v>0.21326596658337454</v>
      </c>
      <c r="G362" s="15">
        <f>91.4*F362^2-556.3*F362+676.3</f>
        <v>561.81723163641925</v>
      </c>
      <c r="H362" s="16"/>
      <c r="I362" s="16"/>
      <c r="J362" s="16"/>
      <c r="K362" s="16"/>
      <c r="L362" s="16"/>
      <c r="M362" s="16"/>
    </row>
    <row r="363" spans="1:13">
      <c r="A363" s="4" t="s">
        <v>278</v>
      </c>
      <c r="B363" s="12">
        <v>61070.6</v>
      </c>
      <c r="C363" s="12">
        <v>986298</v>
      </c>
      <c r="D363" s="12">
        <v>16435.099999999999</v>
      </c>
      <c r="E363" s="13"/>
      <c r="F363" s="14">
        <f>B363/(B363+C363+D363)</f>
        <v>5.7407771753378939E-2</v>
      </c>
      <c r="G363" s="15">
        <f>91.4*F363^2-556.3*F363+676.3</f>
        <v>644.66527918994791</v>
      </c>
      <c r="H363" s="16"/>
      <c r="I363" s="16"/>
      <c r="J363" s="16"/>
      <c r="K363" s="16"/>
      <c r="L363" s="16"/>
      <c r="M363" s="16"/>
    </row>
    <row r="364" spans="1:13">
      <c r="A364" s="4"/>
      <c r="B364" s="4"/>
      <c r="C364" s="12"/>
      <c r="D364" s="12"/>
      <c r="E364" s="18" t="s">
        <v>68</v>
      </c>
      <c r="F364" s="19">
        <f>AVERAGE(F360:F363)</f>
        <v>0.27550660443288555</v>
      </c>
      <c r="G364" s="26">
        <f>91.4*F364^2-556.3*F364+676.3</f>
        <v>529.97329141645878</v>
      </c>
      <c r="H364" s="4"/>
      <c r="I364" s="4"/>
      <c r="J364" s="4"/>
      <c r="K364" s="18"/>
      <c r="L364" s="19"/>
      <c r="M364" s="19"/>
    </row>
    <row r="365" spans="1:13">
      <c r="A365" s="17"/>
      <c r="B365" s="21"/>
      <c r="C365" s="12"/>
      <c r="D365" s="12"/>
      <c r="E365" s="18" t="s">
        <v>27</v>
      </c>
      <c r="F365" s="19">
        <f>STDEV(F360:F363)</f>
        <v>0.18494214981720536</v>
      </c>
      <c r="G365" s="20">
        <f>STDEV(G360:G363)</f>
        <v>93.616014990508276</v>
      </c>
      <c r="H365" s="4"/>
      <c r="I365" s="4"/>
      <c r="J365" s="4"/>
      <c r="K365" s="18"/>
      <c r="L365" s="20"/>
      <c r="M365" s="20"/>
    </row>
    <row r="366" spans="1:13">
      <c r="A366" s="4"/>
      <c r="B366" s="22"/>
      <c r="C366" s="12"/>
      <c r="D366" s="12"/>
      <c r="E366" s="18" t="s">
        <v>69</v>
      </c>
      <c r="F366" s="23">
        <f>COUNT(F360:F363)</f>
        <v>4</v>
      </c>
      <c r="G366" s="23">
        <f>COUNT(G360:G363)</f>
        <v>4</v>
      </c>
      <c r="H366" s="4"/>
      <c r="I366" s="4"/>
      <c r="J366" s="4"/>
      <c r="K366" s="18"/>
      <c r="L366" s="23"/>
      <c r="M366" s="23"/>
    </row>
    <row r="367" spans="1:13">
      <c r="A367" s="4"/>
      <c r="B367" s="22"/>
      <c r="C367" s="12"/>
      <c r="D367" s="12"/>
      <c r="E367" s="18" t="s">
        <v>70</v>
      </c>
      <c r="F367" s="19">
        <f>F365/SQRT(F366)</f>
        <v>9.247107490860268E-2</v>
      </c>
      <c r="G367" s="23">
        <f>G365/SQRT(G366)</f>
        <v>46.808007495254138</v>
      </c>
      <c r="H367" s="4"/>
      <c r="I367" s="4"/>
      <c r="J367" s="4"/>
      <c r="K367" s="18"/>
      <c r="L367" s="23"/>
      <c r="M367" s="23"/>
    </row>
    <row r="368" spans="1:13">
      <c r="A368" s="4"/>
      <c r="B368" s="12"/>
      <c r="C368" s="12"/>
      <c r="D368" s="12"/>
      <c r="E368" s="18" t="s">
        <v>71</v>
      </c>
      <c r="F368" s="23"/>
      <c r="G368" s="24">
        <f>SQRT(50^2+G367^2)</f>
        <v>68.49079913153129</v>
      </c>
      <c r="H368" s="4"/>
      <c r="I368" s="4"/>
      <c r="J368" s="4"/>
      <c r="K368" s="18"/>
      <c r="L368" s="24"/>
      <c r="M368" s="24"/>
    </row>
    <row r="369" spans="1:13">
      <c r="F369" s="126"/>
      <c r="G369" s="126"/>
    </row>
    <row r="370" spans="1:13">
      <c r="F370" s="126"/>
      <c r="G370" s="126"/>
    </row>
    <row r="371" spans="1:13">
      <c r="A371" s="7"/>
      <c r="B371" s="10"/>
      <c r="C371" s="10"/>
      <c r="D371" s="10"/>
      <c r="E371" s="10"/>
      <c r="F371" s="50"/>
      <c r="G371" s="50"/>
      <c r="H371" s="7"/>
      <c r="I371" s="7"/>
      <c r="J371" s="7"/>
      <c r="K371" s="7"/>
      <c r="L371" s="7"/>
      <c r="M371" s="7"/>
    </row>
    <row r="372" spans="1:13">
      <c r="A372" s="11" t="s">
        <v>279</v>
      </c>
      <c r="B372" s="10"/>
      <c r="C372" s="10"/>
      <c r="D372" s="10"/>
      <c r="E372" s="10"/>
      <c r="F372" s="50"/>
      <c r="G372" s="50"/>
      <c r="H372" s="7"/>
      <c r="I372" s="7"/>
      <c r="J372" s="7"/>
      <c r="K372" s="7"/>
      <c r="L372" s="7"/>
      <c r="M372" s="7"/>
    </row>
    <row r="373" spans="1:13">
      <c r="A373" s="4" t="s">
        <v>280</v>
      </c>
      <c r="B373" s="12">
        <v>29900000</v>
      </c>
      <c r="C373" s="30">
        <v>0</v>
      </c>
      <c r="D373" s="12">
        <v>19900000</v>
      </c>
      <c r="E373" s="13"/>
      <c r="F373" s="14">
        <f>B373/(B373+C373+D373)</f>
        <v>0.60040160642570284</v>
      </c>
      <c r="G373" s="15">
        <f t="shared" ref="G373:G385" si="36">91.4*F373^2-556.3*F373+676.3</f>
        <v>375.24464927985031</v>
      </c>
      <c r="H373" s="16"/>
      <c r="I373" s="16">
        <v>129.22200000000001</v>
      </c>
      <c r="J373" s="16">
        <v>59.545999999999999</v>
      </c>
      <c r="K373" s="16"/>
      <c r="L373" s="16">
        <f t="shared" ref="L373:L384" si="37">-2.15*I373+478</f>
        <v>200.17270000000002</v>
      </c>
      <c r="M373" s="16">
        <f t="shared" ref="M373:M384" si="38">-6.78*J373+535</f>
        <v>131.27812</v>
      </c>
    </row>
    <row r="374" spans="1:13">
      <c r="A374" s="4" t="s">
        <v>281</v>
      </c>
      <c r="B374" s="12">
        <v>9800000</v>
      </c>
      <c r="C374" s="30">
        <v>0</v>
      </c>
      <c r="D374" s="12">
        <v>6490000</v>
      </c>
      <c r="E374" s="13"/>
      <c r="F374" s="14">
        <f t="shared" ref="F374:F384" si="39">B374/(B374+C374+D374)</f>
        <v>0.6015960712093309</v>
      </c>
      <c r="G374" s="15">
        <f t="shared" si="36"/>
        <v>374.71139551280675</v>
      </c>
      <c r="H374" s="16"/>
      <c r="I374" s="16">
        <v>128.452</v>
      </c>
      <c r="J374" s="16">
        <v>60.617699999999999</v>
      </c>
      <c r="K374" s="16"/>
      <c r="L374" s="16">
        <f t="shared" si="37"/>
        <v>201.82820000000004</v>
      </c>
      <c r="M374" s="16">
        <f t="shared" si="38"/>
        <v>124.01199400000002</v>
      </c>
    </row>
    <row r="375" spans="1:13">
      <c r="A375" s="4" t="s">
        <v>282</v>
      </c>
      <c r="B375" s="12">
        <v>6540000</v>
      </c>
      <c r="C375" s="30">
        <v>0</v>
      </c>
      <c r="D375" s="12">
        <v>4320000</v>
      </c>
      <c r="E375" s="13"/>
      <c r="F375" s="14">
        <f t="shared" si="39"/>
        <v>0.60220994475138123</v>
      </c>
      <c r="G375" s="15">
        <f t="shared" si="36"/>
        <v>374.43744085955859</v>
      </c>
      <c r="H375" s="16"/>
      <c r="I375" s="16">
        <v>132.79900000000001</v>
      </c>
      <c r="J375" s="16">
        <v>65.812799999999996</v>
      </c>
      <c r="K375" s="16"/>
      <c r="L375" s="16">
        <f t="shared" si="37"/>
        <v>192.48214999999999</v>
      </c>
      <c r="M375" s="16">
        <f t="shared" si="38"/>
        <v>88.78921600000001</v>
      </c>
    </row>
    <row r="376" spans="1:13">
      <c r="A376" s="4" t="s">
        <v>283</v>
      </c>
      <c r="B376" s="12">
        <v>7850000</v>
      </c>
      <c r="C376" s="30">
        <v>0</v>
      </c>
      <c r="D376" s="12">
        <v>5680000</v>
      </c>
      <c r="E376" s="13"/>
      <c r="F376" s="14">
        <f t="shared" si="39"/>
        <v>0.58019216555801922</v>
      </c>
      <c r="G376" s="15">
        <f t="shared" si="36"/>
        <v>384.3064358363801</v>
      </c>
      <c r="H376" s="16"/>
      <c r="I376" s="16">
        <v>140.37899999999999</v>
      </c>
      <c r="J376" s="16">
        <v>68.748199999999997</v>
      </c>
      <c r="K376" s="16"/>
      <c r="L376" s="16">
        <f t="shared" si="37"/>
        <v>176.18515000000002</v>
      </c>
      <c r="M376" s="16">
        <f t="shared" si="38"/>
        <v>68.887203999999997</v>
      </c>
    </row>
    <row r="377" spans="1:13">
      <c r="A377" s="4" t="s">
        <v>284</v>
      </c>
      <c r="B377" s="12">
        <v>14100000</v>
      </c>
      <c r="C377" s="30">
        <v>0</v>
      </c>
      <c r="D377" s="12">
        <v>9870000</v>
      </c>
      <c r="E377" s="13"/>
      <c r="F377" s="14">
        <f t="shared" si="39"/>
        <v>0.58823529411764708</v>
      </c>
      <c r="G377" s="15">
        <f t="shared" si="36"/>
        <v>380.69100346020764</v>
      </c>
      <c r="H377" s="16"/>
      <c r="I377" s="16">
        <v>122.786</v>
      </c>
      <c r="J377" s="16">
        <v>60.947299999999998</v>
      </c>
      <c r="K377" s="16"/>
      <c r="L377" s="16">
        <f t="shared" si="37"/>
        <v>214.01010000000002</v>
      </c>
      <c r="M377" s="16">
        <f t="shared" si="38"/>
        <v>121.77730600000001</v>
      </c>
    </row>
    <row r="378" spans="1:13">
      <c r="A378" s="4" t="s">
        <v>285</v>
      </c>
      <c r="B378" s="12">
        <v>14100000</v>
      </c>
      <c r="C378" s="30">
        <v>0</v>
      </c>
      <c r="D378" s="12">
        <v>9450000</v>
      </c>
      <c r="E378" s="13"/>
      <c r="F378" s="14">
        <f t="shared" si="39"/>
        <v>0.59872611464968151</v>
      </c>
      <c r="G378" s="15">
        <f t="shared" si="36"/>
        <v>375.99309099760637</v>
      </c>
      <c r="H378" s="16"/>
      <c r="I378" s="16">
        <v>131.53100000000001</v>
      </c>
      <c r="J378" s="16">
        <v>63.603099999999998</v>
      </c>
      <c r="K378" s="16"/>
      <c r="L378" s="16">
        <f t="shared" si="37"/>
        <v>195.20835</v>
      </c>
      <c r="M378" s="16">
        <f t="shared" si="38"/>
        <v>103.770982</v>
      </c>
    </row>
    <row r="379" spans="1:13">
      <c r="A379" s="4" t="s">
        <v>286</v>
      </c>
      <c r="B379" s="12">
        <v>15300000</v>
      </c>
      <c r="C379" s="30">
        <v>0</v>
      </c>
      <c r="D379" s="12">
        <v>11000000</v>
      </c>
      <c r="E379" s="13"/>
      <c r="F379" s="14">
        <f t="shared" si="39"/>
        <v>0.58174904942965777</v>
      </c>
      <c r="G379" s="15">
        <f t="shared" si="36"/>
        <v>383.60568462750655</v>
      </c>
      <c r="H379" s="16"/>
      <c r="I379" s="16">
        <v>132.464</v>
      </c>
      <c r="J379" s="16">
        <v>66.070499999999996</v>
      </c>
      <c r="K379" s="16"/>
      <c r="L379" s="16">
        <f t="shared" si="37"/>
        <v>193.20240000000001</v>
      </c>
      <c r="M379" s="16">
        <f t="shared" si="38"/>
        <v>87.042010000000005</v>
      </c>
    </row>
    <row r="380" spans="1:13">
      <c r="A380" s="4" t="s">
        <v>287</v>
      </c>
      <c r="B380" s="12">
        <v>15800000</v>
      </c>
      <c r="C380" s="30">
        <v>0</v>
      </c>
      <c r="D380" s="12">
        <v>11000000</v>
      </c>
      <c r="E380" s="13"/>
      <c r="F380" s="14">
        <f t="shared" si="39"/>
        <v>0.58955223880597019</v>
      </c>
      <c r="G380" s="15">
        <f t="shared" si="36"/>
        <v>380.10015593673421</v>
      </c>
      <c r="H380" s="16"/>
      <c r="I380" s="16">
        <v>141.798</v>
      </c>
      <c r="J380" s="16">
        <v>68.989500000000007</v>
      </c>
      <c r="K380" s="16"/>
      <c r="L380" s="16">
        <f t="shared" si="37"/>
        <v>173.1343</v>
      </c>
      <c r="M380" s="16">
        <f t="shared" si="38"/>
        <v>67.251189999999951</v>
      </c>
    </row>
    <row r="381" spans="1:13">
      <c r="A381" s="4" t="s">
        <v>288</v>
      </c>
      <c r="B381" s="12">
        <v>16800000</v>
      </c>
      <c r="C381" s="30">
        <v>0</v>
      </c>
      <c r="D381" s="12">
        <v>12000000</v>
      </c>
      <c r="E381" s="13"/>
      <c r="F381" s="14">
        <f t="shared" si="39"/>
        <v>0.58333333333333337</v>
      </c>
      <c r="G381" s="15">
        <f t="shared" si="36"/>
        <v>382.89305555555552</v>
      </c>
      <c r="H381" s="16"/>
      <c r="I381" s="16">
        <v>131.435</v>
      </c>
      <c r="J381" s="16">
        <v>66.149100000000004</v>
      </c>
      <c r="K381" s="16"/>
      <c r="L381" s="16">
        <f t="shared" si="37"/>
        <v>195.41475000000003</v>
      </c>
      <c r="M381" s="16">
        <f t="shared" si="38"/>
        <v>86.509101999999928</v>
      </c>
    </row>
    <row r="382" spans="1:13">
      <c r="A382" s="4" t="s">
        <v>289</v>
      </c>
      <c r="B382" s="12">
        <v>15800000</v>
      </c>
      <c r="C382" s="30">
        <v>0</v>
      </c>
      <c r="D382" s="12">
        <v>10600000</v>
      </c>
      <c r="E382" s="13"/>
      <c r="F382" s="14">
        <f t="shared" si="39"/>
        <v>0.59848484848484851</v>
      </c>
      <c r="G382" s="15">
        <f t="shared" si="36"/>
        <v>376.10090679522494</v>
      </c>
      <c r="H382" s="16"/>
      <c r="I382" s="16">
        <v>129.77000000000001</v>
      </c>
      <c r="J382" s="16">
        <v>63.709899999999998</v>
      </c>
      <c r="K382" s="16"/>
      <c r="L382" s="16">
        <f t="shared" si="37"/>
        <v>198.99450000000002</v>
      </c>
      <c r="M382" s="16">
        <f t="shared" si="38"/>
        <v>103.04687799999999</v>
      </c>
    </row>
    <row r="383" spans="1:13">
      <c r="A383" s="4" t="s">
        <v>290</v>
      </c>
      <c r="B383" s="12">
        <v>8717.67</v>
      </c>
      <c r="C383" s="30">
        <v>0</v>
      </c>
      <c r="D383" s="12">
        <v>13321.3</v>
      </c>
      <c r="E383" s="13"/>
      <c r="F383" s="14">
        <f t="shared" si="39"/>
        <v>0.39555705189489343</v>
      </c>
      <c r="G383" s="15">
        <f t="shared" si="36"/>
        <v>470.55254788203615</v>
      </c>
      <c r="H383" s="16"/>
      <c r="I383" s="16">
        <v>130.541</v>
      </c>
      <c r="J383" s="16">
        <v>62.806100000000001</v>
      </c>
      <c r="K383" s="16"/>
      <c r="L383" s="16">
        <f t="shared" si="37"/>
        <v>197.33685000000003</v>
      </c>
      <c r="M383" s="16">
        <f t="shared" si="38"/>
        <v>109.17464200000001</v>
      </c>
    </row>
    <row r="384" spans="1:13">
      <c r="A384" s="4" t="s">
        <v>291</v>
      </c>
      <c r="B384" s="12">
        <v>17900000</v>
      </c>
      <c r="C384" s="30">
        <v>0</v>
      </c>
      <c r="D384" s="12">
        <v>12200000</v>
      </c>
      <c r="E384" s="13"/>
      <c r="F384" s="14">
        <f t="shared" si="39"/>
        <v>0.59468438538205981</v>
      </c>
      <c r="G384" s="15">
        <f t="shared" si="36"/>
        <v>377.80064237701572</v>
      </c>
      <c r="H384" s="16"/>
      <c r="I384" s="16">
        <v>141.011</v>
      </c>
      <c r="J384" s="16">
        <v>68.230199999999996</v>
      </c>
      <c r="K384" s="16"/>
      <c r="L384" s="16">
        <f t="shared" si="37"/>
        <v>174.82635000000005</v>
      </c>
      <c r="M384" s="16">
        <f t="shared" si="38"/>
        <v>72.39924400000001</v>
      </c>
    </row>
    <row r="385" spans="1:13">
      <c r="A385" s="4"/>
      <c r="B385" s="4"/>
      <c r="C385" s="12"/>
      <c r="D385" s="12"/>
      <c r="E385" s="18" t="s">
        <v>68</v>
      </c>
      <c r="F385" s="19">
        <f>AVERAGE(F373:F384)</f>
        <v>0.57622684200354379</v>
      </c>
      <c r="G385" s="26">
        <f t="shared" si="36"/>
        <v>386.09322372633602</v>
      </c>
      <c r="H385" s="4"/>
      <c r="I385" s="4"/>
      <c r="J385" s="4"/>
      <c r="K385" s="18" t="s">
        <v>68</v>
      </c>
      <c r="L385" s="19">
        <f>AVERAGE(L373:L384)</f>
        <v>192.73298333333332</v>
      </c>
      <c r="M385" s="19">
        <f>AVERAGE(M373:M384)</f>
        <v>96.994823999999994</v>
      </c>
    </row>
    <row r="386" spans="1:13">
      <c r="A386" s="17"/>
      <c r="B386" s="21"/>
      <c r="C386" s="12"/>
      <c r="D386" s="12"/>
      <c r="E386" s="18" t="s">
        <v>27</v>
      </c>
      <c r="F386" s="19">
        <f>STDEV(F373:F384)</f>
        <v>5.7449992996483353E-2</v>
      </c>
      <c r="G386" s="20">
        <f>STDEV(G373:G384)</f>
        <v>26.749516653723983</v>
      </c>
      <c r="H386" s="4"/>
      <c r="I386" s="4"/>
      <c r="J386" s="4"/>
      <c r="K386" s="18" t="s">
        <v>27</v>
      </c>
      <c r="L386" s="20">
        <f>STDEV(L373:L384)</f>
        <v>12.222853032933717</v>
      </c>
      <c r="M386" s="20">
        <f>STDEV(M373:M384)</f>
        <v>21.963482939233767</v>
      </c>
    </row>
    <row r="387" spans="1:13">
      <c r="A387" s="4"/>
      <c r="B387" s="22"/>
      <c r="C387" s="12"/>
      <c r="D387" s="12"/>
      <c r="E387" s="18" t="s">
        <v>69</v>
      </c>
      <c r="F387" s="23">
        <f>COUNT(F373:F384)</f>
        <v>12</v>
      </c>
      <c r="G387" s="23">
        <f>COUNT(G373:G384)</f>
        <v>12</v>
      </c>
      <c r="H387" s="4"/>
      <c r="I387" s="4"/>
      <c r="J387" s="4"/>
      <c r="K387" s="18" t="s">
        <v>69</v>
      </c>
      <c r="L387" s="23">
        <f>COUNT(L373:L384)</f>
        <v>12</v>
      </c>
      <c r="M387" s="23">
        <f>COUNT(M373:M384)</f>
        <v>12</v>
      </c>
    </row>
    <row r="388" spans="1:13">
      <c r="A388" s="4"/>
      <c r="B388" s="22"/>
      <c r="C388" s="12"/>
      <c r="D388" s="12"/>
      <c r="E388" s="18" t="s">
        <v>70</v>
      </c>
      <c r="F388" s="19">
        <f>F386/SQRT(F387)</f>
        <v>1.6584384460730892E-2</v>
      </c>
      <c r="G388" s="23">
        <f>G386/SQRT(G387)</f>
        <v>7.7219203203599598</v>
      </c>
      <c r="H388" s="4"/>
      <c r="I388" s="4"/>
      <c r="J388" s="4"/>
      <c r="K388" s="18" t="s">
        <v>70</v>
      </c>
      <c r="L388" s="23">
        <f>L386/SQRT(L387)</f>
        <v>3.5284337444147575</v>
      </c>
      <c r="M388" s="23">
        <f>M386/SQRT(M387)</f>
        <v>6.3403113936541846</v>
      </c>
    </row>
    <row r="389" spans="1:13">
      <c r="A389" s="6"/>
      <c r="B389" s="31"/>
      <c r="C389" s="31"/>
      <c r="D389" s="31"/>
      <c r="E389" s="32" t="s">
        <v>71</v>
      </c>
      <c r="F389" s="33"/>
      <c r="G389" s="34">
        <f>SQRT(50^2+G388^2)</f>
        <v>50.592766809436192</v>
      </c>
      <c r="H389" s="6"/>
      <c r="I389" s="6"/>
      <c r="J389" s="6"/>
      <c r="K389" s="32" t="s">
        <v>71</v>
      </c>
      <c r="L389" s="34">
        <f>SQRT(50^2+L388^2)</f>
        <v>50.124343832999195</v>
      </c>
      <c r="M389" s="34">
        <f>SQRT(50^2+M388^2)</f>
        <v>50.400392345382599</v>
      </c>
    </row>
    <row r="390" spans="1:13">
      <c r="A390" s="4" t="s">
        <v>476</v>
      </c>
      <c r="B390" s="12"/>
      <c r="C390" s="12"/>
      <c r="D390" s="12"/>
      <c r="E390" s="18"/>
      <c r="F390" s="38"/>
      <c r="G390" s="39"/>
      <c r="H390" s="4"/>
      <c r="I390" s="4"/>
      <c r="J390" s="4"/>
      <c r="K390" s="18"/>
      <c r="L390" s="24"/>
      <c r="M390" s="24"/>
    </row>
    <row r="391" spans="1:13">
      <c r="A391" s="35" t="s">
        <v>1310</v>
      </c>
    </row>
    <row r="392" spans="1:13">
      <c r="A392" s="4" t="s">
        <v>292</v>
      </c>
    </row>
    <row r="393" spans="1:13">
      <c r="A393" s="4" t="s">
        <v>293</v>
      </c>
    </row>
    <row r="394" spans="1:13">
      <c r="A394" s="4" t="s">
        <v>294</v>
      </c>
    </row>
    <row r="395" spans="1:13">
      <c r="A395" s="4" t="s">
        <v>1309</v>
      </c>
    </row>
    <row r="396" spans="1:13">
      <c r="A396" s="4" t="s">
        <v>295</v>
      </c>
    </row>
    <row r="397" spans="1:13">
      <c r="A397" s="1" t="s">
        <v>1313</v>
      </c>
    </row>
    <row r="398" spans="1:13">
      <c r="A398" s="1" t="s">
        <v>1311</v>
      </c>
    </row>
    <row r="399" spans="1:13">
      <c r="A399" s="1" t="s">
        <v>1314</v>
      </c>
    </row>
    <row r="400" spans="1:13">
      <c r="A400" s="6" t="s">
        <v>1312</v>
      </c>
      <c r="B400" s="6"/>
      <c r="C400" s="6"/>
      <c r="D400" s="6"/>
      <c r="E400" s="6"/>
      <c r="F400" s="3"/>
      <c r="G400" s="3"/>
      <c r="H400" s="6"/>
      <c r="I400" s="6"/>
      <c r="J400" s="6"/>
      <c r="K400" s="6"/>
      <c r="L400" s="6"/>
      <c r="M400" s="6"/>
    </row>
    <row r="406" spans="1:3">
      <c r="B406" s="4"/>
      <c r="C406" s="4"/>
    </row>
    <row r="407" spans="1:3">
      <c r="B407" s="4"/>
      <c r="C407" s="4"/>
    </row>
    <row r="408" spans="1:3">
      <c r="B408" s="4"/>
      <c r="C408" s="4"/>
    </row>
    <row r="409" spans="1:3">
      <c r="B409" s="4"/>
      <c r="C409" s="4"/>
    </row>
    <row r="410" spans="1:3">
      <c r="B410" s="4"/>
      <c r="C410" s="4"/>
    </row>
    <row r="411" spans="1:3">
      <c r="A411" s="4"/>
      <c r="B411" s="4"/>
      <c r="C411" s="4"/>
    </row>
    <row r="412" spans="1:3">
      <c r="A412" s="4"/>
      <c r="B412" s="4"/>
      <c r="C412" s="4"/>
    </row>
  </sheetData>
  <mergeCells count="3">
    <mergeCell ref="F2:G2"/>
    <mergeCell ref="A1:M1"/>
    <mergeCell ref="L2:M2"/>
  </mergeCells>
  <pageMargins left="1" right="1" top="1" bottom="1" header="0.5" footer="0.5"/>
  <pageSetup orientation="landscape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49CE6-B9F5-443F-9791-C59BDF7BF444}">
  <dimension ref="A1:A7"/>
  <sheetViews>
    <sheetView workbookViewId="0">
      <selection activeCell="D12" sqref="D12"/>
    </sheetView>
  </sheetViews>
  <sheetFormatPr defaultRowHeight="15.75"/>
  <sheetData>
    <row r="1" spans="1:1">
      <c r="A1" s="138" t="s">
        <v>1331</v>
      </c>
    </row>
    <row r="3" spans="1:1">
      <c r="A3" s="136" t="s">
        <v>1332</v>
      </c>
    </row>
    <row r="4" spans="1:1">
      <c r="A4" s="136" t="s">
        <v>1333</v>
      </c>
    </row>
    <row r="5" spans="1:1">
      <c r="A5" s="137" t="s">
        <v>1334</v>
      </c>
    </row>
    <row r="6" spans="1:1">
      <c r="A6" s="136" t="s">
        <v>1335</v>
      </c>
    </row>
    <row r="7" spans="1:1">
      <c r="A7" s="136" t="s">
        <v>1336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S1A U-Pb UCSC</vt:lpstr>
      <vt:lpstr>S1B U-Pb ALC</vt:lpstr>
      <vt:lpstr>S2 strain</vt:lpstr>
      <vt:lpstr>S3 RSCM</vt:lpstr>
      <vt:lpstr>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</dc:creator>
  <cp:lastModifiedBy>April Leo</cp:lastModifiedBy>
  <cp:lastPrinted>2016-09-15T22:06:38Z</cp:lastPrinted>
  <dcterms:created xsi:type="dcterms:W3CDTF">2014-12-18T00:03:40Z</dcterms:created>
  <dcterms:modified xsi:type="dcterms:W3CDTF">2022-02-16T21:51:26Z</dcterms:modified>
</cp:coreProperties>
</file>