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oks\SPE555-Craddock\555-02-SM-Gottlieb\"/>
    </mc:Choice>
  </mc:AlternateContent>
  <xr:revisionPtr revIDLastSave="0" documentId="13_ncr:1_{511E8007-31A6-4F00-AE1B-DFC71365B8F9}" xr6:coauthVersionLast="47" xr6:coauthVersionMax="47" xr10:uidLastSave="{00000000-0000-0000-0000-000000000000}"/>
  <bookViews>
    <workbookView xWindow="-120" yWindow="-120" windowWidth="24240" windowHeight="12195" xr2:uid="{2AA1F436-125C-D942-8EBA-B8336E86D2D5}"/>
  </bookViews>
  <sheets>
    <sheet name="Table S3 WiscSIMS_datatable" sheetId="1" r:id="rId1"/>
    <sheet name="Info" sheetId="2" r:id="rId2"/>
  </sheets>
  <externalReferences>
    <externalReference r:id="rId3"/>
    <externalReference r:id="rId4"/>
    <externalReference r:id="rId5"/>
    <externalReference r:id="rId6"/>
  </externalReferences>
  <definedNames>
    <definedName name="___gXY1">[1]PlotDat14!$C$1:$D$22</definedName>
    <definedName name="__gXY1">[2]PlotDat9!$C$1:$D$48</definedName>
    <definedName name="ConcAgeTik1">[1]PlotDat1!$E$2:$F$50</definedName>
    <definedName name="ConcAgeTik2">[1]PlotDat1!$G$2:$H$50</definedName>
    <definedName name="ConcAgeTik3">[1]PlotDat1!$I$2:$J$50</definedName>
    <definedName name="ConcAgeTik4">[1]PlotDat1!$K$2:$L$50</definedName>
    <definedName name="ConcAgeTik5">[1]PlotDat1!$M$2:$N$50</definedName>
    <definedName name="ConcAgeTik6">[1]PlotDat1!$O$2:$P$50</definedName>
    <definedName name="ConcAgeTik7">[1]PlotDat1!$Q$2:$R$50</definedName>
    <definedName name="ConcAgeTikAge1">[1]PlotDat1!$E$1</definedName>
    <definedName name="ConcAgeTikAge2">[1]PlotDat1!$G$1</definedName>
    <definedName name="ConcAgeTikAge3">[1]PlotDat1!$I$1</definedName>
    <definedName name="ConcAgeTikAge4">[1]PlotDat1!$K$1</definedName>
    <definedName name="ConcAgeTikAge5">[1]PlotDat1!$M$1</definedName>
    <definedName name="ConcAgeTikAge6">[1]PlotDat1!$O$1</definedName>
    <definedName name="ConcAgeTikAge7">[1]PlotDat1!$Q$1</definedName>
    <definedName name="Ellipse1_1">[1]PlotDat14!$I$1:$J$49</definedName>
    <definedName name="Ellipse1_100">[3]PlotDat2!$GY$1:$GZ$59</definedName>
    <definedName name="Ellipse1_101">[3]PlotDat2!$HA$1:$HB$49</definedName>
    <definedName name="Ellipse1_102">[3]PlotDat2!$HC$1:$HD$59</definedName>
    <definedName name="Ellipse1_103">[3]PlotDat2!$HE$1:$HF$59</definedName>
    <definedName name="Ellipse1_104">[3]PlotDat2!$HG$1:$HH$59</definedName>
    <definedName name="Ellipse1_105">[3]PlotDat2!$HI$1:$HJ$59</definedName>
    <definedName name="Ellipse1_106">[3]PlotDat2!$HK$1:$HL$59</definedName>
    <definedName name="Ellipse1_107">[3]PlotDat2!$HM$1:$HN$59</definedName>
    <definedName name="Ellipse1_108">[3]PlotDat2!$HO$1:$HP$59</definedName>
    <definedName name="Ellipse1_109">[3]PlotDat2!$HQ$1:$HR$59</definedName>
    <definedName name="Ellipse1_110">[3]PlotDat2!$HS$1:$HT$59</definedName>
    <definedName name="Ellipse1_111">[3]PlotDat2!$HU$1:$HV$59</definedName>
    <definedName name="Ellipse1_112">[3]PlotDat2!$HW$1:$HX$59</definedName>
    <definedName name="Ellipse1_113">[3]PlotDat2!$HY$1:$HZ$59</definedName>
    <definedName name="Ellipse1_114">[3]PlotDat2!$IA$1:$IB$59</definedName>
    <definedName name="Ellipse1_115">[3]PlotDat2!$IC$1:$ID$59</definedName>
    <definedName name="Ellipse1_116">[3]PlotDat2!$IE$1:$IF$59</definedName>
    <definedName name="Ellipse1_117">[3]PlotDat2!$IG$1:$IH$47</definedName>
    <definedName name="Ellipse1_118">[3]PlotDat2!$II$1:$IJ$59</definedName>
    <definedName name="Ellipse1_119">[3]PlotDat2!$IK$1:$IL$59</definedName>
    <definedName name="Ellipse1_120">[3]PlotDat2!$IM$1:$IN$59</definedName>
    <definedName name="Ellipse1_121">[3]PlotDat2!$IO$1:$IP$59</definedName>
    <definedName name="Ellipse1_122">[3]PlotDat2!$IQ$1:$IR$59</definedName>
    <definedName name="Ellipse1_123">[3]PlotDat2!$IS$1:$IT$59</definedName>
    <definedName name="Ellipse1_124">[3]PlotDat2!$IU$1:$IV$59</definedName>
    <definedName name="Ellipse1_125">[3]PlotDat2!$E$201:$F$259</definedName>
    <definedName name="Ellipse1_126">[3]PlotDat2!$G$201:$H$259</definedName>
    <definedName name="Ellipse1_127">[3]PlotDat2!$I$201:$J$259</definedName>
    <definedName name="Ellipse1_128">[3]PlotDat2!$K$201:$L$259</definedName>
    <definedName name="Ellipse1_129">[3]PlotDat2!$M$201:$N$259</definedName>
    <definedName name="Ellipse1_130">[3]PlotDat2!$O$201:$P$259</definedName>
    <definedName name="Ellipse1_131">[3]PlotDat2!$Q$201:$R$259</definedName>
    <definedName name="Ellipse1_132">[3]PlotDat2!$S$201:$T$259</definedName>
    <definedName name="Ellipse1_133">[3]PlotDat2!$U$201:$V$259</definedName>
    <definedName name="Ellipse1_134">[3]PlotDat2!$W$201:$X$259</definedName>
    <definedName name="Ellipse1_135">[3]PlotDat2!$Y$201:$Z$259</definedName>
    <definedName name="Ellipse1_136">[3]PlotDat2!$AA$201:$AB$259</definedName>
    <definedName name="Ellipse1_137">[3]PlotDat2!$AC$201:$AD$259</definedName>
    <definedName name="Ellipse1_138">[3]PlotDat2!$AE$201:$AF$259</definedName>
    <definedName name="Ellipse1_139">[3]PlotDat2!$AG$201:$AH$259</definedName>
    <definedName name="Ellipse1_14">#REF!</definedName>
    <definedName name="Ellipse1_140">[3]PlotDat2!$AI$201:$AJ$259</definedName>
    <definedName name="Ellipse1_141">[3]PlotDat2!$AK$201:$AL$259</definedName>
    <definedName name="Ellipse1_142">[3]PlotDat2!$AM$201:$AN$259</definedName>
    <definedName name="Ellipse1_143">[3]PlotDat2!$AO$201:$AP$259</definedName>
    <definedName name="Ellipse1_144">[3]PlotDat2!$AQ$201:$AR$259</definedName>
    <definedName name="Ellipse1_145">[3]PlotDat2!$AS$201:$AT$259</definedName>
    <definedName name="Ellipse1_146">[3]PlotDat2!$AU$201:$AV$259</definedName>
    <definedName name="Ellipse1_147">[3]PlotDat2!$AW$201:$AX$259</definedName>
    <definedName name="Ellipse1_148">[3]PlotDat2!$AY$201:$AZ$249</definedName>
    <definedName name="Ellipse1_149">[3]PlotDat2!$BA$201:$BB$259</definedName>
    <definedName name="Ellipse1_15">[2]PlotDat4!$AM$1:$AN$46</definedName>
    <definedName name="Ellipse1_150">[3]PlotDat2!$BC$201:$BD$259</definedName>
    <definedName name="Ellipse1_151">[3]PlotDat2!$BE$201:$BF$259</definedName>
    <definedName name="Ellipse1_152">[3]PlotDat2!$BG$201:$BH$259</definedName>
    <definedName name="Ellipse1_153">[3]PlotDat2!$BI$201:$BJ$259</definedName>
    <definedName name="Ellipse1_154">[3]PlotDat2!$BK$201:$BL$259</definedName>
    <definedName name="Ellipse1_155">[3]PlotDat2!$BM$201:$BN$259</definedName>
    <definedName name="Ellipse1_156">[3]PlotDat2!$BO$201:$BP$259</definedName>
    <definedName name="Ellipse1_157">[3]PlotDat2!$BQ$201:$BR$259</definedName>
    <definedName name="Ellipse1_158">[3]PlotDat2!$BS$201:$BT$259</definedName>
    <definedName name="Ellipse1_159">[3]PlotDat2!$BU$201:$BV$259</definedName>
    <definedName name="Ellipse1_16">[2]PlotDat4!$AO$1:$AP$61</definedName>
    <definedName name="Ellipse1_160">[3]PlotDat2!$BW$201:$BX$259</definedName>
    <definedName name="Ellipse1_161">[3]PlotDat2!$BY$201:$BZ$239</definedName>
    <definedName name="Ellipse1_162">[3]PlotDat2!$CA$201:$CB$259</definedName>
    <definedName name="Ellipse1_163">[3]PlotDat2!$CC$201:$CD$259</definedName>
    <definedName name="Ellipse1_164">[3]PlotDat2!$CE$201:$CF$259</definedName>
    <definedName name="Ellipse1_165">[3]PlotDat2!$CG$201:$CH$259</definedName>
    <definedName name="Ellipse1_166">[3]PlotDat2!$CI$201:$CJ$259</definedName>
    <definedName name="Ellipse1_167">[3]PlotDat2!$CK$201:$CL$259</definedName>
    <definedName name="Ellipse1_168">[3]PlotDat2!$CM$201:$CN$259</definedName>
    <definedName name="Ellipse1_169">[3]PlotDat2!$CO$201:$CP$259</definedName>
    <definedName name="Ellipse1_17">[2]PlotDat4!$AQ$1:$AR$46</definedName>
    <definedName name="Ellipse1_170">[3]PlotDat2!$CQ$201:$CR$259</definedName>
    <definedName name="Ellipse1_171">[3]PlotDat2!$CS$201:$CT$259</definedName>
    <definedName name="Ellipse1_172">[3]PlotDat2!$CU$201:$CV$259</definedName>
    <definedName name="Ellipse1_173">[3]PlotDat2!$CW$201:$CX$259</definedName>
    <definedName name="Ellipse1_174">[3]PlotDat2!$CY$201:$CZ$259</definedName>
    <definedName name="Ellipse1_175">[3]PlotDat2!$DA$201:$DB$259</definedName>
    <definedName name="Ellipse1_176">[3]PlotDat2!$DC$201:$DD$259</definedName>
    <definedName name="Ellipse1_177">[3]PlotDat2!$DE$201:$DF$259</definedName>
    <definedName name="Ellipse1_178">[3]PlotDat2!$DG$201:$DH$259</definedName>
    <definedName name="Ellipse1_179">[3]PlotDat2!$DI$201:$DJ$259</definedName>
    <definedName name="Ellipse1_18">#REF!</definedName>
    <definedName name="Ellipse1_180">[3]PlotDat2!$DK$201:$DL$259</definedName>
    <definedName name="Ellipse1_181">[3]PlotDat2!$DM$201:$DN$259</definedName>
    <definedName name="Ellipse1_182">[3]PlotDat2!$DO$201:$DP$259</definedName>
    <definedName name="Ellipse1_183">[3]PlotDat2!$DQ$201:$DR$259</definedName>
    <definedName name="Ellipse1_184">[3]PlotDat2!$DS$201:$DT$259</definedName>
    <definedName name="Ellipse1_185">[3]PlotDat2!$DU$201:$DV$259</definedName>
    <definedName name="Ellipse1_186">[3]PlotDat2!$DW$201:$DX$259</definedName>
    <definedName name="Ellipse1_187">[3]PlotDat2!$DY$201:$DZ$259</definedName>
    <definedName name="Ellipse1_188">[3]PlotDat2!$EA$201:$EB$259</definedName>
    <definedName name="Ellipse1_189">[3]PlotDat2!$EC$201:$ED$259</definedName>
    <definedName name="Ellipse1_19">#REF!</definedName>
    <definedName name="Ellipse1_190">[3]PlotDat2!$EE$201:$EF$259</definedName>
    <definedName name="Ellipse1_191">[3]PlotDat2!$EG$201:$EH$259</definedName>
    <definedName name="Ellipse1_192">[3]PlotDat2!$EI$201:$EJ$259</definedName>
    <definedName name="Ellipse1_193">[3]PlotDat2!$EK$201:$EL$259</definedName>
    <definedName name="Ellipse1_194">[3]PlotDat2!$EM$201:$EN$259</definedName>
    <definedName name="Ellipse1_195">[3]PlotDat2!$EO$201:$EP$259</definedName>
    <definedName name="Ellipse1_196">[3]PlotDat2!$EQ$201:$ER$259</definedName>
    <definedName name="Ellipse1_197">[3]PlotDat2!$ES$201:$ET$259</definedName>
    <definedName name="Ellipse1_198">[3]PlotDat2!$EU$201:$EV$259</definedName>
    <definedName name="Ellipse1_199">[3]PlotDat2!$EW$201:$EX$259</definedName>
    <definedName name="Ellipse1_20">[3]PlotDat2!$AU$1:$AV$59</definedName>
    <definedName name="Ellipse1_200">[3]PlotDat2!$EY$201:$EZ$259</definedName>
    <definedName name="Ellipse1_201">[3]PlotDat2!$FA$201:$FB$259</definedName>
    <definedName name="Ellipse1_202">[3]PlotDat2!$FC$201:$FD$259</definedName>
    <definedName name="Ellipse1_203">[3]PlotDat2!$FE$201:$FF$259</definedName>
    <definedName name="Ellipse1_204">[3]PlotDat2!$FG$201:$FH$259</definedName>
    <definedName name="Ellipse1_205">[3]PlotDat2!$FI$201:$FJ$243</definedName>
    <definedName name="Ellipse1_206">[3]PlotDat2!$FK$201:$FL$259</definedName>
    <definedName name="Ellipse1_207">[3]PlotDat2!$FM$201:$FN$259</definedName>
    <definedName name="Ellipse1_208">[3]PlotDat2!$FO$201:$FP$259</definedName>
    <definedName name="Ellipse1_209">[3]PlotDat2!$FQ$201:$FR$259</definedName>
    <definedName name="Ellipse1_21">[3]PlotDat2!$AW$1:$AX$59</definedName>
    <definedName name="Ellipse1_210">[3]PlotDat2!$FS$201:$FT$259</definedName>
    <definedName name="Ellipse1_211">[3]PlotDat2!$FU$201:$FV$259</definedName>
    <definedName name="Ellipse1_212">[3]PlotDat2!$FW$201:$FX$259</definedName>
    <definedName name="Ellipse1_213">[3]PlotDat2!$FY$201:$FZ$259</definedName>
    <definedName name="Ellipse1_214">[3]PlotDat2!$GA$201:$GB$259</definedName>
    <definedName name="Ellipse1_215">[3]PlotDat2!$GC$201:$GD$259</definedName>
    <definedName name="Ellipse1_216">[3]PlotDat2!$GE$201:$GF$259</definedName>
    <definedName name="Ellipse1_217">[3]PlotDat2!$GG$201:$GH$259</definedName>
    <definedName name="Ellipse1_218">[3]PlotDat2!$GI$201:$GJ$259</definedName>
    <definedName name="Ellipse1_219">[3]PlotDat2!$GK$201:$GL$259</definedName>
    <definedName name="Ellipse1_22">[3]PlotDat2!$AY$1:$AZ$59</definedName>
    <definedName name="Ellipse1_220">[3]PlotDat2!$GM$201:$GN$259</definedName>
    <definedName name="Ellipse1_221">[3]PlotDat2!$GO$201:$GP$259</definedName>
    <definedName name="Ellipse1_222">[3]PlotDat2!$GQ$201:$GR$259</definedName>
    <definedName name="Ellipse1_223">[3]PlotDat2!$GS$201:$GT$259</definedName>
    <definedName name="Ellipse1_224">[3]PlotDat2!$GU$201:$GV$259</definedName>
    <definedName name="Ellipse1_225">[3]PlotDat2!$GW$201:$GX$259</definedName>
    <definedName name="Ellipse1_226">[3]PlotDat2!$GY$201:$GZ$259</definedName>
    <definedName name="Ellipse1_227">[3]PlotDat2!$HA$201:$HB$259</definedName>
    <definedName name="Ellipse1_228">[3]PlotDat2!$HC$201:$HD$259</definedName>
    <definedName name="Ellipse1_229">[3]PlotDat2!$HE$201:$HF$259</definedName>
    <definedName name="Ellipse1_23">[3]PlotDat2!$BA$1:$BB$59</definedName>
    <definedName name="Ellipse1_230">[3]PlotDat2!$HG$201:$HH$259</definedName>
    <definedName name="Ellipse1_231">[3]PlotDat2!$HI$201:$HJ$259</definedName>
    <definedName name="Ellipse1_232">[3]PlotDat2!$HK$201:$HL$259</definedName>
    <definedName name="Ellipse1_233">[3]PlotDat2!$HM$201:$HN$255</definedName>
    <definedName name="Ellipse1_234">[3]PlotDat2!$HO$201:$HP$235</definedName>
    <definedName name="Ellipse1_235">[3]PlotDat2!$HQ$201:$HR$259</definedName>
    <definedName name="Ellipse1_236">[3]PlotDat2!$HS$201:$HT$259</definedName>
    <definedName name="Ellipse1_237">[3]PlotDat2!$HU$201:$HV$241</definedName>
    <definedName name="Ellipse1_238">[3]PlotDat2!$HW$201:$HX$259</definedName>
    <definedName name="Ellipse1_239">[3]PlotDat2!$HY$201:$HZ$259</definedName>
    <definedName name="Ellipse1_24">[3]PlotDat2!$BC$1:$BD$59</definedName>
    <definedName name="Ellipse1_240">[3]PlotDat2!$IA$201:$IB$259</definedName>
    <definedName name="Ellipse1_241">[3]PlotDat2!$IC$201:$ID$259</definedName>
    <definedName name="Ellipse1_242">[3]PlotDat2!$IE$201:$IF$259</definedName>
    <definedName name="Ellipse1_243">[3]PlotDat2!$IG$201:$IH$259</definedName>
    <definedName name="Ellipse1_244">[3]PlotDat2!$II$201:$IJ$259</definedName>
    <definedName name="Ellipse1_245">[3]PlotDat2!$IK$201:$IL$259</definedName>
    <definedName name="Ellipse1_246">[3]PlotDat2!$IM$201:$IN$259</definedName>
    <definedName name="Ellipse1_247">[3]PlotDat2!$IO$201:$IP$259</definedName>
    <definedName name="Ellipse1_248">[3]PlotDat2!$IQ$201:$IR$259</definedName>
    <definedName name="Ellipse1_249">[3]PlotDat2!$IS$201:$IT$259</definedName>
    <definedName name="Ellipse1_25">[3]PlotDat2!$BE$1:$BF$59</definedName>
    <definedName name="Ellipse1_250">[3]PlotDat2!$IU$201:$IV$259</definedName>
    <definedName name="Ellipse1_251">[3]PlotDat2!$E$401:$F$459</definedName>
    <definedName name="Ellipse1_252">[3]PlotDat2!$G$401:$H$459</definedName>
    <definedName name="Ellipse1_253">[3]PlotDat2!$I$401:$J$459</definedName>
    <definedName name="Ellipse1_254">[3]PlotDat2!$K$401:$L$459</definedName>
    <definedName name="Ellipse1_255">[3]PlotDat2!$M$401:$N$459</definedName>
    <definedName name="Ellipse1_256">[3]PlotDat2!$O$401:$P$459</definedName>
    <definedName name="Ellipse1_257">[3]PlotDat2!$Q$401:$R$459</definedName>
    <definedName name="Ellipse1_258">[3]PlotDat2!$S$401:$T$459</definedName>
    <definedName name="Ellipse1_259">[3]PlotDat2!$U$401:$V$459</definedName>
    <definedName name="Ellipse1_26">[3]PlotDat2!$BG$1:$BH$59</definedName>
    <definedName name="Ellipse1_260">[3]PlotDat2!$W$401:$X$459</definedName>
    <definedName name="Ellipse1_261">[3]PlotDat2!$Y$401:$Z$459</definedName>
    <definedName name="Ellipse1_262">[3]PlotDat2!$AA$401:$AB$459</definedName>
    <definedName name="Ellipse1_263">[3]PlotDat2!$AC$401:$AD$459</definedName>
    <definedName name="Ellipse1_264">[3]PlotDat2!$AE$401:$AF$459</definedName>
    <definedName name="Ellipse1_265">[3]PlotDat2!$AG$401:$AH$459</definedName>
    <definedName name="Ellipse1_266">[3]PlotDat2!$AI$401:$AJ$459</definedName>
    <definedName name="Ellipse1_267">[3]PlotDat2!$AK$401:$AL$459</definedName>
    <definedName name="Ellipse1_268">[3]PlotDat2!$AM$401:$AN$459</definedName>
    <definedName name="Ellipse1_269">[3]PlotDat2!$AO$401:$AP$459</definedName>
    <definedName name="Ellipse1_27">[3]PlotDat2!$BI$1:$BJ$59</definedName>
    <definedName name="Ellipse1_270">[3]PlotDat2!$AQ$401:$AR$459</definedName>
    <definedName name="Ellipse1_271">[3]PlotDat2!$AS$401:$AT$459</definedName>
    <definedName name="Ellipse1_272">[3]PlotDat2!$AU$401:$AV$459</definedName>
    <definedName name="Ellipse1_273">[3]PlotDat2!$AW$401:$AX$459</definedName>
    <definedName name="Ellipse1_274">[3]PlotDat2!$AY$401:$AZ$459</definedName>
    <definedName name="Ellipse1_275">[3]PlotDat2!$BA$401:$BB$459</definedName>
    <definedName name="Ellipse1_276">[3]PlotDat2!$BC$401:$BD$459</definedName>
    <definedName name="Ellipse1_277">[3]PlotDat2!$BE$401:$BF$459</definedName>
    <definedName name="Ellipse1_278">[3]PlotDat2!$BG$401:$BH$459</definedName>
    <definedName name="Ellipse1_279">[3]PlotDat2!$BI$401:$BJ$459</definedName>
    <definedName name="Ellipse1_28">[3]PlotDat2!$BK$1:$BL$59</definedName>
    <definedName name="Ellipse1_280">[3]PlotDat2!$BK$401:$BL$459</definedName>
    <definedName name="Ellipse1_281">[3]PlotDat2!$BM$401:$BN$459</definedName>
    <definedName name="Ellipse1_282">[3]PlotDat2!$BO$401:$BP$459</definedName>
    <definedName name="Ellipse1_283">[3]PlotDat2!$BQ$401:$BR$459</definedName>
    <definedName name="Ellipse1_284">[3]PlotDat2!$BS$401:$BT$459</definedName>
    <definedName name="Ellipse1_285">[3]PlotDat2!$BU$401:$BV$459</definedName>
    <definedName name="Ellipse1_286">[3]PlotDat2!$BW$401:$BX$459</definedName>
    <definedName name="Ellipse1_287">[3]PlotDat2!$BY$401:$BZ$459</definedName>
    <definedName name="Ellipse1_288">[3]PlotDat2!$CA$401:$CB$459</definedName>
    <definedName name="Ellipse1_289">[3]PlotDat2!$CC$401:$CD$459</definedName>
    <definedName name="Ellipse1_29">[3]PlotDat2!$BM$1:$BN$59</definedName>
    <definedName name="Ellipse1_290">[3]PlotDat2!$CE$401:$CF$459</definedName>
    <definedName name="Ellipse1_291">[3]PlotDat2!$CG$401:$CH$459</definedName>
    <definedName name="Ellipse1_292">[3]PlotDat2!$CI$401:$CJ$459</definedName>
    <definedName name="Ellipse1_293">[3]PlotDat2!$CK$401:$CL$459</definedName>
    <definedName name="Ellipse1_294">[3]PlotDat2!$CM$401:$CN$459</definedName>
    <definedName name="Ellipse1_295">[3]PlotDat2!$CO$401:$CP$459</definedName>
    <definedName name="Ellipse1_296">[3]PlotDat2!$CQ$401:$CR$459</definedName>
    <definedName name="Ellipse1_297">[3]PlotDat2!$CS$401:$CT$459</definedName>
    <definedName name="Ellipse1_298">[3]PlotDat2!$CU$401:$CV$459</definedName>
    <definedName name="Ellipse1_299">[3]PlotDat2!$CW$401:$CX$459</definedName>
    <definedName name="Ellipse1_30">[3]PlotDat2!$BO$1:$BP$59</definedName>
    <definedName name="Ellipse1_300">[3]PlotDat2!$CY$401:$CZ$459</definedName>
    <definedName name="Ellipse1_301">[3]PlotDat2!$DA$401:$DB$459</definedName>
    <definedName name="Ellipse1_302">[3]PlotDat2!$DC$401:$DD$459</definedName>
    <definedName name="Ellipse1_303">[3]PlotDat2!$DE$401:$DF$459</definedName>
    <definedName name="Ellipse1_304">[3]PlotDat2!$DG$401:$DH$459</definedName>
    <definedName name="Ellipse1_305">[3]PlotDat2!$DI$401:$DJ$459</definedName>
    <definedName name="Ellipse1_306">[3]PlotDat2!$DK$401:$DL$459</definedName>
    <definedName name="Ellipse1_307">[3]PlotDat2!$DM$401:$DN$459</definedName>
    <definedName name="Ellipse1_308">[3]PlotDat2!$DO$401:$DP$459</definedName>
    <definedName name="Ellipse1_309">[3]PlotDat2!$DQ$401:$DR$459</definedName>
    <definedName name="Ellipse1_31">[3]PlotDat2!$BQ$1:$BR$59</definedName>
    <definedName name="Ellipse1_310">[3]PlotDat2!$DS$401:$DT$459</definedName>
    <definedName name="Ellipse1_311">[3]PlotDat2!$DU$401:$DV$459</definedName>
    <definedName name="Ellipse1_312">[3]PlotDat2!$DW$401:$DX$459</definedName>
    <definedName name="Ellipse1_313">[3]PlotDat2!$DY$401:$DZ$459</definedName>
    <definedName name="Ellipse1_314">[3]PlotDat2!$EA$401:$EB$459</definedName>
    <definedName name="Ellipse1_315">[3]PlotDat2!$EC$401:$ED$459</definedName>
    <definedName name="Ellipse1_316">[3]PlotDat2!$EE$401:$EF$459</definedName>
    <definedName name="Ellipse1_317">[3]PlotDat2!$EG$401:$EH$459</definedName>
    <definedName name="Ellipse1_318">[3]PlotDat2!$EI$401:$EJ$459</definedName>
    <definedName name="Ellipse1_319">[3]PlotDat2!$EK$401:$EL$459</definedName>
    <definedName name="Ellipse1_32">[3]PlotDat2!$BS$1:$BT$59</definedName>
    <definedName name="Ellipse1_320">[3]PlotDat2!$EM$401:$EN$459</definedName>
    <definedName name="Ellipse1_321">[3]PlotDat2!$EO$401:$EP$433</definedName>
    <definedName name="Ellipse1_322">[3]PlotDat2!$EQ$401:$ER$435</definedName>
    <definedName name="Ellipse1_323">[3]PlotDat2!$ES$401:$ET$437</definedName>
    <definedName name="Ellipse1_33">[3]PlotDat2!$BU$1:$BV$59</definedName>
    <definedName name="Ellipse1_34">[3]PlotDat2!$BW$1:$BX$59</definedName>
    <definedName name="Ellipse1_35">[3]PlotDat2!$BY$1:$BZ$59</definedName>
    <definedName name="Ellipse1_36">[3]PlotDat2!$CA$1:$CB$59</definedName>
    <definedName name="Ellipse1_37">[3]PlotDat2!$CC$1:$CD$59</definedName>
    <definedName name="Ellipse1_38">[3]PlotDat2!$CE$1:$CF$59</definedName>
    <definedName name="Ellipse1_39">[3]PlotDat2!$CG$1:$CH$59</definedName>
    <definedName name="Ellipse1_40">[3]PlotDat2!$CI$1:$CJ$59</definedName>
    <definedName name="Ellipse1_41">[3]PlotDat2!$CK$1:$CL$59</definedName>
    <definedName name="Ellipse1_42">[3]PlotDat2!$CM$1:$CN$59</definedName>
    <definedName name="Ellipse1_43">[3]PlotDat2!$CO$1:$CP$33</definedName>
    <definedName name="Ellipse1_44">[3]PlotDat2!$CQ$1:$CR$59</definedName>
    <definedName name="Ellipse1_45">[3]PlotDat2!$CS$1:$CT$55</definedName>
    <definedName name="Ellipse1_46">[3]PlotDat2!$CU$1:$CV$59</definedName>
    <definedName name="Ellipse1_47">[3]PlotDat2!$CW$1:$CX$59</definedName>
    <definedName name="Ellipse1_48">[3]PlotDat2!$CY$1:$CZ$59</definedName>
    <definedName name="Ellipse1_49">[3]PlotDat2!$DA$1:$DB$59</definedName>
    <definedName name="Ellipse1_50">[3]PlotDat2!$DC$1:$DD$43</definedName>
    <definedName name="Ellipse1_51">[3]PlotDat2!$DE$1:$DF$59</definedName>
    <definedName name="Ellipse1_52">[3]PlotDat2!$DG$1:$DH$33</definedName>
    <definedName name="Ellipse1_53">[3]PlotDat2!$DI$1:$DJ$43</definedName>
    <definedName name="Ellipse1_54">[3]PlotDat2!$DK$1:$DL$59</definedName>
    <definedName name="Ellipse1_55">[3]PlotDat2!$DM$1:$DN$59</definedName>
    <definedName name="Ellipse1_56">[3]PlotDat2!$DO$1:$DP$59</definedName>
    <definedName name="Ellipse1_57">[3]PlotDat2!$DQ$1:$DR$59</definedName>
    <definedName name="Ellipse1_58">[3]PlotDat2!$DS$1:$DT$59</definedName>
    <definedName name="Ellipse1_59">[3]PlotDat2!$DU$1:$DV$59</definedName>
    <definedName name="Ellipse1_60">[3]PlotDat2!$DW$1:$DX$59</definedName>
    <definedName name="Ellipse1_61">[3]PlotDat2!$DY$1:$DZ$59</definedName>
    <definedName name="Ellipse1_62">[3]PlotDat2!$EA$1:$EB$59</definedName>
    <definedName name="Ellipse1_63">[3]PlotDat2!$EC$1:$ED$59</definedName>
    <definedName name="Ellipse1_64">[3]PlotDat2!$EE$1:$EF$59</definedName>
    <definedName name="Ellipse1_65">[3]PlotDat2!$EG$1:$EH$59</definedName>
    <definedName name="Ellipse1_66">[3]PlotDat2!$EI$1:$EJ$59</definedName>
    <definedName name="Ellipse1_67">[3]PlotDat2!$EK$1:$EL$59</definedName>
    <definedName name="Ellipse1_68">[3]PlotDat2!$EM$1:$EN$59</definedName>
    <definedName name="Ellipse1_69">[3]PlotDat2!$EO$1:$EP$59</definedName>
    <definedName name="Ellipse1_70">[3]PlotDat2!$EQ$1:$ER$59</definedName>
    <definedName name="Ellipse1_71">[3]PlotDat2!$ES$1:$ET$59</definedName>
    <definedName name="Ellipse1_72">[3]PlotDat2!$EU$1:$EV$59</definedName>
    <definedName name="Ellipse1_73">[3]PlotDat2!$EW$1:$EX$59</definedName>
    <definedName name="Ellipse1_74">[3]PlotDat2!$EY$1:$EZ$59</definedName>
    <definedName name="Ellipse1_75">[3]PlotDat2!$FA$1:$FB$59</definedName>
    <definedName name="Ellipse1_76">[3]PlotDat2!$FC$1:$FD$59</definedName>
    <definedName name="Ellipse1_77">[3]PlotDat2!$FE$1:$FF$59</definedName>
    <definedName name="Ellipse1_78">[3]PlotDat2!$FG$1:$FH$59</definedName>
    <definedName name="Ellipse1_79">[3]PlotDat2!$FI$1:$FJ$59</definedName>
    <definedName name="Ellipse1_80">[3]PlotDat2!$FK$1:$FL$59</definedName>
    <definedName name="Ellipse1_81">[3]PlotDat2!$FM$1:$FN$59</definedName>
    <definedName name="Ellipse1_82">[3]PlotDat2!$FO$1:$FP$59</definedName>
    <definedName name="Ellipse1_83">[3]PlotDat2!$FQ$1:$FR$59</definedName>
    <definedName name="Ellipse1_84">[3]PlotDat2!$FS$1:$FT$59</definedName>
    <definedName name="Ellipse1_85">[3]PlotDat2!$FU$1:$FV$59</definedName>
    <definedName name="Ellipse1_86">[3]PlotDat2!$FW$1:$FX$59</definedName>
    <definedName name="Ellipse1_87">[3]PlotDat2!$FY$1:$FZ$59</definedName>
    <definedName name="Ellipse1_88">[3]PlotDat2!$GA$1:$GB$59</definedName>
    <definedName name="Ellipse1_89">[3]PlotDat2!$GC$1:$GD$59</definedName>
    <definedName name="Ellipse1_90">[3]PlotDat2!$GE$1:$GF$35</definedName>
    <definedName name="Ellipse1_91">[3]PlotDat2!$GG$1:$GH$33</definedName>
    <definedName name="Ellipse1_92">[3]PlotDat2!$GI$1:$GJ$59</definedName>
    <definedName name="Ellipse1_93">[3]PlotDat2!$GK$1:$GL$59</definedName>
    <definedName name="Ellipse1_94">[3]PlotDat2!$GM$1:$GN$45</definedName>
    <definedName name="Ellipse1_95">[3]PlotDat2!$GO$1:$GP$59</definedName>
    <definedName name="Ellipse1_96">[3]PlotDat2!$GQ$1:$GR$59</definedName>
    <definedName name="Ellipse1_97">[3]PlotDat2!$GS$1:$GT$51</definedName>
    <definedName name="Ellipse1_98">[3]PlotDat2!$GU$1:$GV$59</definedName>
    <definedName name="Ellipse1_99">[3]PlotDat2!$GW$1:$GX$59</definedName>
    <definedName name="FeZr2O">[4]SampleData!$BO$7</definedName>
    <definedName name="gauss">[3]PlotDat14!$C$1:$D$2000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6" i="1" l="1"/>
  <c r="F396" i="1"/>
  <c r="V365" i="1"/>
  <c r="V388" i="1"/>
  <c r="V389" i="1"/>
  <c r="G389" i="1"/>
  <c r="D382" i="1"/>
  <c r="F389" i="1"/>
  <c r="E389" i="1"/>
  <c r="G388" i="1"/>
  <c r="F388" i="1"/>
  <c r="U382" i="1"/>
  <c r="U381" i="1"/>
  <c r="D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G366" i="1"/>
  <c r="D359" i="1"/>
  <c r="F366" i="1"/>
  <c r="E366" i="1"/>
  <c r="C358" i="1"/>
  <c r="G365" i="1"/>
  <c r="F365" i="1"/>
  <c r="U359" i="1"/>
  <c r="U358" i="1"/>
  <c r="D358" i="1"/>
  <c r="U357" i="1"/>
  <c r="D357" i="1"/>
  <c r="U356" i="1"/>
  <c r="U355" i="1"/>
  <c r="U354" i="1"/>
  <c r="D354" i="1"/>
  <c r="U353" i="1"/>
  <c r="D353" i="1"/>
  <c r="U352" i="1"/>
  <c r="U351" i="1"/>
  <c r="U350" i="1"/>
  <c r="D350" i="1"/>
  <c r="U349" i="1"/>
  <c r="D349" i="1"/>
  <c r="C349" i="1"/>
  <c r="U348" i="1"/>
  <c r="U347" i="1"/>
  <c r="U346" i="1"/>
  <c r="D346" i="1"/>
  <c r="U345" i="1"/>
  <c r="D345" i="1"/>
  <c r="C345" i="1"/>
  <c r="G343" i="1"/>
  <c r="F343" i="1"/>
  <c r="E343" i="1"/>
  <c r="C336" i="1"/>
  <c r="V342" i="1"/>
  <c r="V366" i="1"/>
  <c r="G342" i="1"/>
  <c r="F342" i="1"/>
  <c r="U336" i="1"/>
  <c r="D336" i="1"/>
  <c r="U335" i="1"/>
  <c r="D335" i="1"/>
  <c r="U334" i="1"/>
  <c r="D334" i="1"/>
  <c r="U333" i="1"/>
  <c r="D333" i="1"/>
  <c r="U332" i="1"/>
  <c r="D332" i="1"/>
  <c r="U331" i="1"/>
  <c r="D331" i="1"/>
  <c r="U330" i="1"/>
  <c r="D330" i="1"/>
  <c r="U329" i="1"/>
  <c r="D329" i="1"/>
  <c r="U328" i="1"/>
  <c r="D328" i="1"/>
  <c r="U327" i="1"/>
  <c r="D327" i="1"/>
  <c r="G325" i="1"/>
  <c r="F325" i="1"/>
  <c r="E325" i="1"/>
  <c r="V324" i="1"/>
  <c r="V343" i="1"/>
  <c r="W336" i="1"/>
  <c r="G324" i="1"/>
  <c r="F324" i="1"/>
  <c r="U318" i="1"/>
  <c r="D318" i="1"/>
  <c r="U317" i="1"/>
  <c r="D317" i="1"/>
  <c r="U316" i="1"/>
  <c r="D316" i="1"/>
  <c r="U315" i="1"/>
  <c r="D315" i="1"/>
  <c r="U314" i="1"/>
  <c r="D314" i="1"/>
  <c r="U313" i="1"/>
  <c r="D313" i="1"/>
  <c r="U312" i="1"/>
  <c r="D312" i="1"/>
  <c r="U311" i="1"/>
  <c r="D311" i="1"/>
  <c r="U310" i="1"/>
  <c r="D310" i="1"/>
  <c r="U309" i="1"/>
  <c r="D309" i="1"/>
  <c r="G307" i="1"/>
  <c r="F307" i="1"/>
  <c r="E307" i="1"/>
  <c r="C300" i="1"/>
  <c r="V306" i="1"/>
  <c r="V325" i="1"/>
  <c r="G306" i="1"/>
  <c r="F306" i="1"/>
  <c r="U300" i="1"/>
  <c r="D300" i="1"/>
  <c r="U299" i="1"/>
  <c r="D299" i="1"/>
  <c r="U298" i="1"/>
  <c r="D298" i="1"/>
  <c r="U297" i="1"/>
  <c r="D297" i="1"/>
  <c r="U296" i="1"/>
  <c r="D296" i="1"/>
  <c r="U295" i="1"/>
  <c r="D295" i="1"/>
  <c r="C295" i="1"/>
  <c r="U294" i="1"/>
  <c r="D294" i="1"/>
  <c r="C294" i="1"/>
  <c r="U293" i="1"/>
  <c r="D293" i="1"/>
  <c r="C293" i="1"/>
  <c r="U292" i="1"/>
  <c r="D292" i="1"/>
  <c r="C292" i="1"/>
  <c r="U291" i="1"/>
  <c r="D291" i="1"/>
  <c r="C291" i="1"/>
  <c r="U290" i="1"/>
  <c r="D290" i="1"/>
  <c r="C290" i="1"/>
  <c r="U289" i="1"/>
  <c r="D289" i="1"/>
  <c r="C289" i="1"/>
  <c r="U288" i="1"/>
  <c r="D288" i="1"/>
  <c r="C288" i="1"/>
  <c r="U287" i="1"/>
  <c r="D287" i="1"/>
  <c r="C287" i="1"/>
  <c r="U286" i="1"/>
  <c r="D286" i="1"/>
  <c r="C286" i="1"/>
  <c r="G284" i="1"/>
  <c r="D277" i="1"/>
  <c r="F284" i="1"/>
  <c r="E284" i="1"/>
  <c r="C276" i="1"/>
  <c r="V283" i="1"/>
  <c r="G283" i="1"/>
  <c r="F283" i="1"/>
  <c r="U277" i="1"/>
  <c r="U276" i="1"/>
  <c r="D276" i="1"/>
  <c r="U275" i="1"/>
  <c r="D275" i="1"/>
  <c r="U274" i="1"/>
  <c r="U273" i="1"/>
  <c r="U272" i="1"/>
  <c r="D272" i="1"/>
  <c r="U271" i="1"/>
  <c r="D271" i="1"/>
  <c r="C271" i="1"/>
  <c r="U270" i="1"/>
  <c r="U269" i="1"/>
  <c r="U268" i="1"/>
  <c r="D268" i="1"/>
  <c r="V265" i="1"/>
  <c r="V284" i="1"/>
  <c r="G265" i="1"/>
  <c r="F265" i="1"/>
  <c r="G257" i="1"/>
  <c r="F257" i="1"/>
  <c r="E257" i="1"/>
  <c r="V256" i="1"/>
  <c r="G256" i="1"/>
  <c r="F256" i="1"/>
  <c r="U250" i="1"/>
  <c r="E250" i="1"/>
  <c r="D250" i="1"/>
  <c r="C250" i="1"/>
  <c r="U249" i="1"/>
  <c r="D249" i="1"/>
  <c r="C249" i="1"/>
  <c r="U248" i="1"/>
  <c r="D248" i="1"/>
  <c r="C248" i="1"/>
  <c r="U247" i="1"/>
  <c r="D247" i="1"/>
  <c r="C247" i="1"/>
  <c r="U246" i="1"/>
  <c r="D246" i="1"/>
  <c r="C246" i="1"/>
  <c r="U245" i="1"/>
  <c r="D245" i="1"/>
  <c r="C245" i="1"/>
  <c r="U244" i="1"/>
  <c r="D244" i="1"/>
  <c r="C244" i="1"/>
  <c r="U243" i="1"/>
  <c r="D243" i="1"/>
  <c r="C243" i="1"/>
  <c r="U242" i="1"/>
  <c r="D242" i="1"/>
  <c r="C242" i="1"/>
  <c r="U241" i="1"/>
  <c r="D241" i="1"/>
  <c r="C241" i="1"/>
  <c r="U240" i="1"/>
  <c r="D240" i="1"/>
  <c r="C240" i="1"/>
  <c r="U239" i="1"/>
  <c r="D239" i="1"/>
  <c r="C239" i="1"/>
  <c r="U238" i="1"/>
  <c r="D238" i="1"/>
  <c r="C238" i="1"/>
  <c r="U237" i="1"/>
  <c r="D237" i="1"/>
  <c r="C237" i="1"/>
  <c r="U236" i="1"/>
  <c r="D236" i="1"/>
  <c r="C236" i="1"/>
  <c r="G234" i="1"/>
  <c r="F234" i="1"/>
  <c r="E234" i="1"/>
  <c r="V233" i="1"/>
  <c r="V257" i="1"/>
  <c r="G233" i="1"/>
  <c r="F233" i="1"/>
  <c r="U227" i="1"/>
  <c r="D227" i="1"/>
  <c r="U226" i="1"/>
  <c r="D226" i="1"/>
  <c r="U225" i="1"/>
  <c r="D225" i="1"/>
  <c r="U224" i="1"/>
  <c r="D224" i="1"/>
  <c r="U223" i="1"/>
  <c r="D223" i="1"/>
  <c r="U222" i="1"/>
  <c r="D222" i="1"/>
  <c r="U221" i="1"/>
  <c r="D221" i="1"/>
  <c r="U220" i="1"/>
  <c r="D220" i="1"/>
  <c r="U219" i="1"/>
  <c r="D219" i="1"/>
  <c r="U218" i="1"/>
  <c r="D218" i="1"/>
  <c r="U217" i="1"/>
  <c r="D217" i="1"/>
  <c r="U216" i="1"/>
  <c r="D216" i="1"/>
  <c r="U215" i="1"/>
  <c r="D215" i="1"/>
  <c r="U214" i="1"/>
  <c r="D214" i="1"/>
  <c r="U213" i="1"/>
  <c r="D213" i="1"/>
  <c r="G211" i="1"/>
  <c r="F211" i="1"/>
  <c r="E211" i="1"/>
  <c r="V210" i="1"/>
  <c r="V234" i="1"/>
  <c r="G210" i="1"/>
  <c r="F210" i="1"/>
  <c r="U204" i="1"/>
  <c r="D204" i="1"/>
  <c r="U203" i="1"/>
  <c r="D203" i="1"/>
  <c r="U202" i="1"/>
  <c r="D202" i="1"/>
  <c r="U201" i="1"/>
  <c r="D201" i="1"/>
  <c r="U200" i="1"/>
  <c r="D200" i="1"/>
  <c r="U199" i="1"/>
  <c r="D199" i="1"/>
  <c r="U198" i="1"/>
  <c r="D198" i="1"/>
  <c r="U197" i="1"/>
  <c r="D197" i="1"/>
  <c r="U196" i="1"/>
  <c r="D196" i="1"/>
  <c r="U195" i="1"/>
  <c r="D195" i="1"/>
  <c r="V193" i="1"/>
  <c r="G193" i="1"/>
  <c r="F193" i="1"/>
  <c r="G185" i="1"/>
  <c r="F185" i="1"/>
  <c r="V158" i="1"/>
  <c r="V176" i="1"/>
  <c r="V177" i="1"/>
  <c r="G177" i="1"/>
  <c r="D161" i="1"/>
  <c r="F177" i="1"/>
  <c r="E177" i="1"/>
  <c r="C165" i="1"/>
  <c r="G176" i="1"/>
  <c r="F176" i="1"/>
  <c r="U165" i="1"/>
  <c r="U164" i="1"/>
  <c r="D164" i="1"/>
  <c r="C164" i="1"/>
  <c r="U163" i="1"/>
  <c r="D163" i="1"/>
  <c r="C163" i="1"/>
  <c r="U162" i="1"/>
  <c r="C162" i="1"/>
  <c r="U161" i="1"/>
  <c r="C161" i="1"/>
  <c r="G159" i="1"/>
  <c r="F159" i="1"/>
  <c r="E159" i="1"/>
  <c r="G158" i="1"/>
  <c r="F158" i="1"/>
  <c r="G136" i="1"/>
  <c r="D119" i="1"/>
  <c r="F136" i="1"/>
  <c r="E136" i="1"/>
  <c r="V135" i="1"/>
  <c r="G135" i="1"/>
  <c r="F135" i="1"/>
  <c r="U120" i="1"/>
  <c r="D120" i="1"/>
  <c r="U119" i="1"/>
  <c r="U118" i="1"/>
  <c r="D118" i="1"/>
  <c r="U117" i="1"/>
  <c r="D117" i="1"/>
  <c r="U116" i="1"/>
  <c r="D116" i="1"/>
  <c r="U115" i="1"/>
  <c r="V95" i="1"/>
  <c r="V112" i="1"/>
  <c r="V113" i="1"/>
  <c r="G113" i="1"/>
  <c r="D105" i="1"/>
  <c r="F113" i="1"/>
  <c r="E113" i="1"/>
  <c r="C105" i="1"/>
  <c r="V136" i="1"/>
  <c r="G112" i="1"/>
  <c r="F112" i="1"/>
  <c r="U106" i="1"/>
  <c r="U105" i="1"/>
  <c r="U104" i="1"/>
  <c r="C104" i="1"/>
  <c r="U103" i="1"/>
  <c r="C103" i="1"/>
  <c r="U102" i="1"/>
  <c r="C102" i="1"/>
  <c r="U101" i="1"/>
  <c r="C101" i="1"/>
  <c r="U100" i="1"/>
  <c r="D100" i="1"/>
  <c r="C100" i="1"/>
  <c r="U99" i="1"/>
  <c r="D99" i="1"/>
  <c r="C99" i="1"/>
  <c r="U98" i="1"/>
  <c r="D98" i="1"/>
  <c r="C98" i="1"/>
  <c r="U97" i="1"/>
  <c r="D97" i="1"/>
  <c r="C97" i="1"/>
  <c r="G95" i="1"/>
  <c r="F95" i="1"/>
  <c r="G88" i="1"/>
  <c r="F88" i="1"/>
  <c r="G78" i="1"/>
  <c r="D73" i="1"/>
  <c r="F78" i="1"/>
  <c r="E78" i="1"/>
  <c r="V77" i="1"/>
  <c r="G77" i="1"/>
  <c r="F77" i="1"/>
  <c r="U74" i="1"/>
  <c r="U73" i="1"/>
  <c r="U72" i="1"/>
  <c r="D72" i="1"/>
  <c r="U71" i="1"/>
  <c r="D71" i="1"/>
  <c r="U70" i="1"/>
  <c r="D70" i="1"/>
  <c r="U69" i="1"/>
  <c r="D69" i="1"/>
  <c r="U68" i="1"/>
  <c r="D68" i="1"/>
  <c r="U67" i="1"/>
  <c r="D67" i="1"/>
  <c r="U66" i="1"/>
  <c r="D66" i="1"/>
  <c r="U65" i="1"/>
  <c r="D65" i="1"/>
  <c r="U64" i="1"/>
  <c r="D64" i="1"/>
  <c r="U63" i="1"/>
  <c r="D63" i="1"/>
  <c r="U62" i="1"/>
  <c r="D62" i="1"/>
  <c r="U61" i="1"/>
  <c r="D61" i="1"/>
  <c r="U60" i="1"/>
  <c r="D60" i="1"/>
  <c r="G58" i="1"/>
  <c r="F58" i="1"/>
  <c r="E58" i="1"/>
  <c r="V57" i="1"/>
  <c r="V78" i="1"/>
  <c r="G57" i="1"/>
  <c r="F57" i="1"/>
  <c r="U51" i="1"/>
  <c r="D51" i="1"/>
  <c r="U50" i="1"/>
  <c r="D50" i="1"/>
  <c r="U49" i="1"/>
  <c r="D49" i="1"/>
  <c r="U48" i="1"/>
  <c r="D48" i="1"/>
  <c r="U47" i="1"/>
  <c r="D47" i="1"/>
  <c r="U46" i="1"/>
  <c r="D46" i="1"/>
  <c r="U45" i="1"/>
  <c r="D45" i="1"/>
  <c r="U44" i="1"/>
  <c r="D44" i="1"/>
  <c r="U43" i="1"/>
  <c r="D43" i="1"/>
  <c r="U42" i="1"/>
  <c r="D42" i="1"/>
  <c r="U41" i="1"/>
  <c r="D41" i="1"/>
  <c r="C41" i="1"/>
  <c r="U40" i="1"/>
  <c r="D40" i="1"/>
  <c r="U39" i="1"/>
  <c r="D39" i="1"/>
  <c r="U38" i="1"/>
  <c r="D38" i="1"/>
  <c r="U37" i="1"/>
  <c r="D37" i="1"/>
  <c r="C37" i="1"/>
  <c r="G35" i="1"/>
  <c r="F35" i="1"/>
  <c r="E35" i="1"/>
  <c r="V34" i="1"/>
  <c r="V58" i="1"/>
  <c r="G34" i="1"/>
  <c r="F34" i="1"/>
  <c r="V17" i="1"/>
  <c r="V35" i="1"/>
  <c r="W28" i="1"/>
  <c r="U28" i="1"/>
  <c r="D28" i="1"/>
  <c r="W27" i="1"/>
  <c r="U27" i="1"/>
  <c r="D27" i="1"/>
  <c r="U26" i="1"/>
  <c r="D26" i="1"/>
  <c r="W25" i="1"/>
  <c r="U25" i="1"/>
  <c r="D25" i="1"/>
  <c r="W24" i="1"/>
  <c r="U24" i="1"/>
  <c r="D24" i="1"/>
  <c r="W23" i="1"/>
  <c r="U23" i="1"/>
  <c r="D23" i="1"/>
  <c r="U22" i="1"/>
  <c r="D22" i="1"/>
  <c r="W21" i="1"/>
  <c r="U21" i="1"/>
  <c r="D21" i="1"/>
  <c r="W20" i="1"/>
  <c r="U20" i="1"/>
  <c r="D20" i="1"/>
  <c r="W19" i="1"/>
  <c r="U19" i="1"/>
  <c r="D19" i="1"/>
  <c r="W26" i="1"/>
  <c r="G17" i="1"/>
  <c r="F17" i="1"/>
  <c r="G9" i="1"/>
  <c r="F9" i="1"/>
  <c r="C48" i="1"/>
  <c r="C45" i="1"/>
  <c r="C44" i="1"/>
  <c r="C51" i="1"/>
  <c r="C49" i="1"/>
  <c r="C46" i="1"/>
  <c r="C42" i="1"/>
  <c r="C50" i="1"/>
  <c r="C47" i="1"/>
  <c r="C43" i="1"/>
  <c r="C39" i="1"/>
  <c r="W120" i="1"/>
  <c r="W116" i="1"/>
  <c r="W119" i="1"/>
  <c r="W115" i="1"/>
  <c r="W117" i="1"/>
  <c r="W118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50" i="1"/>
  <c r="W22" i="1"/>
  <c r="C38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W224" i="1"/>
  <c r="W220" i="1"/>
  <c r="W216" i="1"/>
  <c r="W223" i="1"/>
  <c r="W219" i="1"/>
  <c r="W215" i="1"/>
  <c r="W225" i="1"/>
  <c r="W221" i="1"/>
  <c r="W217" i="1"/>
  <c r="W213" i="1"/>
  <c r="W226" i="1"/>
  <c r="W222" i="1"/>
  <c r="W218" i="1"/>
  <c r="W214" i="1"/>
  <c r="W227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17" i="1"/>
  <c r="W313" i="1"/>
  <c r="W309" i="1"/>
  <c r="W318" i="1"/>
  <c r="W314" i="1"/>
  <c r="W310" i="1"/>
  <c r="W315" i="1"/>
  <c r="W311" i="1"/>
  <c r="W316" i="1"/>
  <c r="W312" i="1"/>
  <c r="C28" i="1"/>
  <c r="C26" i="1"/>
  <c r="C24" i="1"/>
  <c r="C22" i="1"/>
  <c r="C20" i="1"/>
  <c r="C27" i="1"/>
  <c r="C25" i="1"/>
  <c r="C23" i="1"/>
  <c r="C21" i="1"/>
  <c r="C19" i="1"/>
  <c r="C40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D74" i="1"/>
  <c r="D102" i="1"/>
  <c r="D104" i="1"/>
  <c r="C275" i="1"/>
  <c r="V307" i="1"/>
  <c r="C353" i="1"/>
  <c r="C357" i="1"/>
  <c r="C106" i="1"/>
  <c r="W106" i="1"/>
  <c r="W105" i="1"/>
  <c r="W104" i="1"/>
  <c r="D162" i="1"/>
  <c r="D165" i="1"/>
  <c r="C204" i="1"/>
  <c r="C203" i="1"/>
  <c r="C202" i="1"/>
  <c r="C201" i="1"/>
  <c r="C200" i="1"/>
  <c r="C199" i="1"/>
  <c r="C198" i="1"/>
  <c r="C197" i="1"/>
  <c r="C196" i="1"/>
  <c r="C195" i="1"/>
  <c r="C270" i="1"/>
  <c r="C274" i="1"/>
  <c r="W327" i="1"/>
  <c r="W328" i="1"/>
  <c r="W329" i="1"/>
  <c r="W330" i="1"/>
  <c r="W331" i="1"/>
  <c r="W332" i="1"/>
  <c r="W333" i="1"/>
  <c r="W334" i="1"/>
  <c r="W335" i="1"/>
  <c r="C348" i="1"/>
  <c r="C352" i="1"/>
  <c r="C356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165" i="1"/>
  <c r="W164" i="1"/>
  <c r="W163" i="1"/>
  <c r="W162" i="1"/>
  <c r="W161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D369" i="1"/>
  <c r="D371" i="1"/>
  <c r="D373" i="1"/>
  <c r="D375" i="1"/>
  <c r="D377" i="1"/>
  <c r="D379" i="1"/>
  <c r="W97" i="1"/>
  <c r="W98" i="1"/>
  <c r="W99" i="1"/>
  <c r="W100" i="1"/>
  <c r="W101" i="1"/>
  <c r="W102" i="1"/>
  <c r="W103" i="1"/>
  <c r="D106" i="1"/>
  <c r="D115" i="1"/>
  <c r="W277" i="1"/>
  <c r="W276" i="1"/>
  <c r="W275" i="1"/>
  <c r="W274" i="1"/>
  <c r="W273" i="1"/>
  <c r="W272" i="1"/>
  <c r="W271" i="1"/>
  <c r="W270" i="1"/>
  <c r="W269" i="1"/>
  <c r="W268" i="1"/>
  <c r="C269" i="1"/>
  <c r="D270" i="1"/>
  <c r="C273" i="1"/>
  <c r="D274" i="1"/>
  <c r="C277" i="1"/>
  <c r="C318" i="1"/>
  <c r="C317" i="1"/>
  <c r="C316" i="1"/>
  <c r="C315" i="1"/>
  <c r="C314" i="1"/>
  <c r="C313" i="1"/>
  <c r="C312" i="1"/>
  <c r="C311" i="1"/>
  <c r="C310" i="1"/>
  <c r="C309" i="1"/>
  <c r="C327" i="1"/>
  <c r="C328" i="1"/>
  <c r="C329" i="1"/>
  <c r="C330" i="1"/>
  <c r="C331" i="1"/>
  <c r="C332" i="1"/>
  <c r="C333" i="1"/>
  <c r="C334" i="1"/>
  <c r="C335" i="1"/>
  <c r="C347" i="1"/>
  <c r="D348" i="1"/>
  <c r="C351" i="1"/>
  <c r="D352" i="1"/>
  <c r="C355" i="1"/>
  <c r="D356" i="1"/>
  <c r="C359" i="1"/>
  <c r="D368" i="1"/>
  <c r="D370" i="1"/>
  <c r="D372" i="1"/>
  <c r="D374" i="1"/>
  <c r="D376" i="1"/>
  <c r="D378" i="1"/>
  <c r="D380" i="1"/>
  <c r="D101" i="1"/>
  <c r="D103" i="1"/>
  <c r="C120" i="1"/>
  <c r="C119" i="1"/>
  <c r="C118" i="1"/>
  <c r="C117" i="1"/>
  <c r="C116" i="1"/>
  <c r="C115" i="1"/>
  <c r="V211" i="1"/>
  <c r="C268" i="1"/>
  <c r="D269" i="1"/>
  <c r="C272" i="1"/>
  <c r="D273" i="1"/>
  <c r="C346" i="1"/>
  <c r="D347" i="1"/>
  <c r="C350" i="1"/>
  <c r="D351" i="1"/>
  <c r="C354" i="1"/>
  <c r="D355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296" i="1"/>
  <c r="C297" i="1"/>
  <c r="C298" i="1"/>
  <c r="C299" i="1"/>
  <c r="W204" i="1"/>
  <c r="W203" i="1"/>
  <c r="W202" i="1"/>
  <c r="W201" i="1"/>
  <c r="W200" i="1"/>
  <c r="W199" i="1"/>
  <c r="W198" i="1"/>
  <c r="W197" i="1"/>
  <c r="W196" i="1"/>
  <c r="W195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</calcChain>
</file>

<file path=xl/sharedStrings.xml><?xml version="1.0" encoding="utf-8"?>
<sst xmlns="http://schemas.openxmlformats.org/spreadsheetml/2006/main" count="737" uniqueCount="493">
  <si>
    <t>Table S3. WiscSIMS datatable</t>
  </si>
  <si>
    <t>File</t>
  </si>
  <si>
    <t>Comment</t>
  </si>
  <si>
    <t>d18O [VSMOW]</t>
  </si>
  <si>
    <t>2SD</t>
  </si>
  <si>
    <t>Bias</t>
  </si>
  <si>
    <t>d18O_meas</t>
  </si>
  <si>
    <t>d18O-2SE</t>
  </si>
  <si>
    <t>16O(E9 cps)</t>
  </si>
  <si>
    <t>IP(nA)</t>
  </si>
  <si>
    <t>Yield(E9cps/nA)</t>
  </si>
  <si>
    <t>date</t>
  </si>
  <si>
    <t>time</t>
  </si>
  <si>
    <t>Time series (min)</t>
    <phoneticPr fontId="0" type="noConversion"/>
  </si>
  <si>
    <t>X</t>
  </si>
  <si>
    <t>Y</t>
  </si>
  <si>
    <t>DTFA-X</t>
  </si>
  <si>
    <t>DTFA-Y</t>
  </si>
  <si>
    <t>Mass</t>
  </si>
  <si>
    <t>L2'-bkg</t>
  </si>
  <si>
    <t>H1-bkg</t>
  </si>
  <si>
    <t>Sample Name</t>
  </si>
  <si>
    <t>16O1H/16O</t>
  </si>
  <si>
    <t>bckg sub</t>
  </si>
  <si>
    <t>20140219@181.asc</t>
  </si>
  <si>
    <t>WI-STD-74</t>
  </si>
  <si>
    <t>20140219@182.asc</t>
  </si>
  <si>
    <t>WI-STD-74 KIM-5 g4</t>
  </si>
  <si>
    <t xml:space="preserve">KIM-5/                                    </t>
  </si>
  <si>
    <t>20140219@183.asc</t>
  </si>
  <si>
    <t>WI-STD-74 KIM-5 g3</t>
  </si>
  <si>
    <t>20140219@184.asc</t>
  </si>
  <si>
    <t>WI-STD-74 KIM-5 g2</t>
  </si>
  <si>
    <t>20140219@185.asc</t>
  </si>
  <si>
    <t>WI-STD-74 KIM-5 g1</t>
  </si>
  <si>
    <t>average and 2SD</t>
  </si>
  <si>
    <t>ESG43</t>
  </si>
  <si>
    <t>20140219@186.asc</t>
  </si>
  <si>
    <t>ESG43 KIM-5</t>
  </si>
  <si>
    <t>20140219@187.asc</t>
  </si>
  <si>
    <t>20140219@188.asc</t>
  </si>
  <si>
    <t>20140219@189.asc</t>
  </si>
  <si>
    <t>20140219@190.asc</t>
  </si>
  <si>
    <t>NS2A-1.1</t>
  </si>
  <si>
    <t>20140219@191.asc</t>
  </si>
  <si>
    <t>NS2A-1.2</t>
  </si>
  <si>
    <t>20140219@192.asc</t>
  </si>
  <si>
    <t>NS2A-2.1</t>
  </si>
  <si>
    <t>20140219@193.asc</t>
  </si>
  <si>
    <t>NS2A-2.2</t>
  </si>
  <si>
    <t>20140219@194.asc</t>
  </si>
  <si>
    <t>NS2A-3.1</t>
  </si>
  <si>
    <t>20140219@195.asc</t>
  </si>
  <si>
    <t>NS2A-3.2</t>
  </si>
  <si>
    <t>20140219@196.asc</t>
  </si>
  <si>
    <t>NS2A-4.1</t>
  </si>
  <si>
    <t>20140219@197.asc</t>
  </si>
  <si>
    <t>NS2A-4.2</t>
  </si>
  <si>
    <t>20140219@198.asc</t>
  </si>
  <si>
    <t>NS2A-5.1</t>
  </si>
  <si>
    <t>20140219@199.asc</t>
  </si>
  <si>
    <t>NS2A-5.2</t>
  </si>
  <si>
    <t>20140219@200.asc</t>
  </si>
  <si>
    <t>20140219@201.asc</t>
  </si>
  <si>
    <t>20140219@202.asc</t>
  </si>
  <si>
    <t>20140219@203.asc</t>
  </si>
  <si>
    <t>bracket average and 2SD</t>
  </si>
  <si>
    <t>20140219@204.asc</t>
  </si>
  <si>
    <t>NS2A-6.1</t>
  </si>
  <si>
    <t>20140219@205.asc</t>
  </si>
  <si>
    <t>NS2A-6.2</t>
  </si>
  <si>
    <t>20140219@206.asc</t>
  </si>
  <si>
    <t>NS2A-7.1</t>
  </si>
  <si>
    <t>20140219@207.asc</t>
  </si>
  <si>
    <t>NS2A-7.2</t>
  </si>
  <si>
    <t>20140219@208.asc</t>
  </si>
  <si>
    <t>NS2A-8.1</t>
  </si>
  <si>
    <t>20140219@209.asc</t>
  </si>
  <si>
    <t>NS2A-8.2</t>
  </si>
  <si>
    <t>20140219@210.asc</t>
  </si>
  <si>
    <t>NS2A-9.1</t>
  </si>
  <si>
    <t>20140219@211.asc</t>
  </si>
  <si>
    <t>NS2A-9.2</t>
  </si>
  <si>
    <t>20140219@212.asc</t>
  </si>
  <si>
    <t>NS2A-10.1</t>
  </si>
  <si>
    <t>20140219@213.asc</t>
  </si>
  <si>
    <t>NS2A-10.2</t>
  </si>
  <si>
    <t>20140219@214.asc</t>
  </si>
  <si>
    <t>NS2A-11.1</t>
  </si>
  <si>
    <t>20140219@215.asc</t>
  </si>
  <si>
    <t>NS2A-12.1</t>
  </si>
  <si>
    <t>20140219@216.asc</t>
  </si>
  <si>
    <t>NS2A-13.1</t>
  </si>
  <si>
    <t>20140219@217.asc</t>
  </si>
  <si>
    <t>NS2A-14.1</t>
  </si>
  <si>
    <t>20140219@218.asc</t>
  </si>
  <si>
    <t>20140219@219.asc</t>
  </si>
  <si>
    <t>20140219@220.asc</t>
  </si>
  <si>
    <t>20140219@221.asc</t>
  </si>
  <si>
    <t>20140219@222.asc</t>
  </si>
  <si>
    <t>20140219@223.asc</t>
  </si>
  <si>
    <t>SCKG-1.1</t>
  </si>
  <si>
    <t>20140219@224.asc</t>
  </si>
  <si>
    <t>SCKG-1.2</t>
  </si>
  <si>
    <t>20140219@225.asc</t>
  </si>
  <si>
    <t>SCKG-2.1</t>
  </si>
  <si>
    <t>20140219@226.asc</t>
  </si>
  <si>
    <t>SCKG-2.2</t>
  </si>
  <si>
    <t>20140219@227.asc</t>
  </si>
  <si>
    <t>SCKG-3.1</t>
  </si>
  <si>
    <t>20140219@228.asc</t>
  </si>
  <si>
    <t>SCKG-4.1</t>
  </si>
  <si>
    <t>20140219@229.asc</t>
  </si>
  <si>
    <t>SCKG-5.1</t>
  </si>
  <si>
    <t>20140219@230.asc</t>
  </si>
  <si>
    <t>SCKG-6.1</t>
  </si>
  <si>
    <t>20140219@231.asc</t>
  </si>
  <si>
    <t>SCKG-7.1</t>
  </si>
  <si>
    <t>20140219@232.asc</t>
  </si>
  <si>
    <t>SCKG-7.2</t>
  </si>
  <si>
    <t>20140219@233.asc</t>
  </si>
  <si>
    <t>SCKG-8.1</t>
  </si>
  <si>
    <t>20140219@234.asc</t>
  </si>
  <si>
    <t>SCKG-9.1</t>
  </si>
  <si>
    <t>20140219@235.asc</t>
  </si>
  <si>
    <t>SCKG-10.1</t>
  </si>
  <si>
    <t>20140219@236.asc</t>
  </si>
  <si>
    <t>SCKG-11.1</t>
  </si>
  <si>
    <t>20140219@237.asc</t>
  </si>
  <si>
    <t>20140219@238.asc</t>
  </si>
  <si>
    <t>Shutdown (power shortage)</t>
  </si>
  <si>
    <t>retuned</t>
  </si>
  <si>
    <t>20140219@239.asc</t>
  </si>
  <si>
    <t>20140219@240.asc</t>
  </si>
  <si>
    <t>WI-STD-74 KIM-5 g1, L2=1786</t>
  </si>
  <si>
    <t>20140219@241.asc</t>
  </si>
  <si>
    <t>20140219@242.asc</t>
  </si>
  <si>
    <t>20140219@243.asc</t>
  </si>
  <si>
    <t>20140219@244.asc</t>
  </si>
  <si>
    <t>20140219@245.asc</t>
  </si>
  <si>
    <t>20140219@246.asc</t>
  </si>
  <si>
    <t>20140219@247.asc</t>
  </si>
  <si>
    <t>20-210-1.1</t>
  </si>
  <si>
    <t>20140219@248.asc</t>
  </si>
  <si>
    <t>20-210-1.2</t>
  </si>
  <si>
    <t>20140219@249.asc</t>
  </si>
  <si>
    <t>20-210-2.1</t>
  </si>
  <si>
    <t>20140219@250.asc</t>
  </si>
  <si>
    <t>20-210-2.2</t>
  </si>
  <si>
    <t>20140219@251.asc</t>
  </si>
  <si>
    <t>20-210-3.1</t>
  </si>
  <si>
    <t>20140219@252.asc</t>
  </si>
  <si>
    <t>20-210-3.2</t>
  </si>
  <si>
    <t>20140219@253.asc</t>
  </si>
  <si>
    <t>20-210-4.1</t>
  </si>
  <si>
    <t>20140219@254.asc</t>
  </si>
  <si>
    <t>20-210-4.2</t>
  </si>
  <si>
    <t>20140219@255.asc</t>
  </si>
  <si>
    <t>20-210-5.1</t>
  </si>
  <si>
    <t>20140219@256.asc</t>
  </si>
  <si>
    <t>20-210-5.2</t>
  </si>
  <si>
    <t>20140219@257.asc</t>
  </si>
  <si>
    <t>20140219@258.asc</t>
  </si>
  <si>
    <t>20140219@259.asc</t>
  </si>
  <si>
    <t>20140219@260.asc</t>
  </si>
  <si>
    <t>20140219@261.asc</t>
  </si>
  <si>
    <t>20-210-6.1</t>
  </si>
  <si>
    <t>20140219@262.asc</t>
  </si>
  <si>
    <t>20-210-6.2</t>
  </si>
  <si>
    <t>20140219@263.asc</t>
  </si>
  <si>
    <t>20-210-7.1</t>
  </si>
  <si>
    <t>20140219@264.asc</t>
  </si>
  <si>
    <t>20-210-7.2</t>
  </si>
  <si>
    <t>20140219@265.asc</t>
  </si>
  <si>
    <t>20-210-8.1</t>
  </si>
  <si>
    <t>20140219@266.asc</t>
  </si>
  <si>
    <t>[SAMPLE FROM ANOTHER PROJECT]</t>
  </si>
  <si>
    <t>20140219@276.asc</t>
  </si>
  <si>
    <t>20140219@277.asc</t>
  </si>
  <si>
    <t>20140219@278.asc</t>
  </si>
  <si>
    <t>20140219@279.asc</t>
  </si>
  <si>
    <t>20140219@295.asc</t>
  </si>
  <si>
    <t>20140219@296.asc</t>
  </si>
  <si>
    <t>20140219@297.asc</t>
  </si>
  <si>
    <t>20140219@298.asc</t>
  </si>
  <si>
    <t>20140219@299.asc</t>
  </si>
  <si>
    <t>89DM-1.1</t>
  </si>
  <si>
    <t>20140219@300.asc</t>
  </si>
  <si>
    <t>89DM-2.1</t>
  </si>
  <si>
    <t>20140219@301.asc</t>
  </si>
  <si>
    <t>89DM-3.1</t>
  </si>
  <si>
    <t>20140219@302.asc</t>
  </si>
  <si>
    <t>89DM-4.1</t>
  </si>
  <si>
    <t>20140219@303.asc</t>
  </si>
  <si>
    <t>20140219@309.asc</t>
  </si>
  <si>
    <t>20140219@310.asc</t>
  </si>
  <si>
    <t>20140219@311.asc</t>
  </si>
  <si>
    <t>20140219@312.asc</t>
  </si>
  <si>
    <t>20140220@312.asc</t>
  </si>
  <si>
    <t>20140220@313.asc</t>
  </si>
  <si>
    <t>20140220@314.asc</t>
  </si>
  <si>
    <t>20140220@315.asc</t>
  </si>
  <si>
    <t>20140220@316.asc</t>
  </si>
  <si>
    <t>ESG32</t>
  </si>
  <si>
    <t>20140220@317.asc</t>
  </si>
  <si>
    <t>ESG32 KIM-5</t>
  </si>
  <si>
    <t>20140220@318.asc</t>
  </si>
  <si>
    <t>20140220@319.asc</t>
  </si>
  <si>
    <t>20140220@320.asc</t>
  </si>
  <si>
    <t>20140220@321.asc</t>
  </si>
  <si>
    <t>NS3A-22.1</t>
  </si>
  <si>
    <t>20140220@322.asc</t>
  </si>
  <si>
    <t>NS3A-22.2</t>
  </si>
  <si>
    <t>20140220@323.asc</t>
  </si>
  <si>
    <t>NS3A-110.1</t>
  </si>
  <si>
    <t>20140220@324.asc</t>
  </si>
  <si>
    <t>NS3A-110.2</t>
  </si>
  <si>
    <t>20140220@325.asc</t>
  </si>
  <si>
    <t>NS3A-115.1</t>
  </si>
  <si>
    <t>20140220@326.asc</t>
  </si>
  <si>
    <t>NS3A-115.2</t>
  </si>
  <si>
    <t>20140220@327.asc</t>
  </si>
  <si>
    <t>NS3A-115.3</t>
  </si>
  <si>
    <t>20140220@328.asc</t>
  </si>
  <si>
    <t>NS3A-115.4</t>
  </si>
  <si>
    <t>20140220@329.asc</t>
  </si>
  <si>
    <t>NS3A-114.1</t>
  </si>
  <si>
    <t>20140220@330.asc</t>
  </si>
  <si>
    <t>NS3A-114.2</t>
  </si>
  <si>
    <t>20140220@331.asc</t>
  </si>
  <si>
    <t>20140220@332.asc</t>
  </si>
  <si>
    <t>20140220@333.asc</t>
  </si>
  <si>
    <t>20140220@334.asc</t>
  </si>
  <si>
    <t>20140220@335.asc</t>
  </si>
  <si>
    <t>NS3A-18.2</t>
    <phoneticPr fontId="0" type="noConversion"/>
  </si>
  <si>
    <t>20140220@336.asc</t>
  </si>
  <si>
    <t>NS3A-18.1</t>
    <phoneticPr fontId="0" type="noConversion"/>
  </si>
  <si>
    <t>20140220@337.asc</t>
  </si>
  <si>
    <t>NS3A-15.1</t>
    <phoneticPr fontId="0" type="noConversion"/>
  </si>
  <si>
    <t>20140220@338.asc</t>
  </si>
  <si>
    <t>NS3A-15.2</t>
    <phoneticPr fontId="0" type="noConversion"/>
  </si>
  <si>
    <t>20140220@339.asc</t>
  </si>
  <si>
    <t>NS3A-15.3</t>
    <phoneticPr fontId="0" type="noConversion"/>
  </si>
  <si>
    <t>20140220@340.asc</t>
  </si>
  <si>
    <t>NS3A-11.1</t>
  </si>
  <si>
    <t>20140220@341.asc</t>
  </si>
  <si>
    <t>NS3A-11.2</t>
  </si>
  <si>
    <t>20140220@342.asc</t>
  </si>
  <si>
    <t>NS3A-10</t>
  </si>
  <si>
    <t>20140220@343.asc</t>
  </si>
  <si>
    <t>NS3A-3.1</t>
  </si>
  <si>
    <t>20140220@344.asc</t>
  </si>
  <si>
    <t>NS3A-3.2</t>
  </si>
  <si>
    <t>20140220@345.asc</t>
  </si>
  <si>
    <t>SS1-121R</t>
  </si>
  <si>
    <t>20140220@346.asc</t>
  </si>
  <si>
    <t>SS1-121.1</t>
  </si>
  <si>
    <t>20140220@347.asc</t>
  </si>
  <si>
    <t>SS1-22.1</t>
  </si>
  <si>
    <t>20140220@348.asc</t>
  </si>
  <si>
    <t>SS1-22.2</t>
  </si>
  <si>
    <t>20140220@349.asc</t>
  </si>
  <si>
    <t>SS1-22.3</t>
  </si>
  <si>
    <t>20140220@350.asc</t>
  </si>
  <si>
    <t>20140220@351.asc</t>
  </si>
  <si>
    <t>20140220@352.asc</t>
  </si>
  <si>
    <t>20140220@353.asc</t>
  </si>
  <si>
    <t>20140220@354.asc</t>
  </si>
  <si>
    <t>SS1-114.1</t>
  </si>
  <si>
    <t>20140220@355.asc</t>
  </si>
  <si>
    <t>SS1-114.3</t>
  </si>
  <si>
    <t>20140220@356.asc</t>
  </si>
  <si>
    <t>SS1-114.2</t>
  </si>
  <si>
    <t>20140220@357.asc</t>
  </si>
  <si>
    <t>SS1-3.1</t>
  </si>
  <si>
    <t>20140220@358.asc</t>
  </si>
  <si>
    <t>SS1-9</t>
  </si>
  <si>
    <t>20140220@359.asc</t>
  </si>
  <si>
    <t>SS1-10.1</t>
  </si>
  <si>
    <t>20140220@360.asc</t>
  </si>
  <si>
    <t>SS1-12</t>
  </si>
  <si>
    <t>20140220@361.asc</t>
  </si>
  <si>
    <t>SS1-14.2</t>
  </si>
  <si>
    <t>20140220@362.asc</t>
  </si>
  <si>
    <t>SS1-14.1</t>
  </si>
  <si>
    <t>20140220@363.asc</t>
  </si>
  <si>
    <t>SS1-15.1</t>
  </si>
  <si>
    <t>20140220@364.asc</t>
  </si>
  <si>
    <t>SS1-15.2</t>
  </si>
  <si>
    <t>20140220@365.asc</t>
  </si>
  <si>
    <t>SS1-16.1</t>
  </si>
  <si>
    <t>20140220@366.asc</t>
  </si>
  <si>
    <t>SS1-16.2</t>
  </si>
  <si>
    <t>20140220@367.asc</t>
  </si>
  <si>
    <t>SS1-20.1</t>
  </si>
  <si>
    <t>20140220@368.asc</t>
  </si>
  <si>
    <t>SS1-20.2</t>
  </si>
  <si>
    <t>20140220@369.asc</t>
  </si>
  <si>
    <t>20140220@370.asc</t>
  </si>
  <si>
    <t>20140220@371.asc</t>
  </si>
  <si>
    <t>20140220@372.asc</t>
  </si>
  <si>
    <t>ESG11</t>
  </si>
  <si>
    <t>20140220@391.asc</t>
  </si>
  <si>
    <t>ESG11 KIM-5</t>
  </si>
  <si>
    <t>20140220@392.asc</t>
  </si>
  <si>
    <t>20140220@393.asc</t>
  </si>
  <si>
    <t>20140220@394.asc</t>
  </si>
  <si>
    <t>20140220@395.asc</t>
  </si>
  <si>
    <t>TUNG 201.2</t>
  </si>
  <si>
    <t>20140220@396.asc</t>
  </si>
  <si>
    <t>TUNG 201.1</t>
  </si>
  <si>
    <t>20140220@397.asc</t>
  </si>
  <si>
    <t>TUNG 301.2</t>
  </si>
  <si>
    <t>20140220@398.asc</t>
  </si>
  <si>
    <t>TUNG 301.1</t>
  </si>
  <si>
    <t>20140220@399.asc</t>
  </si>
  <si>
    <t>TUNG 301.3</t>
  </si>
  <si>
    <t>20140220@400.asc</t>
  </si>
  <si>
    <t>TUNG 301.4</t>
  </si>
  <si>
    <t>20140220@401.asc</t>
  </si>
  <si>
    <t>TUNG 200.1</t>
  </si>
  <si>
    <t>20140220@402.asc</t>
  </si>
  <si>
    <t>TUNG 200.2</t>
  </si>
  <si>
    <t>20140220@403.asc</t>
  </si>
  <si>
    <t>TUNG 200.3</t>
  </si>
  <si>
    <t>20140220@404.asc</t>
  </si>
  <si>
    <t>TUNG 200.4</t>
  </si>
  <si>
    <t>20140220@405.asc</t>
  </si>
  <si>
    <t>20140220@406.asc</t>
  </si>
  <si>
    <t>20140220@407.asc</t>
  </si>
  <si>
    <t>20140220@408.asc</t>
  </si>
  <si>
    <t>20140220@409.asc</t>
  </si>
  <si>
    <t>TUNG 203.1</t>
  </si>
  <si>
    <t>20140220@410.asc</t>
  </si>
  <si>
    <t>TUNG 203.2</t>
  </si>
  <si>
    <t>20140220@411.asc</t>
  </si>
  <si>
    <t>TUNG 122.1</t>
  </si>
  <si>
    <t>20140220@412.asc</t>
  </si>
  <si>
    <t>TUNG 122.2</t>
  </si>
  <si>
    <t>20140220@413.asc</t>
  </si>
  <si>
    <t>TUNG 27.2</t>
  </si>
  <si>
    <t>20140220@414.asc</t>
  </si>
  <si>
    <t>TUNG 27.1</t>
  </si>
  <si>
    <t>20140220@415.asc</t>
  </si>
  <si>
    <t>TUNG 28.1</t>
  </si>
  <si>
    <t>20140220@416.asc</t>
  </si>
  <si>
    <t>TUNG 28.2</t>
  </si>
  <si>
    <t>20140220@417.asc</t>
  </si>
  <si>
    <t>TUNG 123.1</t>
  </si>
  <si>
    <t>20140220@418.asc</t>
  </si>
  <si>
    <t>TUNG 123.3</t>
  </si>
  <si>
    <t>20140220@419.asc</t>
  </si>
  <si>
    <t>TUNG 25.1</t>
  </si>
  <si>
    <t>20140220@420.asc</t>
  </si>
  <si>
    <t>TUNG 25.2</t>
  </si>
  <si>
    <t>20140220@421.asc</t>
  </si>
  <si>
    <t>TUNG 25R</t>
  </si>
  <si>
    <t>20140220@422.asc</t>
  </si>
  <si>
    <t>TUNG 24.2</t>
  </si>
  <si>
    <t>20140220@423.asc</t>
  </si>
  <si>
    <t>TUNG 24.3</t>
  </si>
  <si>
    <t>20140220@424.asc</t>
  </si>
  <si>
    <t>20140220@425.asc</t>
  </si>
  <si>
    <t>20140220@426.asc</t>
  </si>
  <si>
    <t>20140220@427.asc</t>
  </si>
  <si>
    <t>20140220@428.asc</t>
  </si>
  <si>
    <t>TUNG 117.1</t>
  </si>
  <si>
    <t>20140220@429.asc</t>
  </si>
  <si>
    <t>TUNG 117.2</t>
  </si>
  <si>
    <t>20140220@430.asc</t>
  </si>
  <si>
    <t>TUNG 15.1</t>
  </si>
  <si>
    <t>20140220@431.asc</t>
  </si>
  <si>
    <t>TUNG 15.2</t>
  </si>
  <si>
    <t>20140220@432.asc</t>
  </si>
  <si>
    <t>TUNG 13.1</t>
  </si>
  <si>
    <t>20140220@433.asc</t>
  </si>
  <si>
    <t>TUNG 13.2</t>
  </si>
  <si>
    <t>20140220@434.asc</t>
  </si>
  <si>
    <t>TUNG 12.2</t>
  </si>
  <si>
    <t>20140220@435.asc</t>
  </si>
  <si>
    <t>TUNG 12.1</t>
  </si>
  <si>
    <t>20140220@436.asc</t>
  </si>
  <si>
    <t>TUNG 12.3</t>
  </si>
  <si>
    <t>20140220@437.asc</t>
  </si>
  <si>
    <t>TUNG 12.4</t>
  </si>
  <si>
    <t>20140220@438.asc</t>
  </si>
  <si>
    <t>20140220@439.asc</t>
  </si>
  <si>
    <t>20140220@440.asc</t>
  </si>
  <si>
    <t>ESG11 KIM-5 Cs-ReS=148</t>
  </si>
  <si>
    <t>20140220@441.asc</t>
  </si>
  <si>
    <t>20140220@442.asc</t>
  </si>
  <si>
    <t>TUNG 20.2</t>
  </si>
  <si>
    <t>20140220@443.asc</t>
  </si>
  <si>
    <t>TUNG 18</t>
  </si>
  <si>
    <t>20140220@444.asc</t>
  </si>
  <si>
    <t>TUNG 23.2</t>
  </si>
  <si>
    <t>20140220@445.asc</t>
  </si>
  <si>
    <t>TUNG 119.1</t>
  </si>
  <si>
    <t>20140220@446.asc</t>
  </si>
  <si>
    <t>TUNG 121</t>
  </si>
  <si>
    <t>20140220@447.asc</t>
  </si>
  <si>
    <t>TUNG 120</t>
  </si>
  <si>
    <t>20140220@448.asc</t>
  </si>
  <si>
    <t>TUNG 26.2</t>
  </si>
  <si>
    <t>20140220@449.asc</t>
  </si>
  <si>
    <t>TUNG 19.2</t>
  </si>
  <si>
    <t>20140220@450.asc</t>
  </si>
  <si>
    <t>TUNG 116</t>
  </si>
  <si>
    <t>20140220@451.asc</t>
  </si>
  <si>
    <t>TUNG 17.1</t>
  </si>
  <si>
    <t>20140220@452.asc</t>
  </si>
  <si>
    <t>20140220@453.asc</t>
  </si>
  <si>
    <t>20140220@454.asc</t>
  </si>
  <si>
    <t>20140220@455.asc</t>
  </si>
  <si>
    <t>20140220@456.asc</t>
  </si>
  <si>
    <t>TUNG 115</t>
  </si>
  <si>
    <t>20140220@457.asc</t>
  </si>
  <si>
    <t>TUNG 14.2</t>
  </si>
  <si>
    <t>20140220@458.asc</t>
  </si>
  <si>
    <t>TUNG 114</t>
  </si>
  <si>
    <t>20140220@459.asc</t>
  </si>
  <si>
    <t>TUNG 11.2</t>
  </si>
  <si>
    <t>20140220@460.asc</t>
  </si>
  <si>
    <t>TUNG 109</t>
  </si>
  <si>
    <t>20140220@461.asc</t>
  </si>
  <si>
    <t>TUNG 106</t>
  </si>
  <si>
    <t>20140220@462.asc</t>
  </si>
  <si>
    <t>TUNG 107.1</t>
  </si>
  <si>
    <t>20140220@463.asc</t>
  </si>
  <si>
    <t>TUNG 8.2</t>
  </si>
  <si>
    <t>20140220@464.asc</t>
  </si>
  <si>
    <t>TUNG 7.1</t>
  </si>
  <si>
    <t>20140220@465.asc</t>
  </si>
  <si>
    <t>TUNG 6.1</t>
  </si>
  <si>
    <t>20140220@466.asc</t>
  </si>
  <si>
    <t>TUNG 5.2</t>
  </si>
  <si>
    <t>20140220@467.asc</t>
  </si>
  <si>
    <t>TUNG 4.1</t>
  </si>
  <si>
    <t>20140220@468.asc</t>
  </si>
  <si>
    <t>TUNG 1.2 SHUTTER OPEN</t>
  </si>
  <si>
    <t>20140220@469.asc</t>
  </si>
  <si>
    <t>TUNG 102.1</t>
  </si>
  <si>
    <t>20140220@470.asc</t>
  </si>
  <si>
    <t>TUNG 101.1</t>
  </si>
  <si>
    <t>20140220@471.asc</t>
  </si>
  <si>
    <t>20140220@472.asc</t>
  </si>
  <si>
    <t>20140220@473.asc</t>
  </si>
  <si>
    <t>20140220@474.asc</t>
  </si>
  <si>
    <t>20140220@475.asc</t>
  </si>
  <si>
    <t>TUNG 2.2</t>
  </si>
  <si>
    <t>20140220@476.asc</t>
  </si>
  <si>
    <t>TUNG 103.2</t>
  </si>
  <si>
    <t>20140220@477.asc</t>
  </si>
  <si>
    <t>TUNG 105</t>
  </si>
  <si>
    <t>20140220@478.asc</t>
  </si>
  <si>
    <t>TUNG 111</t>
  </si>
  <si>
    <t>20140220@479.asc</t>
  </si>
  <si>
    <t>TUNG 4.3</t>
  </si>
  <si>
    <t>20140220@480.asc</t>
  </si>
  <si>
    <t>TUNG 4.4</t>
  </si>
  <si>
    <t>20140220@481.asc</t>
  </si>
  <si>
    <t>TUNG 4.5</t>
  </si>
  <si>
    <t>20140220@482.asc</t>
  </si>
  <si>
    <t>TUNG 104.1</t>
  </si>
  <si>
    <t>20140220@483.asc</t>
  </si>
  <si>
    <t>TUNG 112.1</t>
  </si>
  <si>
    <t>20140220@484.asc</t>
  </si>
  <si>
    <t>TUNG 104.2</t>
  </si>
  <si>
    <t>20140220@485.asc</t>
  </si>
  <si>
    <t>TUNG 104.3</t>
  </si>
  <si>
    <t>20140220@486.asc</t>
  </si>
  <si>
    <t>TUNG 4.2</t>
  </si>
  <si>
    <t>20140220@487.asc</t>
  </si>
  <si>
    <t>TUNG 4.6</t>
  </si>
  <si>
    <t>20140220@488.asc</t>
  </si>
  <si>
    <t>TUNG 4.7</t>
  </si>
  <si>
    <t>20140220@489.asc</t>
  </si>
  <si>
    <t>TUNG 4.8</t>
  </si>
  <si>
    <t>20140220@490.asc</t>
  </si>
  <si>
    <t>20140220@491.asc</t>
  </si>
  <si>
    <t>20140220@492.asc</t>
  </si>
  <si>
    <t>20140220@493.asc</t>
  </si>
  <si>
    <t>MASS CALIBRATION NMR=1007650</t>
  </si>
  <si>
    <t>20140220@494.asc</t>
  </si>
  <si>
    <t>20140220@495.asc</t>
  </si>
  <si>
    <t>20140220@496.asc</t>
  </si>
  <si>
    <t>20140220@497.asc</t>
  </si>
  <si>
    <t>This Supplemental Material accompanies Gottlieb, E.S., Miller, E.L., Valley, J.W.,</t>
  </si>
  <si>
    <t>Fisher, C.M., Vervoort, J.D., and Kitajima, K., 2022, Zircon petrochronology of Cretaceous</t>
  </si>
  <si>
    <t>Cordilleran interior granites of the Snake Range and Kern Mountains, Nevada, USA,</t>
  </si>
  <si>
    <r>
      <t>in</t>
    </r>
    <r>
      <rPr>
        <sz val="12"/>
        <rFont val="Times New Roman"/>
        <family val="1"/>
      </rPr>
      <t xml:space="preserve"> Craddock, J.P., Malone, D.H., Foreman, B.Z., and Konstantinou, A., eds., Tectonic Evolution</t>
    </r>
  </si>
  <si>
    <t>of the Sevier-Laramide Hinterland, Thrust Belt, and Foreland, and Postorogenic Slab Rollback</t>
  </si>
  <si>
    <t>(180–20 Ma): GSA Special Paper 555, https://doi.org/10.1130/2022.2555(02).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</si>
</sst>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E+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theme="8" tint="-0.249977111117893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3" fillId="3" borderId="0" xfId="1" applyFont="1" applyFill="1"/>
    <xf numFmtId="2" fontId="3" fillId="3" borderId="0" xfId="1" applyNumberFormat="1" applyFont="1" applyFill="1"/>
    <xf numFmtId="164" fontId="3" fillId="3" borderId="0" xfId="1" applyNumberFormat="1" applyFont="1" applyFill="1"/>
    <xf numFmtId="20" fontId="3" fillId="3" borderId="0" xfId="1" applyNumberFormat="1" applyFont="1" applyFill="1"/>
    <xf numFmtId="165" fontId="3" fillId="3" borderId="0" xfId="1" applyNumberFormat="1" applyFont="1" applyFill="1"/>
    <xf numFmtId="2" fontId="1" fillId="0" borderId="0" xfId="1" applyNumberFormat="1"/>
    <xf numFmtId="164" fontId="1" fillId="0" borderId="0" xfId="1" applyNumberFormat="1"/>
    <xf numFmtId="164" fontId="2" fillId="0" borderId="0" xfId="1" applyNumberFormat="1" applyFont="1"/>
    <xf numFmtId="164" fontId="1" fillId="0" borderId="0" xfId="1" applyNumberFormat="1" applyFont="1"/>
    <xf numFmtId="20" fontId="1" fillId="0" borderId="0" xfId="1" applyNumberFormat="1"/>
    <xf numFmtId="165" fontId="1" fillId="0" borderId="0" xfId="1" applyNumberFormat="1"/>
    <xf numFmtId="14" fontId="1" fillId="0" borderId="0" xfId="1" applyNumberFormat="1"/>
    <xf numFmtId="0" fontId="2" fillId="0" borderId="0" xfId="1" applyFont="1"/>
    <xf numFmtId="2" fontId="2" fillId="0" borderId="0" xfId="1" applyNumberFormat="1" applyFont="1"/>
    <xf numFmtId="20" fontId="2" fillId="0" borderId="0" xfId="1" applyNumberFormat="1" applyFont="1"/>
    <xf numFmtId="165" fontId="2" fillId="0" borderId="0" xfId="1" applyNumberFormat="1" applyFont="1"/>
    <xf numFmtId="0" fontId="4" fillId="0" borderId="0" xfId="1" applyFont="1"/>
    <xf numFmtId="2" fontId="4" fillId="0" borderId="0" xfId="1" applyNumberFormat="1" applyFont="1"/>
    <xf numFmtId="164" fontId="4" fillId="0" borderId="0" xfId="1" applyNumberFormat="1" applyFont="1"/>
    <xf numFmtId="165" fontId="5" fillId="0" borderId="0" xfId="1" applyNumberFormat="1" applyFont="1"/>
    <xf numFmtId="0" fontId="1" fillId="4" borderId="0" xfId="1" applyFill="1"/>
    <xf numFmtId="0" fontId="3" fillId="4" borderId="0" xfId="1" applyFont="1" applyFill="1"/>
    <xf numFmtId="2" fontId="1" fillId="4" borderId="0" xfId="1" applyNumberFormat="1" applyFill="1"/>
    <xf numFmtId="164" fontId="1" fillId="4" borderId="0" xfId="1" applyNumberFormat="1" applyFill="1"/>
    <xf numFmtId="164" fontId="2" fillId="4" borderId="0" xfId="1" applyNumberFormat="1" applyFont="1" applyFill="1"/>
    <xf numFmtId="164" fontId="1" fillId="4" borderId="0" xfId="1" applyNumberFormat="1" applyFont="1" applyFill="1"/>
    <xf numFmtId="20" fontId="1" fillId="4" borderId="0" xfId="1" applyNumberFormat="1" applyFill="1"/>
    <xf numFmtId="165" fontId="1" fillId="4" borderId="0" xfId="1" applyNumberFormat="1" applyFill="1"/>
    <xf numFmtId="0" fontId="1" fillId="3" borderId="0" xfId="1" applyFill="1"/>
    <xf numFmtId="2" fontId="1" fillId="3" borderId="0" xfId="1" applyNumberFormat="1" applyFill="1"/>
    <xf numFmtId="164" fontId="1" fillId="3" borderId="0" xfId="1" applyNumberFormat="1" applyFill="1"/>
    <xf numFmtId="164" fontId="2" fillId="3" borderId="0" xfId="1" applyNumberFormat="1" applyFont="1" applyFill="1"/>
    <xf numFmtId="164" fontId="1" fillId="3" borderId="0" xfId="1" applyNumberFormat="1" applyFont="1" applyFill="1"/>
    <xf numFmtId="20" fontId="1" fillId="3" borderId="0" xfId="1" applyNumberFormat="1" applyFill="1"/>
    <xf numFmtId="165" fontId="1" fillId="3" borderId="0" xfId="1" applyNumberFormat="1" applyFill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Normal" xfId="0" builtinId="0"/>
    <cellStyle name="Normal 2" xfId="1" xr:uid="{0828EB29-94DF-8144-BE5E-7E592AC32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gottlieb\Documents\Research%20Topics\Dikes%20paper\Tables\LASS%20data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gottlieb\Documents\Research%20Topics\Cretaceous%20ECN%20paper\Data%20files\Users\esgottlieb\Documents\Research%20Topics\Dikes%20paper\TableS1_up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gottlieb\Documents\Research%20Topics\Cretaceous%20ECN%20paper\Data%20files\Users\esgottlieb\Documents\Research%20Topics\Dikes%20paper\Users\esgottlieb\Documents\Research%20Topics\Dikes%20paper\SHRIMP_data_EC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gottlieb\Documents\Research%20Topics\Cretaceous%20ECN%20paper\Data%20files\Users\esgottlieb\Documents\Geochronology\Goldschmidt%20abstract\ESG32_NS2A_NS3A_SS1_K2A\ESG32_UPb+SQ2_mar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tDat14"/>
      <sheetName val="PlotDa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tDat9"/>
      <sheetName val="PlotDat4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otDat2"/>
      <sheetName val="PlotDat14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1327-15C8-3449-BB9C-EAA41C9F0123}">
  <dimension ref="A1:W396"/>
  <sheetViews>
    <sheetView tabSelected="1" workbookViewId="0">
      <pane xSplit="4" ySplit="2" topLeftCell="E3" activePane="bottomRight" state="frozen"/>
      <selection pane="topRight" activeCell="E1" sqref="E1"/>
      <selection pane="bottomLeft" activeCell="A2" sqref="A2"/>
      <selection pane="bottomRight"/>
    </sheetView>
  </sheetViews>
  <sheetFormatPr defaultColWidth="10.85546875" defaultRowHeight="12.75" x14ac:dyDescent="0.2"/>
  <cols>
    <col min="1" max="16384" width="10.85546875" style="1"/>
  </cols>
  <sheetData>
    <row r="1" spans="1:23" x14ac:dyDescent="0.2">
      <c r="A1" t="s">
        <v>0</v>
      </c>
    </row>
    <row r="2" spans="1:23" ht="32.2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5" t="s">
        <v>22</v>
      </c>
      <c r="W2" s="5" t="s">
        <v>23</v>
      </c>
    </row>
    <row r="3" spans="1:23" s="7" customFormat="1" x14ac:dyDescent="0.2">
      <c r="A3" s="6" t="s">
        <v>24</v>
      </c>
      <c r="B3" s="7" t="s">
        <v>25</v>
      </c>
      <c r="C3" s="8"/>
      <c r="D3" s="8"/>
      <c r="E3" s="8"/>
      <c r="F3" s="9"/>
      <c r="G3" s="9"/>
      <c r="H3" s="9"/>
      <c r="I3" s="9"/>
      <c r="J3" s="9"/>
      <c r="L3" s="10"/>
      <c r="V3" s="11"/>
    </row>
    <row r="4" spans="1:23" x14ac:dyDescent="0.2">
      <c r="C4" s="12"/>
      <c r="D4" s="12"/>
      <c r="E4" s="12"/>
      <c r="F4" s="13"/>
      <c r="G4" s="13"/>
      <c r="H4" s="13"/>
      <c r="I4" s="14"/>
      <c r="J4" s="15"/>
      <c r="L4" s="16"/>
      <c r="V4" s="17"/>
    </row>
    <row r="5" spans="1:23" x14ac:dyDescent="0.2">
      <c r="A5" s="1" t="s">
        <v>26</v>
      </c>
      <c r="B5" s="1" t="s">
        <v>27</v>
      </c>
      <c r="C5" s="12"/>
      <c r="D5" s="12"/>
      <c r="E5" s="12"/>
      <c r="F5" s="13">
        <v>5.2839999999999998</v>
      </c>
      <c r="G5" s="13">
        <v>0.216</v>
      </c>
      <c r="H5" s="13">
        <v>2.7367240000000002</v>
      </c>
      <c r="I5" s="14">
        <v>2.0567595000000001</v>
      </c>
      <c r="J5" s="15">
        <v>1.3305999072813326</v>
      </c>
      <c r="K5" s="18">
        <v>41689</v>
      </c>
      <c r="L5" s="16">
        <v>0.34930555555555554</v>
      </c>
      <c r="M5" s="1">
        <v>1943</v>
      </c>
      <c r="N5" s="1">
        <v>4898</v>
      </c>
      <c r="O5" s="1">
        <v>287</v>
      </c>
      <c r="P5" s="1">
        <v>-2</v>
      </c>
      <c r="Q5" s="1">
        <v>2</v>
      </c>
      <c r="R5" s="1">
        <v>898826</v>
      </c>
      <c r="S5" s="1">
        <v>481394</v>
      </c>
      <c r="T5" s="1">
        <v>-48556</v>
      </c>
      <c r="U5" s="1" t="s">
        <v>28</v>
      </c>
      <c r="V5" s="17">
        <v>1.810212E-4</v>
      </c>
    </row>
    <row r="6" spans="1:23" x14ac:dyDescent="0.2">
      <c r="A6" s="1" t="s">
        <v>29</v>
      </c>
      <c r="B6" s="1" t="s">
        <v>30</v>
      </c>
      <c r="C6" s="12"/>
      <c r="D6" s="12"/>
      <c r="E6" s="12"/>
      <c r="F6" s="13">
        <v>5.3179999999999996</v>
      </c>
      <c r="G6" s="13">
        <v>0.21199999999999999</v>
      </c>
      <c r="H6" s="13">
        <v>2.7332719999999999</v>
      </c>
      <c r="I6" s="14">
        <v>2.0550775000000003</v>
      </c>
      <c r="J6" s="15">
        <v>1.3300092088984476</v>
      </c>
      <c r="K6" s="18">
        <v>41689</v>
      </c>
      <c r="L6" s="16">
        <v>0.35138888888888892</v>
      </c>
      <c r="M6" s="1">
        <v>1946</v>
      </c>
      <c r="N6" s="1">
        <v>3898</v>
      </c>
      <c r="O6" s="1">
        <v>287</v>
      </c>
      <c r="P6" s="1">
        <v>-2</v>
      </c>
      <c r="Q6" s="1">
        <v>3</v>
      </c>
      <c r="R6" s="1">
        <v>898826</v>
      </c>
      <c r="S6" s="1">
        <v>481394</v>
      </c>
      <c r="T6" s="1">
        <v>-48556</v>
      </c>
      <c r="U6" s="1" t="s">
        <v>28</v>
      </c>
      <c r="V6" s="17">
        <v>2.72923E-4</v>
      </c>
    </row>
    <row r="7" spans="1:23" x14ac:dyDescent="0.2">
      <c r="A7" s="1" t="s">
        <v>31</v>
      </c>
      <c r="B7" s="1" t="s">
        <v>32</v>
      </c>
      <c r="C7" s="12"/>
      <c r="D7" s="12"/>
      <c r="E7" s="12"/>
      <c r="F7" s="13">
        <v>5.1879999999999997</v>
      </c>
      <c r="G7" s="13">
        <v>0.29099999999999998</v>
      </c>
      <c r="H7" s="13">
        <v>2.7261929999999999</v>
      </c>
      <c r="I7" s="14">
        <v>2.0547645000000001</v>
      </c>
      <c r="J7" s="15">
        <v>1.3267666440606696</v>
      </c>
      <c r="K7" s="18">
        <v>41689</v>
      </c>
      <c r="L7" s="16">
        <v>0.35416666666666669</v>
      </c>
      <c r="M7" s="1">
        <v>1950</v>
      </c>
      <c r="N7" s="1">
        <v>3246</v>
      </c>
      <c r="O7" s="1">
        <v>-115</v>
      </c>
      <c r="P7" s="1">
        <v>-2</v>
      </c>
      <c r="Q7" s="1">
        <v>0</v>
      </c>
      <c r="R7" s="1">
        <v>898826</v>
      </c>
      <c r="S7" s="1">
        <v>481394</v>
      </c>
      <c r="T7" s="1">
        <v>-48556</v>
      </c>
      <c r="U7" s="1" t="s">
        <v>28</v>
      </c>
      <c r="V7" s="17">
        <v>2.159482E-4</v>
      </c>
    </row>
    <row r="8" spans="1:23" x14ac:dyDescent="0.2">
      <c r="A8" s="1" t="s">
        <v>33</v>
      </c>
      <c r="B8" s="1" t="s">
        <v>34</v>
      </c>
      <c r="F8" s="1">
        <v>5.2569999999999997</v>
      </c>
      <c r="G8" s="1">
        <v>0.20100000000000001</v>
      </c>
      <c r="H8" s="13">
        <v>2.7300010000000001</v>
      </c>
      <c r="I8" s="14">
        <v>2.0557425</v>
      </c>
      <c r="J8" s="13">
        <v>1.3279878194861467</v>
      </c>
      <c r="K8" s="18">
        <v>41689</v>
      </c>
      <c r="L8" s="16">
        <v>0.35625000000000001</v>
      </c>
      <c r="M8" s="1">
        <v>1953</v>
      </c>
      <c r="N8" s="1">
        <v>2216</v>
      </c>
      <c r="O8" s="1">
        <v>67</v>
      </c>
      <c r="P8" s="1">
        <v>1</v>
      </c>
      <c r="Q8" s="1">
        <v>2</v>
      </c>
      <c r="R8" s="1">
        <v>898826</v>
      </c>
      <c r="S8" s="1">
        <v>481394</v>
      </c>
      <c r="T8" s="1">
        <v>-48556</v>
      </c>
      <c r="U8" s="1" t="s">
        <v>28</v>
      </c>
      <c r="V8" s="1">
        <v>1.870388E-4</v>
      </c>
    </row>
    <row r="9" spans="1:23" x14ac:dyDescent="0.2">
      <c r="B9" s="19" t="s">
        <v>35</v>
      </c>
      <c r="C9" s="20"/>
      <c r="D9" s="20"/>
      <c r="E9" s="20"/>
      <c r="F9" s="14">
        <f>AVERAGE(F5:F8)</f>
        <v>5.2617499999999993</v>
      </c>
      <c r="G9" s="14">
        <f>2*STDEV(F5:F8)</f>
        <v>0.11027692415006864</v>
      </c>
      <c r="H9" s="13"/>
      <c r="I9" s="14"/>
      <c r="J9" s="15"/>
      <c r="L9" s="16"/>
      <c r="V9" s="17"/>
    </row>
    <row r="10" spans="1:23" s="19" customFormat="1" x14ac:dyDescent="0.2">
      <c r="C10" s="20"/>
      <c r="D10" s="20"/>
      <c r="E10" s="20"/>
      <c r="F10" s="14"/>
      <c r="G10" s="14"/>
      <c r="H10" s="14"/>
      <c r="I10" s="14"/>
      <c r="J10" s="14"/>
      <c r="L10" s="21"/>
      <c r="V10" s="22"/>
    </row>
    <row r="11" spans="1:23" s="7" customFormat="1" x14ac:dyDescent="0.2">
      <c r="B11" s="7" t="s">
        <v>36</v>
      </c>
      <c r="C11" s="8"/>
      <c r="D11" s="8"/>
      <c r="E11" s="8"/>
      <c r="F11" s="9"/>
      <c r="G11" s="9"/>
      <c r="H11" s="9"/>
      <c r="I11" s="9"/>
      <c r="J11" s="9"/>
      <c r="L11" s="10"/>
      <c r="V11" s="11"/>
    </row>
    <row r="12" spans="1:23" x14ac:dyDescent="0.2">
      <c r="C12" s="12"/>
      <c r="D12" s="12"/>
      <c r="E12" s="12"/>
      <c r="F12" s="13"/>
      <c r="G12" s="13"/>
      <c r="H12" s="13"/>
      <c r="I12" s="14"/>
      <c r="J12" s="15"/>
      <c r="L12" s="16"/>
      <c r="V12" s="17"/>
    </row>
    <row r="13" spans="1:23" x14ac:dyDescent="0.2">
      <c r="A13" s="1" t="s">
        <v>37</v>
      </c>
      <c r="B13" s="1" t="s">
        <v>38</v>
      </c>
      <c r="C13" s="12"/>
      <c r="D13" s="12"/>
      <c r="E13" s="12"/>
      <c r="F13" s="13">
        <v>5.234</v>
      </c>
      <c r="G13" s="13">
        <v>0.193</v>
      </c>
      <c r="H13" s="13">
        <v>2.7192789999999998</v>
      </c>
      <c r="I13" s="14">
        <v>2.0592234999999999</v>
      </c>
      <c r="J13" s="15">
        <v>1.3205361147053731</v>
      </c>
      <c r="K13" s="18">
        <v>41689</v>
      </c>
      <c r="L13" s="16">
        <v>0.36249999999999999</v>
      </c>
      <c r="M13" s="1">
        <v>1962</v>
      </c>
      <c r="N13" s="1">
        <v>-450</v>
      </c>
      <c r="O13" s="1">
        <v>264</v>
      </c>
      <c r="P13" s="1">
        <v>9</v>
      </c>
      <c r="Q13" s="1">
        <v>12</v>
      </c>
      <c r="R13" s="1">
        <v>898826</v>
      </c>
      <c r="S13" s="1">
        <v>481394</v>
      </c>
      <c r="T13" s="1">
        <v>-48556</v>
      </c>
      <c r="U13" s="1" t="s">
        <v>28</v>
      </c>
      <c r="V13" s="17">
        <v>4.9831310000000005E-4</v>
      </c>
    </row>
    <row r="14" spans="1:23" x14ac:dyDescent="0.2">
      <c r="A14" s="1" t="s">
        <v>39</v>
      </c>
      <c r="B14" s="1" t="s">
        <v>38</v>
      </c>
      <c r="C14" s="12"/>
      <c r="D14" s="12"/>
      <c r="E14" s="12"/>
      <c r="F14" s="13">
        <v>5.0149999999999997</v>
      </c>
      <c r="G14" s="13">
        <v>0.20499999999999999</v>
      </c>
      <c r="H14" s="13">
        <v>2.724523</v>
      </c>
      <c r="I14" s="14">
        <v>2.058872</v>
      </c>
      <c r="J14" s="15">
        <v>1.3233085883920903</v>
      </c>
      <c r="K14" s="18">
        <v>41689</v>
      </c>
      <c r="L14" s="16">
        <v>0.36458333333333331</v>
      </c>
      <c r="M14" s="1">
        <v>1965</v>
      </c>
      <c r="N14" s="1">
        <v>-450</v>
      </c>
      <c r="O14" s="1">
        <v>244</v>
      </c>
      <c r="P14" s="1">
        <v>9</v>
      </c>
      <c r="Q14" s="1">
        <v>12</v>
      </c>
      <c r="R14" s="1">
        <v>898826</v>
      </c>
      <c r="S14" s="1">
        <v>481394</v>
      </c>
      <c r="T14" s="1">
        <v>-48556</v>
      </c>
      <c r="U14" s="1" t="s">
        <v>28</v>
      </c>
      <c r="V14" s="17">
        <v>5.0153160000000003E-4</v>
      </c>
    </row>
    <row r="15" spans="1:23" x14ac:dyDescent="0.2">
      <c r="A15" s="1" t="s">
        <v>40</v>
      </c>
      <c r="B15" s="1" t="s">
        <v>38</v>
      </c>
      <c r="C15" s="12"/>
      <c r="D15" s="12"/>
      <c r="E15" s="12"/>
      <c r="F15" s="13">
        <v>5.1520000000000001</v>
      </c>
      <c r="G15" s="13">
        <v>0.218</v>
      </c>
      <c r="H15" s="13">
        <v>2.7245309999999998</v>
      </c>
      <c r="I15" s="14">
        <v>2.0593019999999997</v>
      </c>
      <c r="J15" s="15">
        <v>1.3230361549690139</v>
      </c>
      <c r="K15" s="18">
        <v>41689</v>
      </c>
      <c r="L15" s="16">
        <v>0.36736111111111108</v>
      </c>
      <c r="M15" s="1">
        <v>1969</v>
      </c>
      <c r="N15" s="1">
        <v>-450</v>
      </c>
      <c r="O15" s="1">
        <v>224</v>
      </c>
      <c r="P15" s="1">
        <v>8</v>
      </c>
      <c r="Q15" s="1">
        <v>12</v>
      </c>
      <c r="R15" s="1">
        <v>898826</v>
      </c>
      <c r="S15" s="1">
        <v>481394</v>
      </c>
      <c r="T15" s="1">
        <v>-48556</v>
      </c>
      <c r="U15" s="1" t="s">
        <v>28</v>
      </c>
      <c r="V15" s="17">
        <v>5.1125089999999997E-4</v>
      </c>
    </row>
    <row r="16" spans="1:23" x14ac:dyDescent="0.2">
      <c r="A16" s="1" t="s">
        <v>41</v>
      </c>
      <c r="B16" s="1" t="s">
        <v>38</v>
      </c>
      <c r="C16" s="12"/>
      <c r="D16" s="12"/>
      <c r="E16" s="12"/>
      <c r="F16" s="13">
        <v>5.0839999999999996</v>
      </c>
      <c r="G16" s="13">
        <v>0.28299999999999997</v>
      </c>
      <c r="H16" s="13">
        <v>2.7233139999999998</v>
      </c>
      <c r="I16" s="14">
        <v>2.0603189999999998</v>
      </c>
      <c r="J16" s="15">
        <v>1.3217924020503622</v>
      </c>
      <c r="K16" s="18">
        <v>41689</v>
      </c>
      <c r="L16" s="16">
        <v>0.36944444444444446</v>
      </c>
      <c r="M16" s="1">
        <v>1972</v>
      </c>
      <c r="N16" s="1">
        <v>-450</v>
      </c>
      <c r="O16" s="1">
        <v>204</v>
      </c>
      <c r="P16" s="1">
        <v>9</v>
      </c>
      <c r="Q16" s="1">
        <v>11</v>
      </c>
      <c r="R16" s="1">
        <v>898826</v>
      </c>
      <c r="S16" s="1">
        <v>481394</v>
      </c>
      <c r="T16" s="1">
        <v>-48556</v>
      </c>
      <c r="U16" s="1" t="s">
        <v>28</v>
      </c>
      <c r="V16" s="17">
        <v>5.1707640000000002E-4</v>
      </c>
    </row>
    <row r="17" spans="1:23" x14ac:dyDescent="0.2">
      <c r="B17" s="19" t="s">
        <v>35</v>
      </c>
      <c r="C17" s="20"/>
      <c r="D17" s="20"/>
      <c r="E17" s="20"/>
      <c r="F17" s="14">
        <f>AVERAGE(F13:F16)</f>
        <v>5.1212499999999999</v>
      </c>
      <c r="G17" s="14">
        <f>2*STDEV(F13:F16)</f>
        <v>0.18738463117342397</v>
      </c>
      <c r="H17" s="13"/>
      <c r="I17" s="14"/>
      <c r="J17" s="15"/>
      <c r="L17" s="16"/>
      <c r="V17" s="22">
        <f>AVERAGE(V13:V16)</f>
        <v>5.0704299999999999E-4</v>
      </c>
    </row>
    <row r="18" spans="1:23" x14ac:dyDescent="0.2">
      <c r="C18" s="12"/>
      <c r="D18" s="12"/>
      <c r="E18" s="12"/>
      <c r="F18" s="13"/>
      <c r="G18" s="13"/>
      <c r="H18" s="13"/>
      <c r="I18" s="14"/>
      <c r="J18" s="15"/>
      <c r="L18" s="16"/>
      <c r="V18" s="17"/>
    </row>
    <row r="19" spans="1:23" x14ac:dyDescent="0.2">
      <c r="A19" s="1" t="s">
        <v>42</v>
      </c>
      <c r="B19" s="1" t="s">
        <v>43</v>
      </c>
      <c r="C19" s="20">
        <f>((F19/1000+1)/($E$35/1000+1)-1)*1000</f>
        <v>7.084202877535084</v>
      </c>
      <c r="D19" s="20">
        <f>$G$35</f>
        <v>0.16108471595494636</v>
      </c>
      <c r="E19" s="12"/>
      <c r="F19" s="13">
        <v>7.1079999999999997</v>
      </c>
      <c r="G19" s="13">
        <v>0.27600000000000002</v>
      </c>
      <c r="H19" s="13">
        <v>2.7077079999999998</v>
      </c>
      <c r="I19" s="14">
        <v>2.05586</v>
      </c>
      <c r="J19" s="15">
        <v>1.3170682828597278</v>
      </c>
      <c r="K19" s="18">
        <v>41689</v>
      </c>
      <c r="L19" s="16">
        <v>0.37291666666666662</v>
      </c>
      <c r="M19" s="1">
        <v>1977</v>
      </c>
      <c r="N19" s="1">
        <v>-885</v>
      </c>
      <c r="O19" s="1">
        <v>-863</v>
      </c>
      <c r="P19" s="1">
        <v>10</v>
      </c>
      <c r="Q19" s="1">
        <v>7</v>
      </c>
      <c r="R19" s="1">
        <v>898826</v>
      </c>
      <c r="S19" s="1">
        <v>481394</v>
      </c>
      <c r="T19" s="1">
        <v>-48556</v>
      </c>
      <c r="U19" s="1" t="str">
        <f>B19</f>
        <v>NS2A-1.1</v>
      </c>
      <c r="V19" s="17">
        <v>5.3413910000000002E-4</v>
      </c>
      <c r="W19" s="17">
        <f>V19-V$35</f>
        <v>-2.9110524999999905E-5</v>
      </c>
    </row>
    <row r="20" spans="1:23" x14ac:dyDescent="0.2">
      <c r="A20" s="1" t="s">
        <v>44</v>
      </c>
      <c r="B20" s="1" t="s">
        <v>45</v>
      </c>
      <c r="C20" s="20">
        <f t="shared" ref="C20:C28" si="0">((F20/1000+1)/($E$35/1000+1)-1)*1000</f>
        <v>7.9651820602395507</v>
      </c>
      <c r="D20" s="20">
        <f t="shared" ref="D20:D28" si="1">$G$35</f>
        <v>0.16108471595494636</v>
      </c>
      <c r="E20" s="12"/>
      <c r="F20" s="13">
        <v>7.9889999999999999</v>
      </c>
      <c r="G20" s="13">
        <v>0.24099999999999999</v>
      </c>
      <c r="H20" s="13">
        <v>2.689559</v>
      </c>
      <c r="I20" s="14">
        <v>2.0555469999999998</v>
      </c>
      <c r="J20" s="15">
        <v>1.3084395540457117</v>
      </c>
      <c r="K20" s="18">
        <v>41689</v>
      </c>
      <c r="L20" s="16">
        <v>0.3756944444444445</v>
      </c>
      <c r="M20" s="1">
        <v>1981</v>
      </c>
      <c r="N20" s="1">
        <v>-873</v>
      </c>
      <c r="O20" s="1">
        <v>-982</v>
      </c>
      <c r="P20" s="1">
        <v>11</v>
      </c>
      <c r="Q20" s="1">
        <v>6</v>
      </c>
      <c r="R20" s="1">
        <v>898826</v>
      </c>
      <c r="S20" s="1">
        <v>481394</v>
      </c>
      <c r="T20" s="1">
        <v>-48556</v>
      </c>
      <c r="U20" s="1" t="str">
        <f t="shared" ref="U20:U28" si="2">B20</f>
        <v>NS2A-1.2</v>
      </c>
      <c r="V20" s="17">
        <v>5.7517199999999999E-4</v>
      </c>
      <c r="W20" s="17">
        <f t="shared" ref="W20:W28" si="3">V20-V$35</f>
        <v>1.1922375000000059E-5</v>
      </c>
    </row>
    <row r="21" spans="1:23" x14ac:dyDescent="0.2">
      <c r="A21" s="1" t="s">
        <v>46</v>
      </c>
      <c r="B21" s="1" t="s">
        <v>47</v>
      </c>
      <c r="C21" s="20">
        <f t="shared" si="0"/>
        <v>6.6862122819433267</v>
      </c>
      <c r="D21" s="20">
        <f t="shared" si="1"/>
        <v>0.16108471595494636</v>
      </c>
      <c r="E21" s="12"/>
      <c r="F21" s="13">
        <v>6.71</v>
      </c>
      <c r="G21" s="13">
        <v>0.17799999999999999</v>
      </c>
      <c r="H21" s="13">
        <v>2.71773</v>
      </c>
      <c r="I21" s="14">
        <v>2.0561340000000001</v>
      </c>
      <c r="J21" s="15">
        <v>1.3217669665498455</v>
      </c>
      <c r="K21" s="18">
        <v>41689</v>
      </c>
      <c r="L21" s="16">
        <v>0.37847222222222227</v>
      </c>
      <c r="M21" s="1">
        <v>1985</v>
      </c>
      <c r="N21" s="1">
        <v>542</v>
      </c>
      <c r="O21" s="1">
        <v>-913</v>
      </c>
      <c r="P21" s="1">
        <v>7</v>
      </c>
      <c r="Q21" s="1">
        <v>5</v>
      </c>
      <c r="R21" s="1">
        <v>898826</v>
      </c>
      <c r="S21" s="1">
        <v>481394</v>
      </c>
      <c r="T21" s="1">
        <v>-48556</v>
      </c>
      <c r="U21" s="1" t="str">
        <f t="shared" si="2"/>
        <v>NS2A-2.1</v>
      </c>
      <c r="V21" s="17">
        <v>5.6118499999999996E-4</v>
      </c>
      <c r="W21" s="17">
        <f t="shared" si="3"/>
        <v>-2.0646249999999684E-6</v>
      </c>
    </row>
    <row r="22" spans="1:23" x14ac:dyDescent="0.2">
      <c r="A22" s="1" t="s">
        <v>48</v>
      </c>
      <c r="B22" s="1" t="s">
        <v>49</v>
      </c>
      <c r="C22" s="20">
        <f t="shared" si="0"/>
        <v>7.8611845176728146</v>
      </c>
      <c r="D22" s="20">
        <f t="shared" si="1"/>
        <v>0.16108471595494636</v>
      </c>
      <c r="E22" s="12"/>
      <c r="F22" s="13">
        <v>7.8849999999999998</v>
      </c>
      <c r="G22" s="13">
        <v>0.21</v>
      </c>
      <c r="H22" s="13">
        <v>2.7038229999999999</v>
      </c>
      <c r="I22" s="14">
        <v>2.0595759999999999</v>
      </c>
      <c r="J22" s="15">
        <v>1.3128056454338175</v>
      </c>
      <c r="K22" s="18">
        <v>41689</v>
      </c>
      <c r="L22" s="16">
        <v>0.38124999999999998</v>
      </c>
      <c r="M22" s="1">
        <v>1989</v>
      </c>
      <c r="N22" s="1">
        <v>486</v>
      </c>
      <c r="O22" s="1">
        <v>-897</v>
      </c>
      <c r="P22" s="1">
        <v>7</v>
      </c>
      <c r="Q22" s="1">
        <v>5</v>
      </c>
      <c r="R22" s="1">
        <v>898826</v>
      </c>
      <c r="S22" s="1">
        <v>481394</v>
      </c>
      <c r="T22" s="1">
        <v>-48556</v>
      </c>
      <c r="U22" s="1" t="str">
        <f t="shared" si="2"/>
        <v>NS2A-2.2</v>
      </c>
      <c r="V22" s="17">
        <v>5.9222929999999999E-4</v>
      </c>
      <c r="W22" s="17">
        <f t="shared" si="3"/>
        <v>2.8979675000000062E-5</v>
      </c>
    </row>
    <row r="23" spans="1:23" x14ac:dyDescent="0.2">
      <c r="A23" s="1" t="s">
        <v>50</v>
      </c>
      <c r="B23" s="1" t="s">
        <v>51</v>
      </c>
      <c r="C23" s="20">
        <f t="shared" si="0"/>
        <v>8.2081763183521339</v>
      </c>
      <c r="D23" s="20">
        <f t="shared" si="1"/>
        <v>0.16108471595494636</v>
      </c>
      <c r="E23" s="12"/>
      <c r="F23" s="13">
        <v>8.2319999999999993</v>
      </c>
      <c r="G23" s="13">
        <v>0.216</v>
      </c>
      <c r="H23" s="13">
        <v>2.7266710000000001</v>
      </c>
      <c r="I23" s="14">
        <v>2.0638395000000003</v>
      </c>
      <c r="J23" s="15">
        <v>1.3211642668918779</v>
      </c>
      <c r="K23" s="18">
        <v>41689</v>
      </c>
      <c r="L23" s="16">
        <v>0.3840277777777778</v>
      </c>
      <c r="M23" s="1">
        <v>1993</v>
      </c>
      <c r="N23" s="1">
        <v>1750</v>
      </c>
      <c r="O23" s="1">
        <v>-470</v>
      </c>
      <c r="P23" s="1">
        <v>3</v>
      </c>
      <c r="Q23" s="1">
        <v>8</v>
      </c>
      <c r="R23" s="1">
        <v>898826</v>
      </c>
      <c r="S23" s="1">
        <v>481394</v>
      </c>
      <c r="T23" s="1">
        <v>-48556</v>
      </c>
      <c r="U23" s="1" t="str">
        <f t="shared" si="2"/>
        <v>NS2A-3.1</v>
      </c>
      <c r="V23" s="17">
        <v>6.4126890000000005E-4</v>
      </c>
      <c r="W23" s="17">
        <f t="shared" si="3"/>
        <v>7.801927500000012E-5</v>
      </c>
    </row>
    <row r="24" spans="1:23" x14ac:dyDescent="0.2">
      <c r="A24" s="1" t="s">
        <v>52</v>
      </c>
      <c r="B24" s="1" t="s">
        <v>53</v>
      </c>
      <c r="C24" s="20">
        <f t="shared" si="0"/>
        <v>7.9061834543603382</v>
      </c>
      <c r="D24" s="20">
        <f t="shared" si="1"/>
        <v>0.16108471595494636</v>
      </c>
      <c r="E24" s="12"/>
      <c r="F24" s="13">
        <v>7.93</v>
      </c>
      <c r="G24" s="13">
        <v>0.25</v>
      </c>
      <c r="H24" s="13">
        <v>2.7307709999999998</v>
      </c>
      <c r="I24" s="14">
        <v>2.0650915000000003</v>
      </c>
      <c r="J24" s="15">
        <v>1.3223486707489713</v>
      </c>
      <c r="K24" s="18">
        <v>41689</v>
      </c>
      <c r="L24" s="16">
        <v>0.38611111111111113</v>
      </c>
      <c r="M24" s="1">
        <v>1996</v>
      </c>
      <c r="N24" s="1">
        <v>1709</v>
      </c>
      <c r="O24" s="1">
        <v>-487</v>
      </c>
      <c r="P24" s="1">
        <v>4</v>
      </c>
      <c r="Q24" s="1">
        <v>8</v>
      </c>
      <c r="R24" s="1">
        <v>898826</v>
      </c>
      <c r="S24" s="1">
        <v>481394</v>
      </c>
      <c r="T24" s="1">
        <v>-48556</v>
      </c>
      <c r="U24" s="1" t="str">
        <f t="shared" si="2"/>
        <v>NS2A-3.2</v>
      </c>
      <c r="V24" s="17">
        <v>7.1092870000000002E-4</v>
      </c>
      <c r="W24" s="17">
        <f t="shared" si="3"/>
        <v>1.4767907500000009E-4</v>
      </c>
    </row>
    <row r="25" spans="1:23" x14ac:dyDescent="0.2">
      <c r="A25" s="1" t="s">
        <v>54</v>
      </c>
      <c r="B25" s="1" t="s">
        <v>55</v>
      </c>
      <c r="C25" s="20">
        <f t="shared" si="0"/>
        <v>3.8552791761132799</v>
      </c>
      <c r="D25" s="20">
        <f t="shared" si="1"/>
        <v>0.16108471595494636</v>
      </c>
      <c r="E25" s="12"/>
      <c r="F25" s="13">
        <v>3.879</v>
      </c>
      <c r="G25" s="13">
        <v>0.23</v>
      </c>
      <c r="H25" s="13">
        <v>2.7202250000000001</v>
      </c>
      <c r="I25" s="14">
        <v>2.0611015000000004</v>
      </c>
      <c r="J25" s="15">
        <v>1.3197918685712469</v>
      </c>
      <c r="K25" s="18">
        <v>41689</v>
      </c>
      <c r="L25" s="16">
        <v>0.3888888888888889</v>
      </c>
      <c r="M25" s="1">
        <v>2000</v>
      </c>
      <c r="N25" s="1">
        <v>112</v>
      </c>
      <c r="O25" s="1">
        <v>-829</v>
      </c>
      <c r="P25" s="1">
        <v>10</v>
      </c>
      <c r="Q25" s="1">
        <v>5</v>
      </c>
      <c r="R25" s="1">
        <v>898826</v>
      </c>
      <c r="S25" s="1">
        <v>481394</v>
      </c>
      <c r="T25" s="1">
        <v>-48556</v>
      </c>
      <c r="U25" s="1" t="str">
        <f t="shared" si="2"/>
        <v>NS2A-4.1</v>
      </c>
      <c r="V25" s="17">
        <v>7.4141280000000005E-4</v>
      </c>
      <c r="W25" s="17">
        <f t="shared" si="3"/>
        <v>1.7816317500000012E-4</v>
      </c>
    </row>
    <row r="26" spans="1:23" x14ac:dyDescent="0.2">
      <c r="A26" s="1" t="s">
        <v>56</v>
      </c>
      <c r="B26" s="1" t="s">
        <v>57</v>
      </c>
      <c r="C26" s="20">
        <f t="shared" si="0"/>
        <v>7.7111880620479578</v>
      </c>
      <c r="D26" s="20">
        <f t="shared" si="1"/>
        <v>0.16108471595494636</v>
      </c>
      <c r="E26" s="12"/>
      <c r="F26" s="13">
        <v>7.7350000000000003</v>
      </c>
      <c r="G26" s="13">
        <v>0.21099999999999999</v>
      </c>
      <c r="H26" s="13">
        <v>2.7265440000000001</v>
      </c>
      <c r="I26" s="14">
        <v>2.0612969999999997</v>
      </c>
      <c r="J26" s="15">
        <v>1.3227322409143372</v>
      </c>
      <c r="K26" s="18">
        <v>41689</v>
      </c>
      <c r="L26" s="16">
        <v>0.39166666666666666</v>
      </c>
      <c r="M26" s="1">
        <v>2004</v>
      </c>
      <c r="N26" s="1">
        <v>125</v>
      </c>
      <c r="O26" s="1">
        <v>-767</v>
      </c>
      <c r="P26" s="1">
        <v>9</v>
      </c>
      <c r="Q26" s="1">
        <v>6</v>
      </c>
      <c r="R26" s="1">
        <v>898826</v>
      </c>
      <c r="S26" s="1">
        <v>481394</v>
      </c>
      <c r="T26" s="1">
        <v>-48556</v>
      </c>
      <c r="U26" s="1" t="str">
        <f t="shared" si="2"/>
        <v>NS2A-4.2</v>
      </c>
      <c r="V26" s="17">
        <v>5.7074980000000001E-4</v>
      </c>
      <c r="W26" s="17">
        <f t="shared" si="3"/>
        <v>7.5001750000000793E-6</v>
      </c>
    </row>
    <row r="27" spans="1:23" x14ac:dyDescent="0.2">
      <c r="A27" s="1" t="s">
        <v>58</v>
      </c>
      <c r="B27" s="1" t="s">
        <v>59</v>
      </c>
      <c r="C27" s="20">
        <f t="shared" si="0"/>
        <v>7.1622010344600806</v>
      </c>
      <c r="D27" s="20">
        <f t="shared" si="1"/>
        <v>0.16108471595494636</v>
      </c>
      <c r="E27" s="12"/>
      <c r="F27" s="13">
        <v>7.1859999999999999</v>
      </c>
      <c r="G27" s="13">
        <v>0.38800000000000001</v>
      </c>
      <c r="H27" s="13">
        <v>2.7084649999999999</v>
      </c>
      <c r="I27" s="14">
        <v>2.0600845000000003</v>
      </c>
      <c r="J27" s="15">
        <v>1.3147349052915061</v>
      </c>
      <c r="K27" s="18">
        <v>41689</v>
      </c>
      <c r="L27" s="16">
        <v>0.39444444444444443</v>
      </c>
      <c r="M27" s="1">
        <v>2008</v>
      </c>
      <c r="N27" s="1">
        <v>-1101</v>
      </c>
      <c r="O27" s="1">
        <v>-954</v>
      </c>
      <c r="P27" s="1">
        <v>12</v>
      </c>
      <c r="Q27" s="1">
        <v>4</v>
      </c>
      <c r="R27" s="1">
        <v>898826</v>
      </c>
      <c r="S27" s="1">
        <v>481394</v>
      </c>
      <c r="T27" s="1">
        <v>-48556</v>
      </c>
      <c r="U27" s="1" t="str">
        <f t="shared" si="2"/>
        <v>NS2A-5.1</v>
      </c>
      <c r="V27" s="17">
        <v>6.1499150000000002E-4</v>
      </c>
      <c r="W27" s="17">
        <f t="shared" si="3"/>
        <v>5.1741875000000086E-5</v>
      </c>
    </row>
    <row r="28" spans="1:23" x14ac:dyDescent="0.2">
      <c r="A28" s="1" t="s">
        <v>60</v>
      </c>
      <c r="B28" s="1" t="s">
        <v>61</v>
      </c>
      <c r="C28" s="20">
        <f t="shared" si="0"/>
        <v>7.8811840450896398</v>
      </c>
      <c r="D28" s="20">
        <f t="shared" si="1"/>
        <v>0.16108471595494636</v>
      </c>
      <c r="E28" s="12"/>
      <c r="F28" s="13">
        <v>7.9050000000000002</v>
      </c>
      <c r="G28" s="13">
        <v>0.26</v>
      </c>
      <c r="H28" s="13">
        <v>2.7124779999999999</v>
      </c>
      <c r="I28" s="14">
        <v>2.0548820000000001</v>
      </c>
      <c r="J28" s="15">
        <v>1.3200164291672221</v>
      </c>
      <c r="K28" s="18">
        <v>41689</v>
      </c>
      <c r="L28" s="16">
        <v>0.39652777777777781</v>
      </c>
      <c r="M28" s="1">
        <v>2011</v>
      </c>
      <c r="N28" s="1">
        <v>-1110</v>
      </c>
      <c r="O28" s="1">
        <v>-893</v>
      </c>
      <c r="P28" s="1">
        <v>11</v>
      </c>
      <c r="Q28" s="1">
        <v>4</v>
      </c>
      <c r="R28" s="1">
        <v>898826</v>
      </c>
      <c r="S28" s="1">
        <v>481394</v>
      </c>
      <c r="T28" s="1">
        <v>-48556</v>
      </c>
      <c r="U28" s="1" t="str">
        <f t="shared" si="2"/>
        <v>NS2A-5.2</v>
      </c>
      <c r="V28" s="17">
        <v>6.0716779999999998E-4</v>
      </c>
      <c r="W28" s="17">
        <f t="shared" si="3"/>
        <v>4.3918175000000055E-5</v>
      </c>
    </row>
    <row r="29" spans="1:23" x14ac:dyDescent="0.2">
      <c r="C29" s="12"/>
      <c r="D29" s="12"/>
      <c r="E29" s="12"/>
      <c r="F29" s="13"/>
      <c r="G29" s="13"/>
      <c r="H29" s="13"/>
      <c r="I29" s="14"/>
      <c r="J29" s="15"/>
      <c r="L29" s="16"/>
      <c r="V29" s="17"/>
    </row>
    <row r="30" spans="1:23" x14ac:dyDescent="0.2">
      <c r="A30" s="1" t="s">
        <v>62</v>
      </c>
      <c r="B30" s="1" t="s">
        <v>38</v>
      </c>
      <c r="C30" s="12"/>
      <c r="D30" s="12"/>
      <c r="E30" s="12"/>
      <c r="F30" s="13">
        <v>5.1760000000000002</v>
      </c>
      <c r="G30" s="13">
        <v>0.246</v>
      </c>
      <c r="H30" s="13">
        <v>2.7195279999999999</v>
      </c>
      <c r="I30" s="14">
        <v>2.0559769999999999</v>
      </c>
      <c r="J30" s="15">
        <v>1.322742423674973</v>
      </c>
      <c r="K30" s="18">
        <v>41689</v>
      </c>
      <c r="L30" s="16">
        <v>0.39930555555555558</v>
      </c>
      <c r="M30" s="1">
        <v>2015</v>
      </c>
      <c r="N30" s="1">
        <v>-475</v>
      </c>
      <c r="O30" s="1">
        <v>263</v>
      </c>
      <c r="P30" s="1">
        <v>7</v>
      </c>
      <c r="Q30" s="1">
        <v>9</v>
      </c>
      <c r="R30" s="1">
        <v>898826</v>
      </c>
      <c r="S30" s="1">
        <v>481394</v>
      </c>
      <c r="T30" s="1">
        <v>-48556</v>
      </c>
      <c r="U30" s="1" t="s">
        <v>28</v>
      </c>
      <c r="V30" s="17">
        <v>5.919314E-4</v>
      </c>
    </row>
    <row r="31" spans="1:23" x14ac:dyDescent="0.2">
      <c r="A31" s="1" t="s">
        <v>63</v>
      </c>
      <c r="B31" s="1" t="s">
        <v>38</v>
      </c>
      <c r="C31" s="12"/>
      <c r="D31" s="12"/>
      <c r="E31" s="12"/>
      <c r="F31" s="13">
        <v>4.9980000000000002</v>
      </c>
      <c r="G31" s="13">
        <v>0.16</v>
      </c>
      <c r="H31" s="13">
        <v>2.7258870000000002</v>
      </c>
      <c r="I31" s="14">
        <v>2.0579334999999999</v>
      </c>
      <c r="J31" s="15">
        <v>1.32457487085953</v>
      </c>
      <c r="K31" s="18">
        <v>41689</v>
      </c>
      <c r="L31" s="16">
        <v>0.40208333333333335</v>
      </c>
      <c r="M31" s="1">
        <v>2019</v>
      </c>
      <c r="N31" s="1">
        <v>-475</v>
      </c>
      <c r="O31" s="1">
        <v>243</v>
      </c>
      <c r="P31" s="1">
        <v>7</v>
      </c>
      <c r="Q31" s="1">
        <v>9</v>
      </c>
      <c r="R31" s="1">
        <v>898826</v>
      </c>
      <c r="S31" s="1">
        <v>481394</v>
      </c>
      <c r="T31" s="1">
        <v>-48556</v>
      </c>
      <c r="U31" s="1" t="s">
        <v>28</v>
      </c>
      <c r="V31" s="17">
        <v>6.2260029999999995E-4</v>
      </c>
    </row>
    <row r="32" spans="1:23" x14ac:dyDescent="0.2">
      <c r="A32" s="1" t="s">
        <v>64</v>
      </c>
      <c r="B32" s="1" t="s">
        <v>38</v>
      </c>
      <c r="C32" s="12"/>
      <c r="D32" s="12"/>
      <c r="E32" s="12"/>
      <c r="F32" s="13">
        <v>5.0999999999999996</v>
      </c>
      <c r="G32" s="13">
        <v>0.20899999999999999</v>
      </c>
      <c r="H32" s="13">
        <v>2.7125729999999999</v>
      </c>
      <c r="I32" s="14">
        <v>2.0549995000000001</v>
      </c>
      <c r="J32" s="15">
        <v>1.3199871824786331</v>
      </c>
      <c r="K32" s="18">
        <v>41689</v>
      </c>
      <c r="L32" s="16">
        <v>0.40416666666666662</v>
      </c>
      <c r="M32" s="1">
        <v>2022</v>
      </c>
      <c r="N32" s="1">
        <v>-475</v>
      </c>
      <c r="O32" s="1">
        <v>223</v>
      </c>
      <c r="P32" s="1">
        <v>7</v>
      </c>
      <c r="Q32" s="1">
        <v>9</v>
      </c>
      <c r="R32" s="1">
        <v>898826</v>
      </c>
      <c r="S32" s="1">
        <v>481394</v>
      </c>
      <c r="T32" s="1">
        <v>-48556</v>
      </c>
      <c r="U32" s="1" t="s">
        <v>28</v>
      </c>
      <c r="V32" s="17">
        <v>6.3868919999999997E-4</v>
      </c>
    </row>
    <row r="33" spans="1:23" x14ac:dyDescent="0.2">
      <c r="A33" s="1" t="s">
        <v>65</v>
      </c>
      <c r="B33" s="1" t="s">
        <v>38</v>
      </c>
      <c r="C33" s="12"/>
      <c r="D33" s="12"/>
      <c r="E33" s="12"/>
      <c r="F33" s="13">
        <v>5.1509999999999998</v>
      </c>
      <c r="G33" s="13">
        <v>0.22</v>
      </c>
      <c r="H33" s="13">
        <v>2.7140029999999999</v>
      </c>
      <c r="I33" s="14">
        <v>2.0553509999999999</v>
      </c>
      <c r="J33" s="15">
        <v>1.320457187117918</v>
      </c>
      <c r="K33" s="18">
        <v>41689</v>
      </c>
      <c r="L33" s="16">
        <v>0.40625</v>
      </c>
      <c r="M33" s="1">
        <v>2025</v>
      </c>
      <c r="N33" s="1">
        <v>-475</v>
      </c>
      <c r="O33" s="1">
        <v>203</v>
      </c>
      <c r="P33" s="1">
        <v>7</v>
      </c>
      <c r="Q33" s="1">
        <v>9</v>
      </c>
      <c r="R33" s="1">
        <v>898826</v>
      </c>
      <c r="S33" s="1">
        <v>481394</v>
      </c>
      <c r="T33" s="1">
        <v>-48556</v>
      </c>
      <c r="U33" s="1" t="s">
        <v>28</v>
      </c>
      <c r="V33" s="17">
        <v>6.2460409999999999E-4</v>
      </c>
    </row>
    <row r="34" spans="1:23" x14ac:dyDescent="0.2">
      <c r="B34" s="19" t="s">
        <v>35</v>
      </c>
      <c r="C34" s="20"/>
      <c r="D34" s="20"/>
      <c r="E34" s="20"/>
      <c r="F34" s="14">
        <f>AVERAGE(F30:F33)</f>
        <v>5.1062499999999993</v>
      </c>
      <c r="G34" s="14">
        <f>2*STDEV(F30:F33)</f>
        <v>0.15758489775355997</v>
      </c>
      <c r="H34" s="13"/>
      <c r="I34" s="14"/>
      <c r="J34" s="15"/>
      <c r="L34" s="16"/>
      <c r="V34" s="22">
        <f>AVERAGE(V30:V33)</f>
        <v>6.1945624999999998E-4</v>
      </c>
    </row>
    <row r="35" spans="1:23" x14ac:dyDescent="0.2">
      <c r="B35" s="23" t="s">
        <v>66</v>
      </c>
      <c r="C35" s="24">
        <v>5.09</v>
      </c>
      <c r="D35" s="24"/>
      <c r="E35" s="24">
        <f>((F35/1000+1)/(C35/1000+1)-1)*1000</f>
        <v>2.3629724701157429E-2</v>
      </c>
      <c r="F35" s="25">
        <f>AVERAGE(F30:F33,F13:F16)</f>
        <v>5.1137499999999996</v>
      </c>
      <c r="G35" s="25">
        <f>2*STDEV(F30:F33,F13:F16)</f>
        <v>0.16108471595494636</v>
      </c>
      <c r="H35" s="13"/>
      <c r="I35" s="14"/>
      <c r="J35" s="15"/>
      <c r="L35" s="16"/>
      <c r="V35" s="26">
        <f>AVERAGE(V17,V34)</f>
        <v>5.6324962499999993E-4</v>
      </c>
    </row>
    <row r="36" spans="1:23" x14ac:dyDescent="0.2">
      <c r="C36" s="12"/>
      <c r="D36" s="12"/>
      <c r="E36" s="12"/>
      <c r="F36" s="13"/>
      <c r="G36" s="13"/>
      <c r="H36" s="13"/>
      <c r="I36" s="14"/>
      <c r="J36" s="15"/>
      <c r="L36" s="16"/>
      <c r="V36" s="17"/>
    </row>
    <row r="37" spans="1:23" x14ac:dyDescent="0.2">
      <c r="A37" s="1" t="s">
        <v>67</v>
      </c>
      <c r="B37" s="1" t="s">
        <v>68</v>
      </c>
      <c r="C37" s="20">
        <f>((F37/1000+1)/($E$58/1000+1)-1)*1000</f>
        <v>5.2837468675575039</v>
      </c>
      <c r="D37" s="20">
        <f>$G$58</f>
        <v>0.27473987697456653</v>
      </c>
      <c r="E37" s="12"/>
      <c r="F37" s="13">
        <v>5.3</v>
      </c>
      <c r="G37" s="13">
        <v>0.26100000000000001</v>
      </c>
      <c r="H37" s="13">
        <v>2.7242709999999999</v>
      </c>
      <c r="I37" s="14">
        <v>2.0607885000000001</v>
      </c>
      <c r="J37" s="15">
        <v>1.321955649500179</v>
      </c>
      <c r="K37" s="18">
        <v>41689</v>
      </c>
      <c r="L37" s="16">
        <v>0.40972222222222227</v>
      </c>
      <c r="M37" s="1">
        <v>2030</v>
      </c>
      <c r="N37" s="1">
        <v>-210</v>
      </c>
      <c r="O37" s="1">
        <v>-898</v>
      </c>
      <c r="P37" s="1">
        <v>6</v>
      </c>
      <c r="Q37" s="1">
        <v>5</v>
      </c>
      <c r="R37" s="1">
        <v>898826</v>
      </c>
      <c r="S37" s="1">
        <v>481394</v>
      </c>
      <c r="T37" s="1">
        <v>-48556</v>
      </c>
      <c r="U37" s="1" t="str">
        <f t="shared" ref="U37:U51" si="4">B37</f>
        <v>NS2A-6.1</v>
      </c>
      <c r="V37" s="17">
        <v>6.5000089999999995E-4</v>
      </c>
      <c r="W37" s="17">
        <f>V37-V$58</f>
        <v>-3.1247287500000024E-5</v>
      </c>
    </row>
    <row r="38" spans="1:23" x14ac:dyDescent="0.2">
      <c r="A38" s="1" t="s">
        <v>69</v>
      </c>
      <c r="B38" s="1" t="s">
        <v>70</v>
      </c>
      <c r="C38" s="20">
        <f t="shared" ref="C38:C51" si="5">((F38/1000+1)/($E$58/1000+1)-1)*1000</f>
        <v>8.1027012915300123</v>
      </c>
      <c r="D38" s="20">
        <f t="shared" ref="D38:D51" si="6">$G$58</f>
        <v>0.27473987697456653</v>
      </c>
      <c r="E38" s="12"/>
      <c r="F38" s="13">
        <v>8.1189999999999998</v>
      </c>
      <c r="G38" s="13">
        <v>0.23200000000000001</v>
      </c>
      <c r="H38" s="13">
        <v>2.7273670000000001</v>
      </c>
      <c r="I38" s="14">
        <v>2.0664994999999999</v>
      </c>
      <c r="J38" s="15">
        <v>1.3198004645053145</v>
      </c>
      <c r="K38" s="18">
        <v>41689</v>
      </c>
      <c r="L38" s="16">
        <v>0.41180555555555554</v>
      </c>
      <c r="M38" s="1">
        <v>2033</v>
      </c>
      <c r="N38" s="1">
        <v>-220</v>
      </c>
      <c r="O38" s="1">
        <v>-814</v>
      </c>
      <c r="P38" s="1">
        <v>5</v>
      </c>
      <c r="Q38" s="1">
        <v>5</v>
      </c>
      <c r="R38" s="1">
        <v>898826</v>
      </c>
      <c r="S38" s="1">
        <v>481394</v>
      </c>
      <c r="T38" s="1">
        <v>-48556</v>
      </c>
      <c r="U38" s="1" t="str">
        <f t="shared" si="4"/>
        <v>NS2A-6.2</v>
      </c>
      <c r="V38" s="17">
        <v>6.2282250000000004E-4</v>
      </c>
      <c r="W38" s="17">
        <f t="shared" ref="W38:W51" si="7">V38-V$58</f>
        <v>-5.8425687499999933E-5</v>
      </c>
    </row>
    <row r="39" spans="1:23" x14ac:dyDescent="0.2">
      <c r="A39" s="1" t="s">
        <v>71</v>
      </c>
      <c r="B39" s="1" t="s">
        <v>72</v>
      </c>
      <c r="C39" s="20">
        <f t="shared" si="5"/>
        <v>7.368713158434792</v>
      </c>
      <c r="D39" s="20">
        <f t="shared" si="6"/>
        <v>0.27473987697456653</v>
      </c>
      <c r="E39" s="12"/>
      <c r="F39" s="13">
        <v>7.3849999999999998</v>
      </c>
      <c r="G39" s="13">
        <v>0.23400000000000001</v>
      </c>
      <c r="H39" s="13">
        <v>2.7072470000000002</v>
      </c>
      <c r="I39" s="14">
        <v>2.0631745000000001</v>
      </c>
      <c r="J39" s="15">
        <v>1.3121754849141456</v>
      </c>
      <c r="K39" s="18">
        <v>41689</v>
      </c>
      <c r="L39" s="16">
        <v>0.4145833333333333</v>
      </c>
      <c r="M39" s="1">
        <v>2037</v>
      </c>
      <c r="N39" s="1">
        <v>-27</v>
      </c>
      <c r="O39" s="1">
        <v>-794</v>
      </c>
      <c r="P39" s="1">
        <v>5</v>
      </c>
      <c r="Q39" s="1">
        <v>6</v>
      </c>
      <c r="R39" s="1">
        <v>898826</v>
      </c>
      <c r="S39" s="1">
        <v>481394</v>
      </c>
      <c r="T39" s="1">
        <v>-48556</v>
      </c>
      <c r="U39" s="1" t="str">
        <f t="shared" si="4"/>
        <v>NS2A-7.1</v>
      </c>
      <c r="V39" s="17">
        <v>7.3538360000000003E-4</v>
      </c>
      <c r="W39" s="17">
        <f t="shared" si="7"/>
        <v>5.4135412500000055E-5</v>
      </c>
    </row>
    <row r="40" spans="1:23" x14ac:dyDescent="0.2">
      <c r="A40" s="1" t="s">
        <v>73</v>
      </c>
      <c r="B40" s="1" t="s">
        <v>74</v>
      </c>
      <c r="C40" s="20">
        <f t="shared" si="5"/>
        <v>8.1137011136882542</v>
      </c>
      <c r="D40" s="20">
        <f t="shared" si="6"/>
        <v>0.27473987697456653</v>
      </c>
      <c r="E40" s="12"/>
      <c r="F40" s="13">
        <v>8.1300000000000008</v>
      </c>
      <c r="G40" s="13">
        <v>0.248</v>
      </c>
      <c r="H40" s="13">
        <v>2.7099410000000002</v>
      </c>
      <c r="I40" s="14">
        <v>2.0666950000000002</v>
      </c>
      <c r="J40" s="15">
        <v>1.3112437974640669</v>
      </c>
      <c r="K40" s="18">
        <v>41689</v>
      </c>
      <c r="L40" s="16">
        <v>0.41666666666666669</v>
      </c>
      <c r="M40" s="1">
        <v>2040</v>
      </c>
      <c r="N40" s="1">
        <v>-21</v>
      </c>
      <c r="O40" s="1">
        <v>-886</v>
      </c>
      <c r="P40" s="1">
        <v>6</v>
      </c>
      <c r="Q40" s="1">
        <v>4</v>
      </c>
      <c r="R40" s="1">
        <v>898826</v>
      </c>
      <c r="S40" s="1">
        <v>481394</v>
      </c>
      <c r="T40" s="1">
        <v>-48556</v>
      </c>
      <c r="U40" s="1" t="str">
        <f t="shared" si="4"/>
        <v>NS2A-7.2</v>
      </c>
      <c r="V40" s="17">
        <v>7.2080110000000001E-4</v>
      </c>
      <c r="W40" s="17">
        <f t="shared" si="7"/>
        <v>3.955291250000003E-5</v>
      </c>
    </row>
    <row r="41" spans="1:23" x14ac:dyDescent="0.2">
      <c r="A41" s="1" t="s">
        <v>75</v>
      </c>
      <c r="B41" s="1" t="s">
        <v>76</v>
      </c>
      <c r="C41" s="20">
        <f t="shared" si="5"/>
        <v>4.9587521219771613</v>
      </c>
      <c r="D41" s="20">
        <f t="shared" si="6"/>
        <v>0.27473987697456653</v>
      </c>
      <c r="E41" s="12"/>
      <c r="F41" s="13">
        <v>4.9749999999999996</v>
      </c>
      <c r="G41" s="13">
        <v>0.20499999999999999</v>
      </c>
      <c r="H41" s="13">
        <v>2.7514539999999998</v>
      </c>
      <c r="I41" s="14">
        <v>2.074557</v>
      </c>
      <c r="J41" s="15">
        <v>1.3262850815860927</v>
      </c>
      <c r="K41" s="18">
        <v>41689</v>
      </c>
      <c r="L41" s="16">
        <v>0.41944444444444445</v>
      </c>
      <c r="M41" s="1">
        <v>2044</v>
      </c>
      <c r="N41" s="1">
        <v>1221</v>
      </c>
      <c r="O41" s="1">
        <v>-759</v>
      </c>
      <c r="P41" s="1">
        <v>0</v>
      </c>
      <c r="Q41" s="1">
        <v>5</v>
      </c>
      <c r="R41" s="1">
        <v>898826</v>
      </c>
      <c r="S41" s="1">
        <v>481394</v>
      </c>
      <c r="T41" s="1">
        <v>-48556</v>
      </c>
      <c r="U41" s="1" t="str">
        <f t="shared" si="4"/>
        <v>NS2A-8.1</v>
      </c>
      <c r="V41" s="17">
        <v>6.5399869999999995E-4</v>
      </c>
      <c r="W41" s="17">
        <f t="shared" si="7"/>
        <v>-2.7249487500000027E-5</v>
      </c>
    </row>
    <row r="42" spans="1:23" x14ac:dyDescent="0.2">
      <c r="A42" s="1" t="s">
        <v>77</v>
      </c>
      <c r="B42" s="1" t="s">
        <v>78</v>
      </c>
      <c r="C42" s="20">
        <f t="shared" si="5"/>
        <v>7.752706950135746</v>
      </c>
      <c r="D42" s="20">
        <f t="shared" si="6"/>
        <v>0.27473987697456653</v>
      </c>
      <c r="E42" s="12"/>
      <c r="F42" s="13">
        <v>7.7690000000000001</v>
      </c>
      <c r="G42" s="13">
        <v>0.23899999999999999</v>
      </c>
      <c r="H42" s="13">
        <v>2.7427809999999999</v>
      </c>
      <c r="I42" s="14">
        <v>2.0773735000000002</v>
      </c>
      <c r="J42" s="15">
        <v>1.3203119227235736</v>
      </c>
      <c r="K42" s="18">
        <v>41689</v>
      </c>
      <c r="L42" s="16">
        <v>0.42222222222222222</v>
      </c>
      <c r="M42" s="1">
        <v>2048</v>
      </c>
      <c r="N42" s="1">
        <v>1270</v>
      </c>
      <c r="O42" s="1">
        <v>-838</v>
      </c>
      <c r="P42" s="1">
        <v>0</v>
      </c>
      <c r="Q42" s="1">
        <v>4</v>
      </c>
      <c r="R42" s="1">
        <v>898826</v>
      </c>
      <c r="S42" s="1">
        <v>481394</v>
      </c>
      <c r="T42" s="1">
        <v>-48556</v>
      </c>
      <c r="U42" s="1" t="str">
        <f t="shared" si="4"/>
        <v>NS2A-8.2</v>
      </c>
      <c r="V42" s="17">
        <v>6.6147060000000004E-4</v>
      </c>
      <c r="W42" s="17">
        <f t="shared" si="7"/>
        <v>-1.977758749999994E-5</v>
      </c>
    </row>
    <row r="43" spans="1:23" x14ac:dyDescent="0.2">
      <c r="A43" s="1" t="s">
        <v>79</v>
      </c>
      <c r="B43" s="1" t="s">
        <v>80</v>
      </c>
      <c r="C43" s="20">
        <f t="shared" si="5"/>
        <v>5.2397475789249803</v>
      </c>
      <c r="D43" s="20">
        <f t="shared" si="6"/>
        <v>0.27473987697456653</v>
      </c>
      <c r="E43" s="12"/>
      <c r="F43" s="13">
        <v>5.2560000000000002</v>
      </c>
      <c r="G43" s="13">
        <v>0.29199999999999998</v>
      </c>
      <c r="H43" s="13">
        <v>2.7429399999999999</v>
      </c>
      <c r="I43" s="14">
        <v>2.0777254999999997</v>
      </c>
      <c r="J43" s="15">
        <v>1.3201647667124461</v>
      </c>
      <c r="K43" s="18">
        <v>41689</v>
      </c>
      <c r="L43" s="16">
        <v>0.42499999999999999</v>
      </c>
      <c r="M43" s="1">
        <v>2052</v>
      </c>
      <c r="N43" s="1">
        <v>1758</v>
      </c>
      <c r="O43" s="1">
        <v>-745</v>
      </c>
      <c r="P43" s="1">
        <v>-2</v>
      </c>
      <c r="Q43" s="1">
        <v>6</v>
      </c>
      <c r="R43" s="1">
        <v>898826</v>
      </c>
      <c r="S43" s="1">
        <v>481394</v>
      </c>
      <c r="T43" s="1">
        <v>-48556</v>
      </c>
      <c r="U43" s="1" t="str">
        <f t="shared" si="4"/>
        <v>NS2A-9.1</v>
      </c>
      <c r="V43" s="17">
        <v>6.3686929999999997E-4</v>
      </c>
      <c r="W43" s="17">
        <f t="shared" si="7"/>
        <v>-4.4378887500000005E-5</v>
      </c>
    </row>
    <row r="44" spans="1:23" x14ac:dyDescent="0.2">
      <c r="A44" s="1" t="s">
        <v>81</v>
      </c>
      <c r="B44" s="1" t="s">
        <v>82</v>
      </c>
      <c r="C44" s="20">
        <f t="shared" si="5"/>
        <v>7.8327056567402131</v>
      </c>
      <c r="D44" s="20">
        <f t="shared" si="6"/>
        <v>0.27473987697456653</v>
      </c>
      <c r="E44" s="12"/>
      <c r="F44" s="13">
        <v>7.8490000000000002</v>
      </c>
      <c r="G44" s="13">
        <v>0.19800000000000001</v>
      </c>
      <c r="H44" s="13">
        <v>2.7533300000000001</v>
      </c>
      <c r="I44" s="14">
        <v>2.0803069999999999</v>
      </c>
      <c r="J44" s="15">
        <v>1.3235209995447788</v>
      </c>
      <c r="K44" s="18">
        <v>41689</v>
      </c>
      <c r="L44" s="16">
        <v>0.42777777777777781</v>
      </c>
      <c r="M44" s="1">
        <v>2056</v>
      </c>
      <c r="N44" s="1">
        <v>1799</v>
      </c>
      <c r="O44" s="1">
        <v>-679</v>
      </c>
      <c r="P44" s="1">
        <v>-2</v>
      </c>
      <c r="Q44" s="1">
        <v>6</v>
      </c>
      <c r="R44" s="1">
        <v>898826</v>
      </c>
      <c r="S44" s="1">
        <v>481394</v>
      </c>
      <c r="T44" s="1">
        <v>-48556</v>
      </c>
      <c r="U44" s="1" t="str">
        <f t="shared" si="4"/>
        <v>NS2A-9.2</v>
      </c>
      <c r="V44" s="17">
        <v>6.5040689999999995E-4</v>
      </c>
      <c r="W44" s="17">
        <f t="shared" si="7"/>
        <v>-3.0841287500000029E-5</v>
      </c>
    </row>
    <row r="45" spans="1:23" x14ac:dyDescent="0.2">
      <c r="A45" s="1" t="s">
        <v>83</v>
      </c>
      <c r="B45" s="1" t="s">
        <v>84</v>
      </c>
      <c r="C45" s="20">
        <f t="shared" si="5"/>
        <v>5.460744005919782</v>
      </c>
      <c r="D45" s="20">
        <f t="shared" si="6"/>
        <v>0.27473987697456653</v>
      </c>
      <c r="E45" s="12"/>
      <c r="F45" s="13">
        <v>5.4770000000000003</v>
      </c>
      <c r="G45" s="13">
        <v>0.21299999999999999</v>
      </c>
      <c r="H45" s="13">
        <v>2.7627220000000001</v>
      </c>
      <c r="I45" s="14">
        <v>2.0877780000000001</v>
      </c>
      <c r="J45" s="15">
        <v>1.3232834142327392</v>
      </c>
      <c r="K45" s="18">
        <v>41689</v>
      </c>
      <c r="L45" s="16">
        <v>0.42986111111111108</v>
      </c>
      <c r="M45" s="1">
        <v>2059</v>
      </c>
      <c r="N45" s="1">
        <v>2047</v>
      </c>
      <c r="O45" s="1">
        <v>-805</v>
      </c>
      <c r="P45" s="1">
        <v>-3</v>
      </c>
      <c r="Q45" s="1">
        <v>5</v>
      </c>
      <c r="R45" s="1">
        <v>898826</v>
      </c>
      <c r="S45" s="1">
        <v>481394</v>
      </c>
      <c r="T45" s="1">
        <v>-48556</v>
      </c>
      <c r="U45" s="1" t="str">
        <f t="shared" si="4"/>
        <v>NS2A-10.1</v>
      </c>
      <c r="V45" s="17">
        <v>6.7475559999999996E-4</v>
      </c>
      <c r="W45" s="17">
        <f t="shared" si="7"/>
        <v>-6.4925875000000155E-6</v>
      </c>
    </row>
    <row r="46" spans="1:23" x14ac:dyDescent="0.2">
      <c r="A46" s="1" t="s">
        <v>85</v>
      </c>
      <c r="B46" s="1" t="s">
        <v>86</v>
      </c>
      <c r="C46" s="20">
        <f t="shared" si="5"/>
        <v>7.7697066752893118</v>
      </c>
      <c r="D46" s="20">
        <f t="shared" si="6"/>
        <v>0.27473987697456653</v>
      </c>
      <c r="E46" s="12"/>
      <c r="F46" s="13">
        <v>7.7859999999999996</v>
      </c>
      <c r="G46" s="13">
        <v>0.222</v>
      </c>
      <c r="H46" s="13">
        <v>2.7698999999999998</v>
      </c>
      <c r="I46" s="14">
        <v>2.0894995000000001</v>
      </c>
      <c r="J46" s="15">
        <v>1.3256284579154001</v>
      </c>
      <c r="K46" s="18">
        <v>41689</v>
      </c>
      <c r="L46" s="16">
        <v>0.43263888888888885</v>
      </c>
      <c r="M46" s="1">
        <v>2063</v>
      </c>
      <c r="N46" s="1">
        <v>2042</v>
      </c>
      <c r="O46" s="1">
        <v>-709</v>
      </c>
      <c r="P46" s="1">
        <v>-4</v>
      </c>
      <c r="Q46" s="1">
        <v>5</v>
      </c>
      <c r="R46" s="1">
        <v>898826</v>
      </c>
      <c r="S46" s="1">
        <v>481394</v>
      </c>
      <c r="T46" s="1">
        <v>-48556</v>
      </c>
      <c r="U46" s="1" t="str">
        <f t="shared" si="4"/>
        <v>NS2A-10.2</v>
      </c>
      <c r="V46" s="17">
        <v>7.5453990000000002E-4</v>
      </c>
      <c r="W46" s="17">
        <f t="shared" si="7"/>
        <v>7.329171250000004E-5</v>
      </c>
    </row>
    <row r="47" spans="1:23" x14ac:dyDescent="0.2">
      <c r="A47" s="1" t="s">
        <v>87</v>
      </c>
      <c r="B47" s="1" t="s">
        <v>88</v>
      </c>
      <c r="C47" s="20">
        <f t="shared" si="5"/>
        <v>8.7506908150256635</v>
      </c>
      <c r="D47" s="20">
        <f t="shared" si="6"/>
        <v>0.27473987697456653</v>
      </c>
      <c r="E47" s="12"/>
      <c r="F47" s="13">
        <v>8.7669999999999995</v>
      </c>
      <c r="G47" s="13">
        <v>0.161</v>
      </c>
      <c r="H47" s="13">
        <v>2.754041</v>
      </c>
      <c r="I47" s="14">
        <v>2.0887564999999997</v>
      </c>
      <c r="J47" s="15">
        <v>1.3185074468948392</v>
      </c>
      <c r="K47" s="18">
        <v>41689</v>
      </c>
      <c r="L47" s="16">
        <v>0.43541666666666662</v>
      </c>
      <c r="M47" s="1">
        <v>2067</v>
      </c>
      <c r="N47" s="1">
        <v>2179</v>
      </c>
      <c r="O47" s="1">
        <v>-494</v>
      </c>
      <c r="P47" s="1">
        <v>-3</v>
      </c>
      <c r="Q47" s="1">
        <v>7</v>
      </c>
      <c r="R47" s="1">
        <v>898826</v>
      </c>
      <c r="S47" s="1">
        <v>481394</v>
      </c>
      <c r="T47" s="1">
        <v>-48556</v>
      </c>
      <c r="U47" s="1" t="str">
        <f t="shared" si="4"/>
        <v>NS2A-11.1</v>
      </c>
      <c r="V47" s="17">
        <v>6.7195649999999998E-4</v>
      </c>
      <c r="W47" s="17">
        <f t="shared" si="7"/>
        <v>-9.2916874999999935E-6</v>
      </c>
    </row>
    <row r="48" spans="1:23" x14ac:dyDescent="0.2">
      <c r="A48" s="1" t="s">
        <v>89</v>
      </c>
      <c r="B48" s="1" t="s">
        <v>90</v>
      </c>
      <c r="C48" s="20">
        <f t="shared" si="5"/>
        <v>5.653740885602998</v>
      </c>
      <c r="D48" s="20">
        <f t="shared" si="6"/>
        <v>0.27473987697456653</v>
      </c>
      <c r="E48" s="12"/>
      <c r="F48" s="13">
        <v>5.67</v>
      </c>
      <c r="G48" s="13">
        <v>0.20799999999999999</v>
      </c>
      <c r="H48" s="13">
        <v>2.7318799999999999</v>
      </c>
      <c r="I48" s="14">
        <v>2.0886</v>
      </c>
      <c r="J48" s="15">
        <v>1.3079957866513454</v>
      </c>
      <c r="K48" s="18">
        <v>41689</v>
      </c>
      <c r="L48" s="16">
        <v>0.4375</v>
      </c>
      <c r="M48" s="1">
        <v>2070</v>
      </c>
      <c r="N48" s="1">
        <v>1627</v>
      </c>
      <c r="O48" s="1">
        <v>-648</v>
      </c>
      <c r="P48" s="1">
        <v>-2</v>
      </c>
      <c r="Q48" s="1">
        <v>6</v>
      </c>
      <c r="R48" s="1">
        <v>898826</v>
      </c>
      <c r="S48" s="1">
        <v>481394</v>
      </c>
      <c r="T48" s="1">
        <v>-48556</v>
      </c>
      <c r="U48" s="1" t="str">
        <f t="shared" si="4"/>
        <v>NS2A-12.1</v>
      </c>
      <c r="V48" s="17">
        <v>6.4862929999999995E-4</v>
      </c>
      <c r="W48" s="17">
        <f t="shared" si="7"/>
        <v>-3.2618887500000023E-5</v>
      </c>
    </row>
    <row r="49" spans="1:23" x14ac:dyDescent="0.2">
      <c r="A49" s="1" t="s">
        <v>91</v>
      </c>
      <c r="B49" s="1" t="s">
        <v>92</v>
      </c>
      <c r="C49" s="20">
        <f t="shared" si="5"/>
        <v>9.3786806618703089</v>
      </c>
      <c r="D49" s="20">
        <f t="shared" si="6"/>
        <v>0.27473987697456653</v>
      </c>
      <c r="E49" s="12"/>
      <c r="F49" s="13">
        <v>9.3949999999999996</v>
      </c>
      <c r="G49" s="13">
        <v>0.26700000000000002</v>
      </c>
      <c r="H49" s="13">
        <v>2.7461660000000001</v>
      </c>
      <c r="I49" s="14">
        <v>2.0891080000000004</v>
      </c>
      <c r="J49" s="15">
        <v>1.3145160518269039</v>
      </c>
      <c r="K49" s="18">
        <v>41689</v>
      </c>
      <c r="L49" s="16">
        <v>0.44027777777777777</v>
      </c>
      <c r="M49" s="1">
        <v>2074</v>
      </c>
      <c r="N49" s="1">
        <v>1421</v>
      </c>
      <c r="O49" s="1">
        <v>-613</v>
      </c>
      <c r="P49" s="1">
        <v>-1</v>
      </c>
      <c r="Q49" s="1">
        <v>6</v>
      </c>
      <c r="R49" s="1">
        <v>898826</v>
      </c>
      <c r="S49" s="1">
        <v>481394</v>
      </c>
      <c r="T49" s="1">
        <v>-48556</v>
      </c>
      <c r="U49" s="1" t="str">
        <f t="shared" si="4"/>
        <v>NS2A-13.1</v>
      </c>
      <c r="V49" s="17">
        <v>6.3967430000000001E-4</v>
      </c>
      <c r="W49" s="17">
        <f t="shared" si="7"/>
        <v>-4.1573887499999967E-5</v>
      </c>
    </row>
    <row r="50" spans="1:23" x14ac:dyDescent="0.2">
      <c r="A50" s="1" t="s">
        <v>93</v>
      </c>
      <c r="B50" s="1" t="s">
        <v>94</v>
      </c>
      <c r="C50" s="20">
        <f t="shared" si="5"/>
        <v>8.4236961017802869</v>
      </c>
      <c r="D50" s="20">
        <f t="shared" si="6"/>
        <v>0.27473987697456653</v>
      </c>
      <c r="E50" s="12"/>
      <c r="F50" s="13">
        <v>8.44</v>
      </c>
      <c r="G50" s="13">
        <v>0.25</v>
      </c>
      <c r="H50" s="13">
        <v>2.7395800000000001</v>
      </c>
      <c r="I50" s="14">
        <v>2.0888735</v>
      </c>
      <c r="J50" s="15">
        <v>1.3115107257572085</v>
      </c>
      <c r="K50" s="18">
        <v>41689</v>
      </c>
      <c r="L50" s="16">
        <v>0.44305555555555554</v>
      </c>
      <c r="M50" s="1">
        <v>2078</v>
      </c>
      <c r="N50" s="1">
        <v>1456</v>
      </c>
      <c r="O50" s="1">
        <v>-772</v>
      </c>
      <c r="P50" s="1">
        <v>-1</v>
      </c>
      <c r="Q50" s="1">
        <v>5</v>
      </c>
      <c r="R50" s="1">
        <v>898826</v>
      </c>
      <c r="S50" s="1">
        <v>481394</v>
      </c>
      <c r="T50" s="1">
        <v>-48556</v>
      </c>
      <c r="U50" s="1" t="str">
        <f t="shared" si="4"/>
        <v>NS2A-14.1</v>
      </c>
      <c r="V50" s="17">
        <v>6.7715889999999995E-4</v>
      </c>
      <c r="W50" s="17">
        <f t="shared" si="7"/>
        <v>-4.0892875000000245E-6</v>
      </c>
    </row>
    <row r="51" spans="1:23" x14ac:dyDescent="0.2">
      <c r="A51" s="1" t="s">
        <v>95</v>
      </c>
      <c r="B51" s="1">
        <v>91500</v>
      </c>
      <c r="C51" s="20">
        <f t="shared" si="5"/>
        <v>9.9926707350590505</v>
      </c>
      <c r="D51" s="20">
        <f t="shared" si="6"/>
        <v>0.27473987697456653</v>
      </c>
      <c r="E51" s="12"/>
      <c r="F51" s="13">
        <v>10.009</v>
      </c>
      <c r="G51" s="13">
        <v>0.16700000000000001</v>
      </c>
      <c r="H51" s="13">
        <v>2.780637</v>
      </c>
      <c r="I51" s="14">
        <v>2.0814414999999999</v>
      </c>
      <c r="J51" s="15">
        <v>1.3359188812176561</v>
      </c>
      <c r="K51" s="18">
        <v>41689</v>
      </c>
      <c r="L51" s="16">
        <v>0.4458333333333333</v>
      </c>
      <c r="M51" s="1">
        <v>2082</v>
      </c>
      <c r="N51" s="1">
        <v>-3156</v>
      </c>
      <c r="O51" s="1">
        <v>466</v>
      </c>
      <c r="P51" s="1">
        <v>2</v>
      </c>
      <c r="Q51" s="1">
        <v>13</v>
      </c>
      <c r="R51" s="1">
        <v>898826</v>
      </c>
      <c r="S51" s="1">
        <v>481394</v>
      </c>
      <c r="T51" s="1">
        <v>-48556</v>
      </c>
      <c r="U51" s="1">
        <f t="shared" si="4"/>
        <v>91500</v>
      </c>
      <c r="V51" s="17">
        <v>6.322713E-4</v>
      </c>
      <c r="W51" s="17">
        <f t="shared" si="7"/>
        <v>-4.8976887499999977E-5</v>
      </c>
    </row>
    <row r="52" spans="1:23" x14ac:dyDescent="0.2">
      <c r="C52" s="12"/>
      <c r="D52" s="12"/>
      <c r="E52" s="12"/>
      <c r="F52" s="13"/>
      <c r="G52" s="13"/>
      <c r="H52" s="13"/>
      <c r="I52" s="14"/>
      <c r="J52" s="15"/>
      <c r="L52" s="16"/>
      <c r="V52" s="17"/>
    </row>
    <row r="53" spans="1:23" x14ac:dyDescent="0.2">
      <c r="A53" s="1" t="s">
        <v>96</v>
      </c>
      <c r="B53" s="1" t="s">
        <v>38</v>
      </c>
      <c r="C53" s="12"/>
      <c r="D53" s="12"/>
      <c r="E53" s="12"/>
      <c r="F53" s="13">
        <v>5.1219999999999999</v>
      </c>
      <c r="G53" s="13">
        <v>0.26400000000000001</v>
      </c>
      <c r="H53" s="13">
        <v>2.7853150000000002</v>
      </c>
      <c r="I53" s="14">
        <v>2.0811285000000002</v>
      </c>
      <c r="J53" s="15">
        <v>1.3383676212208906</v>
      </c>
      <c r="K53" s="18">
        <v>41689</v>
      </c>
      <c r="L53" s="16">
        <v>0.44930555555555557</v>
      </c>
      <c r="M53" s="1">
        <v>2087</v>
      </c>
      <c r="N53" s="1">
        <v>-430</v>
      </c>
      <c r="O53" s="1">
        <v>265</v>
      </c>
      <c r="P53" s="1">
        <v>-10</v>
      </c>
      <c r="Q53" s="1">
        <v>11</v>
      </c>
      <c r="R53" s="1">
        <v>898826</v>
      </c>
      <c r="S53" s="1">
        <v>481394</v>
      </c>
      <c r="T53" s="1">
        <v>-48556</v>
      </c>
      <c r="U53" s="1" t="s">
        <v>28</v>
      </c>
      <c r="V53" s="17">
        <v>6.8816549999999998E-4</v>
      </c>
    </row>
    <row r="54" spans="1:23" x14ac:dyDescent="0.2">
      <c r="A54" s="1" t="s">
        <v>97</v>
      </c>
      <c r="B54" s="1" t="s">
        <v>38</v>
      </c>
      <c r="C54" s="12"/>
      <c r="D54" s="12"/>
      <c r="E54" s="12"/>
      <c r="F54" s="13">
        <v>5.1639999999999997</v>
      </c>
      <c r="G54" s="13">
        <v>0.218</v>
      </c>
      <c r="H54" s="13">
        <v>2.776408</v>
      </c>
      <c r="I54" s="14">
        <v>2.0781559999999999</v>
      </c>
      <c r="J54" s="15">
        <v>1.3359959502559</v>
      </c>
      <c r="K54" s="18">
        <v>41689</v>
      </c>
      <c r="L54" s="16">
        <v>0.45208333333333334</v>
      </c>
      <c r="M54" s="1">
        <v>2091</v>
      </c>
      <c r="N54" s="1">
        <v>-430</v>
      </c>
      <c r="O54" s="1">
        <v>245</v>
      </c>
      <c r="P54" s="1">
        <v>-10</v>
      </c>
      <c r="Q54" s="1">
        <v>10</v>
      </c>
      <c r="R54" s="1">
        <v>898826</v>
      </c>
      <c r="S54" s="1">
        <v>481394</v>
      </c>
      <c r="T54" s="1">
        <v>-48556</v>
      </c>
      <c r="U54" s="1" t="s">
        <v>28</v>
      </c>
      <c r="V54" s="17">
        <v>7.6254809999999997E-4</v>
      </c>
    </row>
    <row r="55" spans="1:23" x14ac:dyDescent="0.2">
      <c r="A55" s="1" t="s">
        <v>98</v>
      </c>
      <c r="B55" s="1" t="s">
        <v>38</v>
      </c>
      <c r="C55" s="12"/>
      <c r="D55" s="12"/>
      <c r="E55" s="12"/>
      <c r="F55" s="13">
        <v>5.3010000000000002</v>
      </c>
      <c r="G55" s="13">
        <v>0.189</v>
      </c>
      <c r="H55" s="13">
        <v>2.7815979999999998</v>
      </c>
      <c r="I55" s="14">
        <v>2.0778430000000001</v>
      </c>
      <c r="J55" s="15">
        <v>1.3386949832109547</v>
      </c>
      <c r="K55" s="18">
        <v>41689</v>
      </c>
      <c r="L55" s="16">
        <v>0.45416666666666666</v>
      </c>
      <c r="M55" s="1">
        <v>2094</v>
      </c>
      <c r="N55" s="1">
        <v>-430</v>
      </c>
      <c r="O55" s="1">
        <v>225</v>
      </c>
      <c r="P55" s="1">
        <v>-10</v>
      </c>
      <c r="Q55" s="1">
        <v>9</v>
      </c>
      <c r="R55" s="1">
        <v>898826</v>
      </c>
      <c r="S55" s="1">
        <v>481394</v>
      </c>
      <c r="T55" s="1">
        <v>-48556</v>
      </c>
      <c r="U55" s="1" t="s">
        <v>28</v>
      </c>
      <c r="V55" s="17">
        <v>7.5183100000000001E-4</v>
      </c>
    </row>
    <row r="56" spans="1:23" x14ac:dyDescent="0.2">
      <c r="A56" s="1" t="s">
        <v>99</v>
      </c>
      <c r="B56" s="1" t="s">
        <v>38</v>
      </c>
      <c r="C56" s="12"/>
      <c r="D56" s="12"/>
      <c r="E56" s="12"/>
      <c r="F56" s="13">
        <v>4.8380000000000001</v>
      </c>
      <c r="G56" s="13">
        <v>0.251</v>
      </c>
      <c r="H56" s="13">
        <v>2.7769210000000002</v>
      </c>
      <c r="I56" s="14">
        <v>2.0783905000000003</v>
      </c>
      <c r="J56" s="15">
        <v>1.3360920385269275</v>
      </c>
      <c r="K56" s="18">
        <v>41689</v>
      </c>
      <c r="L56" s="16">
        <v>0.45694444444444443</v>
      </c>
      <c r="M56" s="1">
        <v>2098</v>
      </c>
      <c r="N56" s="1">
        <v>-430</v>
      </c>
      <c r="O56" s="1">
        <v>205</v>
      </c>
      <c r="P56" s="1">
        <v>-10</v>
      </c>
      <c r="Q56" s="1">
        <v>9</v>
      </c>
      <c r="R56" s="1">
        <v>898826</v>
      </c>
      <c r="S56" s="1">
        <v>481394</v>
      </c>
      <c r="T56" s="1">
        <v>-48556</v>
      </c>
      <c r="U56" s="1" t="s">
        <v>28</v>
      </c>
      <c r="V56" s="17">
        <v>7.6961589999999995E-4</v>
      </c>
    </row>
    <row r="57" spans="1:23" x14ac:dyDescent="0.2">
      <c r="B57" s="19" t="s">
        <v>35</v>
      </c>
      <c r="C57" s="20"/>
      <c r="D57" s="20"/>
      <c r="E57" s="20"/>
      <c r="F57" s="14">
        <f>AVERAGE(F53:F56)</f>
        <v>5.1062500000000002</v>
      </c>
      <c r="G57" s="14">
        <f>2*STDEV(F53:F56)</f>
        <v>0.38896229465934951</v>
      </c>
      <c r="H57" s="13"/>
      <c r="I57" s="14"/>
      <c r="J57" s="15"/>
      <c r="L57" s="16"/>
      <c r="V57" s="22">
        <f>AVERAGE(V53:V56)</f>
        <v>7.4304012499999998E-4</v>
      </c>
    </row>
    <row r="58" spans="1:23" x14ac:dyDescent="0.2">
      <c r="B58" s="23" t="s">
        <v>66</v>
      </c>
      <c r="C58" s="24">
        <v>5.09</v>
      </c>
      <c r="D58" s="24"/>
      <c r="E58" s="24">
        <f>((F58/1000+1)/(C58/1000+1)-1)*1000</f>
        <v>1.6167706374581314E-2</v>
      </c>
      <c r="F58" s="25">
        <f>AVERAGE(F53:F56,F30:F33)</f>
        <v>5.1062499999999993</v>
      </c>
      <c r="G58" s="25">
        <f>2*STDEV(F53:F56,F30:F33)</f>
        <v>0.27473987697456653</v>
      </c>
      <c r="H58" s="13"/>
      <c r="I58" s="14"/>
      <c r="J58" s="15"/>
      <c r="L58" s="16"/>
      <c r="V58" s="26">
        <f>AVERAGE(V34,V57)</f>
        <v>6.8124818749999998E-4</v>
      </c>
    </row>
    <row r="59" spans="1:23" x14ac:dyDescent="0.2">
      <c r="C59" s="12"/>
      <c r="D59" s="12"/>
      <c r="E59" s="12"/>
      <c r="F59" s="13"/>
      <c r="G59" s="13"/>
      <c r="H59" s="13"/>
      <c r="I59" s="14"/>
      <c r="J59" s="15"/>
      <c r="L59" s="16"/>
      <c r="V59" s="17"/>
    </row>
    <row r="60" spans="1:23" x14ac:dyDescent="0.2">
      <c r="A60" s="1" t="s">
        <v>100</v>
      </c>
      <c r="B60" s="1" t="s">
        <v>101</v>
      </c>
      <c r="C60" s="20">
        <f>((F60/1000+1)/($E$78/1000+1)-1)*1000</f>
        <v>8.4486153713903001</v>
      </c>
      <c r="D60" s="20">
        <f>$G$78</f>
        <v>0.34951852597537658</v>
      </c>
      <c r="E60" s="12"/>
      <c r="F60" s="13">
        <v>8.4440000000000008</v>
      </c>
      <c r="G60" s="13">
        <v>0.23</v>
      </c>
      <c r="H60" s="13">
        <v>2.7170749999999999</v>
      </c>
      <c r="I60" s="14">
        <v>2.0765915000000001</v>
      </c>
      <c r="J60" s="15">
        <v>1.308430184752273</v>
      </c>
      <c r="K60" s="18">
        <v>41689</v>
      </c>
      <c r="L60" s="16">
        <v>0.4604166666666667</v>
      </c>
      <c r="M60" s="1">
        <v>2103</v>
      </c>
      <c r="N60" s="1">
        <v>-2355</v>
      </c>
      <c r="O60" s="1">
        <v>-2192</v>
      </c>
      <c r="P60" s="1">
        <v>0</v>
      </c>
      <c r="Q60" s="1">
        <v>1</v>
      </c>
      <c r="R60" s="1">
        <v>898826</v>
      </c>
      <c r="S60" s="1">
        <v>481394</v>
      </c>
      <c r="T60" s="1">
        <v>-48556</v>
      </c>
      <c r="U60" s="1" t="str">
        <f t="shared" ref="U60:U74" si="8">B60</f>
        <v>SCKG-1.1</v>
      </c>
      <c r="V60" s="17">
        <v>7.0777450000000005E-4</v>
      </c>
      <c r="W60" s="17">
        <f>V60-V$78</f>
        <v>-3.7992262499999857E-5</v>
      </c>
    </row>
    <row r="61" spans="1:23" x14ac:dyDescent="0.2">
      <c r="A61" s="1" t="s">
        <v>102</v>
      </c>
      <c r="B61" s="1" t="s">
        <v>103</v>
      </c>
      <c r="C61" s="20">
        <f t="shared" ref="C61:C74" si="9">((F61/1000+1)/($E$78/1000+1)-1)*1000</f>
        <v>8.1776141310978545</v>
      </c>
      <c r="D61" s="20">
        <f t="shared" ref="D61:D74" si="10">$G$78</f>
        <v>0.34951852597537658</v>
      </c>
      <c r="E61" s="12"/>
      <c r="F61" s="13">
        <v>8.173</v>
      </c>
      <c r="G61" s="13">
        <v>0.21099999999999999</v>
      </c>
      <c r="H61" s="13">
        <v>2.7244769999999998</v>
      </c>
      <c r="I61" s="14">
        <v>2.0746745</v>
      </c>
      <c r="J61" s="15">
        <v>1.3132069633091841</v>
      </c>
      <c r="K61" s="18">
        <v>41689</v>
      </c>
      <c r="L61" s="16">
        <v>0.46319444444444446</v>
      </c>
      <c r="M61" s="1">
        <v>2107</v>
      </c>
      <c r="N61" s="1">
        <v>-2333</v>
      </c>
      <c r="O61" s="1">
        <v>-2229</v>
      </c>
      <c r="P61" s="1">
        <v>-1</v>
      </c>
      <c r="Q61" s="1">
        <v>0</v>
      </c>
      <c r="R61" s="1">
        <v>898826</v>
      </c>
      <c r="S61" s="1">
        <v>481394</v>
      </c>
      <c r="T61" s="1">
        <v>-48556</v>
      </c>
      <c r="U61" s="1" t="str">
        <f t="shared" si="8"/>
        <v>SCKG-1.2</v>
      </c>
      <c r="V61" s="17">
        <v>7.8068560000000003E-4</v>
      </c>
      <c r="W61" s="17">
        <f t="shared" ref="W61:W74" si="11">V61-V$78</f>
        <v>3.4918837500000116E-5</v>
      </c>
    </row>
    <row r="62" spans="1:23" x14ac:dyDescent="0.2">
      <c r="A62" s="1" t="s">
        <v>104</v>
      </c>
      <c r="B62" s="1" t="s">
        <v>105</v>
      </c>
      <c r="C62" s="20">
        <f t="shared" si="9"/>
        <v>6.129604757963758</v>
      </c>
      <c r="D62" s="20">
        <f t="shared" si="10"/>
        <v>0.34951852597537658</v>
      </c>
      <c r="E62" s="12"/>
      <c r="F62" s="13">
        <v>6.125</v>
      </c>
      <c r="G62" s="13">
        <v>0.27100000000000002</v>
      </c>
      <c r="H62" s="13">
        <v>2.726305</v>
      </c>
      <c r="I62" s="14">
        <v>2.0735010000000003</v>
      </c>
      <c r="J62" s="15">
        <v>1.314831774858078</v>
      </c>
      <c r="K62" s="18">
        <v>41689</v>
      </c>
      <c r="L62" s="16">
        <v>0.46527777777777773</v>
      </c>
      <c r="M62" s="1">
        <v>2110</v>
      </c>
      <c r="N62" s="1">
        <v>-2071</v>
      </c>
      <c r="O62" s="1">
        <v>-2404</v>
      </c>
      <c r="P62" s="1">
        <v>-3</v>
      </c>
      <c r="Q62" s="1">
        <v>-3</v>
      </c>
      <c r="R62" s="1">
        <v>898826</v>
      </c>
      <c r="S62" s="1">
        <v>481394</v>
      </c>
      <c r="T62" s="1">
        <v>-48556</v>
      </c>
      <c r="U62" s="1" t="str">
        <f t="shared" si="8"/>
        <v>SCKG-2.1</v>
      </c>
      <c r="V62" s="17">
        <v>7.2754299999999998E-4</v>
      </c>
      <c r="W62" s="17">
        <f t="shared" si="11"/>
        <v>-1.8223762499999926E-5</v>
      </c>
    </row>
    <row r="63" spans="1:23" x14ac:dyDescent="0.2">
      <c r="A63" s="1" t="s">
        <v>106</v>
      </c>
      <c r="B63" s="1" t="s">
        <v>107</v>
      </c>
      <c r="C63" s="20">
        <f t="shared" si="9"/>
        <v>8.0756136642716747</v>
      </c>
      <c r="D63" s="20">
        <f t="shared" si="10"/>
        <v>0.34951852597537658</v>
      </c>
      <c r="E63" s="12"/>
      <c r="F63" s="13">
        <v>8.0709999999999997</v>
      </c>
      <c r="G63" s="13">
        <v>0.23599999999999999</v>
      </c>
      <c r="H63" s="13">
        <v>2.7037939999999998</v>
      </c>
      <c r="I63" s="14">
        <v>2.0699019999999999</v>
      </c>
      <c r="J63" s="15">
        <v>1.3062425177617105</v>
      </c>
      <c r="K63" s="18">
        <v>41689</v>
      </c>
      <c r="L63" s="16">
        <v>0.4680555555555555</v>
      </c>
      <c r="M63" s="1">
        <v>2114</v>
      </c>
      <c r="N63" s="1">
        <v>-2125</v>
      </c>
      <c r="O63" s="1">
        <v>-2391</v>
      </c>
      <c r="P63" s="1">
        <v>-3</v>
      </c>
      <c r="Q63" s="1">
        <v>-2</v>
      </c>
      <c r="R63" s="1">
        <v>898826</v>
      </c>
      <c r="S63" s="1">
        <v>481394</v>
      </c>
      <c r="T63" s="1">
        <v>-48556</v>
      </c>
      <c r="U63" s="1" t="str">
        <f t="shared" si="8"/>
        <v>SCKG-2.2</v>
      </c>
      <c r="V63" s="17">
        <v>7.2143610000000003E-4</v>
      </c>
      <c r="W63" s="17">
        <f t="shared" si="11"/>
        <v>-2.4330662499999879E-5</v>
      </c>
    </row>
    <row r="64" spans="1:23" x14ac:dyDescent="0.2">
      <c r="A64" s="1" t="s">
        <v>108</v>
      </c>
      <c r="B64" s="1" t="s">
        <v>109</v>
      </c>
      <c r="C64" s="20">
        <f t="shared" si="9"/>
        <v>8.4206152432420023</v>
      </c>
      <c r="D64" s="20">
        <f t="shared" si="10"/>
        <v>0.34951852597537658</v>
      </c>
      <c r="E64" s="12"/>
      <c r="F64" s="13">
        <v>8.4160000000000004</v>
      </c>
      <c r="G64" s="13">
        <v>0.23400000000000001</v>
      </c>
      <c r="H64" s="13">
        <v>2.717187</v>
      </c>
      <c r="I64" s="14">
        <v>2.05762</v>
      </c>
      <c r="J64" s="15">
        <v>1.3205484977789874</v>
      </c>
      <c r="K64" s="18">
        <v>41689</v>
      </c>
      <c r="L64" s="16">
        <v>0.47083333333333338</v>
      </c>
      <c r="M64" s="1">
        <v>2118</v>
      </c>
      <c r="N64" s="1">
        <v>-1463</v>
      </c>
      <c r="O64" s="1">
        <v>-2319</v>
      </c>
      <c r="P64" s="1">
        <v>-7</v>
      </c>
      <c r="Q64" s="1">
        <v>-2</v>
      </c>
      <c r="R64" s="1">
        <v>898826</v>
      </c>
      <c r="S64" s="1">
        <v>481394</v>
      </c>
      <c r="T64" s="1">
        <v>-48556</v>
      </c>
      <c r="U64" s="1" t="str">
        <f t="shared" si="8"/>
        <v>SCKG-3.1</v>
      </c>
      <c r="V64" s="17">
        <v>7.033718E-4</v>
      </c>
      <c r="W64" s="17">
        <f t="shared" si="11"/>
        <v>-4.2394962499999909E-5</v>
      </c>
    </row>
    <row r="65" spans="1:23" x14ac:dyDescent="0.2">
      <c r="A65" s="1" t="s">
        <v>110</v>
      </c>
      <c r="B65" s="1" t="s">
        <v>111</v>
      </c>
      <c r="C65" s="20">
        <f t="shared" si="9"/>
        <v>6.3786058975685567</v>
      </c>
      <c r="D65" s="20">
        <f t="shared" si="10"/>
        <v>0.34951852597537658</v>
      </c>
      <c r="E65" s="12"/>
      <c r="F65" s="13">
        <v>6.3739999999999997</v>
      </c>
      <c r="G65" s="13">
        <v>0.20899999999999999</v>
      </c>
      <c r="H65" s="13">
        <v>2.6984710000000001</v>
      </c>
      <c r="I65" s="14">
        <v>2.0538254999999999</v>
      </c>
      <c r="J65" s="15">
        <v>1.3138754972123972</v>
      </c>
      <c r="K65" s="18">
        <v>41689</v>
      </c>
      <c r="L65" s="16">
        <v>0.47361111111111115</v>
      </c>
      <c r="M65" s="1">
        <v>2122</v>
      </c>
      <c r="N65" s="1">
        <v>-1766</v>
      </c>
      <c r="O65" s="1">
        <v>-2053</v>
      </c>
      <c r="P65" s="1">
        <v>-5</v>
      </c>
      <c r="Q65" s="1">
        <v>1</v>
      </c>
      <c r="R65" s="1">
        <v>898826</v>
      </c>
      <c r="S65" s="1">
        <v>481394</v>
      </c>
      <c r="T65" s="1">
        <v>-48556</v>
      </c>
      <c r="U65" s="1" t="str">
        <f t="shared" si="8"/>
        <v>SCKG-4.1</v>
      </c>
      <c r="V65" s="17">
        <v>7.1294130000000002E-4</v>
      </c>
      <c r="W65" s="17">
        <f t="shared" si="11"/>
        <v>-3.2825462499999885E-5</v>
      </c>
    </row>
    <row r="66" spans="1:23" x14ac:dyDescent="0.2">
      <c r="A66" s="1" t="s">
        <v>112</v>
      </c>
      <c r="B66" s="1" t="s">
        <v>113</v>
      </c>
      <c r="C66" s="20">
        <f t="shared" si="9"/>
        <v>7.7906123599049693</v>
      </c>
      <c r="D66" s="20">
        <f t="shared" si="10"/>
        <v>0.34951852597537658</v>
      </c>
      <c r="E66" s="12"/>
      <c r="F66" s="13">
        <v>7.7859999999999996</v>
      </c>
      <c r="G66" s="13">
        <v>0.185</v>
      </c>
      <c r="H66" s="13">
        <v>2.7131379999999998</v>
      </c>
      <c r="I66" s="14">
        <v>2.0506964999999999</v>
      </c>
      <c r="J66" s="15">
        <v>1.3230324428797728</v>
      </c>
      <c r="K66" s="18">
        <v>41689</v>
      </c>
      <c r="L66" s="16">
        <v>0.47638888888888892</v>
      </c>
      <c r="M66" s="1">
        <v>2126</v>
      </c>
      <c r="N66" s="1">
        <v>-473</v>
      </c>
      <c r="O66" s="1">
        <v>-1925</v>
      </c>
      <c r="P66" s="1">
        <v>-10</v>
      </c>
      <c r="Q66" s="1">
        <v>2</v>
      </c>
      <c r="R66" s="1">
        <v>898826</v>
      </c>
      <c r="S66" s="1">
        <v>481394</v>
      </c>
      <c r="T66" s="1">
        <v>-48556</v>
      </c>
      <c r="U66" s="1" t="str">
        <f t="shared" si="8"/>
        <v>SCKG-5.1</v>
      </c>
      <c r="V66" s="17">
        <v>7.0118350000000003E-4</v>
      </c>
      <c r="W66" s="17">
        <f t="shared" si="11"/>
        <v>-4.4583262499999876E-5</v>
      </c>
    </row>
    <row r="67" spans="1:23" x14ac:dyDescent="0.2">
      <c r="A67" s="1" t="s">
        <v>114</v>
      </c>
      <c r="B67" s="1" t="s">
        <v>115</v>
      </c>
      <c r="C67" s="20">
        <f t="shared" si="9"/>
        <v>8.0726136505415713</v>
      </c>
      <c r="D67" s="20">
        <f t="shared" si="10"/>
        <v>0.34951852597537658</v>
      </c>
      <c r="E67" s="12"/>
      <c r="F67" s="13">
        <v>8.0679999999999996</v>
      </c>
      <c r="G67" s="13">
        <v>0.23</v>
      </c>
      <c r="H67" s="13">
        <v>2.6663420000000002</v>
      </c>
      <c r="I67" s="14">
        <v>2.0407220000000001</v>
      </c>
      <c r="J67" s="15">
        <v>1.3065679695715535</v>
      </c>
      <c r="K67" s="18">
        <v>41689</v>
      </c>
      <c r="L67" s="16">
        <v>0.47986111111111113</v>
      </c>
      <c r="M67" s="1">
        <v>2131</v>
      </c>
      <c r="N67" s="1">
        <v>117</v>
      </c>
      <c r="O67" s="1">
        <v>-2249</v>
      </c>
      <c r="P67" s="1">
        <v>0</v>
      </c>
      <c r="Q67" s="1">
        <v>-3</v>
      </c>
      <c r="R67" s="1">
        <v>898826</v>
      </c>
      <c r="S67" s="1">
        <v>481394</v>
      </c>
      <c r="T67" s="1">
        <v>-48556</v>
      </c>
      <c r="U67" s="1" t="str">
        <f t="shared" si="8"/>
        <v>SCKG-6.1</v>
      </c>
      <c r="V67" s="17">
        <v>7.1700010000000001E-4</v>
      </c>
      <c r="W67" s="17">
        <f t="shared" si="11"/>
        <v>-2.8766662499999903E-5</v>
      </c>
    </row>
    <row r="68" spans="1:23" x14ac:dyDescent="0.2">
      <c r="A68" s="1" t="s">
        <v>116</v>
      </c>
      <c r="B68" s="1" t="s">
        <v>117</v>
      </c>
      <c r="C68" s="20">
        <f t="shared" si="9"/>
        <v>7.5526112706443271</v>
      </c>
      <c r="D68" s="20">
        <f t="shared" si="10"/>
        <v>0.34951852597537658</v>
      </c>
      <c r="E68" s="12"/>
      <c r="F68" s="13">
        <v>7.548</v>
      </c>
      <c r="G68" s="13">
        <v>0.187</v>
      </c>
      <c r="H68" s="13">
        <v>2.6509930000000002</v>
      </c>
      <c r="I68" s="14">
        <v>2.0329769999999998</v>
      </c>
      <c r="J68" s="15">
        <v>1.3039955690595617</v>
      </c>
      <c r="K68" s="18">
        <v>41689</v>
      </c>
      <c r="L68" s="16">
        <v>0.4826388888888889</v>
      </c>
      <c r="M68" s="1">
        <v>2135</v>
      </c>
      <c r="N68" s="1">
        <v>757</v>
      </c>
      <c r="O68" s="1">
        <v>-2217</v>
      </c>
      <c r="P68" s="1">
        <v>-4</v>
      </c>
      <c r="Q68" s="1">
        <v>-2</v>
      </c>
      <c r="R68" s="1">
        <v>898826</v>
      </c>
      <c r="S68" s="1">
        <v>481394</v>
      </c>
      <c r="T68" s="1">
        <v>-48556</v>
      </c>
      <c r="U68" s="1" t="str">
        <f t="shared" si="8"/>
        <v>SCKG-7.1</v>
      </c>
      <c r="V68" s="17">
        <v>7.2362149999999998E-4</v>
      </c>
      <c r="W68" s="17">
        <f t="shared" si="11"/>
        <v>-2.2145262499999926E-5</v>
      </c>
    </row>
    <row r="69" spans="1:23" x14ac:dyDescent="0.2">
      <c r="A69" s="1" t="s">
        <v>118</v>
      </c>
      <c r="B69" s="1" t="s">
        <v>119</v>
      </c>
      <c r="C69" s="20">
        <f t="shared" si="9"/>
        <v>8.0876137191925324</v>
      </c>
      <c r="D69" s="20">
        <f t="shared" si="10"/>
        <v>0.34951852597537658</v>
      </c>
      <c r="E69" s="12"/>
      <c r="F69" s="13">
        <v>8.0830000000000002</v>
      </c>
      <c r="G69" s="13">
        <v>0.22900000000000001</v>
      </c>
      <c r="H69" s="13">
        <v>2.6259239999999999</v>
      </c>
      <c r="I69" s="14">
        <v>2.0257015000000003</v>
      </c>
      <c r="J69" s="15">
        <v>1.2963035274446899</v>
      </c>
      <c r="K69" s="18">
        <v>41689</v>
      </c>
      <c r="L69" s="16">
        <v>0.48472222222222222</v>
      </c>
      <c r="M69" s="1">
        <v>2138</v>
      </c>
      <c r="N69" s="1">
        <v>730</v>
      </c>
      <c r="O69" s="1">
        <v>-2273</v>
      </c>
      <c r="P69" s="1">
        <v>-3</v>
      </c>
      <c r="Q69" s="1">
        <v>-3</v>
      </c>
      <c r="R69" s="1">
        <v>898826</v>
      </c>
      <c r="S69" s="1">
        <v>481394</v>
      </c>
      <c r="T69" s="1">
        <v>-48556</v>
      </c>
      <c r="U69" s="1" t="str">
        <f t="shared" si="8"/>
        <v>SCKG-7.2</v>
      </c>
      <c r="V69" s="17">
        <v>7.4563190000000005E-4</v>
      </c>
      <c r="W69" s="17">
        <f t="shared" si="11"/>
        <v>-1.348624999998561E-7</v>
      </c>
    </row>
    <row r="70" spans="1:23" x14ac:dyDescent="0.2">
      <c r="A70" s="1" t="s">
        <v>120</v>
      </c>
      <c r="B70" s="1" t="s">
        <v>121</v>
      </c>
      <c r="C70" s="20">
        <f t="shared" si="9"/>
        <v>6.0496043918258913</v>
      </c>
      <c r="D70" s="20">
        <f t="shared" si="10"/>
        <v>0.34951852597537658</v>
      </c>
      <c r="E70" s="12"/>
      <c r="F70" s="13">
        <v>6.0449999999999999</v>
      </c>
      <c r="G70" s="13">
        <v>0.20399999999999999</v>
      </c>
      <c r="H70" s="13">
        <v>2.6236929999999998</v>
      </c>
      <c r="I70" s="14">
        <v>2.0159224999999998</v>
      </c>
      <c r="J70" s="15">
        <v>1.30148505212874</v>
      </c>
      <c r="K70" s="18">
        <v>41689</v>
      </c>
      <c r="L70" s="16">
        <v>0.48819444444444443</v>
      </c>
      <c r="M70" s="1">
        <v>2143</v>
      </c>
      <c r="N70" s="1">
        <v>1144</v>
      </c>
      <c r="O70" s="1">
        <v>-2157</v>
      </c>
      <c r="P70" s="1">
        <v>-5</v>
      </c>
      <c r="Q70" s="1">
        <v>-2</v>
      </c>
      <c r="R70" s="1">
        <v>898826</v>
      </c>
      <c r="S70" s="1">
        <v>481394</v>
      </c>
      <c r="T70" s="1">
        <v>-48556</v>
      </c>
      <c r="U70" s="1" t="str">
        <f t="shared" si="8"/>
        <v>SCKG-8.1</v>
      </c>
      <c r="V70" s="17">
        <v>6.7601559999999996E-4</v>
      </c>
      <c r="W70" s="17">
        <f t="shared" si="11"/>
        <v>-6.9751162499999951E-5</v>
      </c>
    </row>
    <row r="71" spans="1:23" x14ac:dyDescent="0.2">
      <c r="A71" s="1" t="s">
        <v>122</v>
      </c>
      <c r="B71" s="1" t="s">
        <v>123</v>
      </c>
      <c r="C71" s="20">
        <f t="shared" si="9"/>
        <v>8.1946142089019958</v>
      </c>
      <c r="D71" s="20">
        <f t="shared" si="10"/>
        <v>0.34951852597537658</v>
      </c>
      <c r="E71" s="12"/>
      <c r="F71" s="13">
        <v>8.19</v>
      </c>
      <c r="G71" s="13">
        <v>0.182</v>
      </c>
      <c r="H71" s="13">
        <v>2.6133479999999998</v>
      </c>
      <c r="I71" s="14">
        <v>2.0059089999999999</v>
      </c>
      <c r="J71" s="15">
        <v>1.3028248041162385</v>
      </c>
      <c r="K71" s="18">
        <v>41689</v>
      </c>
      <c r="L71" s="16">
        <v>0.4909722222222222</v>
      </c>
      <c r="M71" s="1">
        <v>2147</v>
      </c>
      <c r="N71" s="1">
        <v>2226</v>
      </c>
      <c r="O71" s="1">
        <v>-1995</v>
      </c>
      <c r="P71" s="1">
        <v>-7</v>
      </c>
      <c r="Q71" s="1">
        <v>0</v>
      </c>
      <c r="R71" s="1">
        <v>898826</v>
      </c>
      <c r="S71" s="1">
        <v>481394</v>
      </c>
      <c r="T71" s="1">
        <v>-48556</v>
      </c>
      <c r="U71" s="1" t="str">
        <f t="shared" si="8"/>
        <v>SCKG-9.1</v>
      </c>
      <c r="V71" s="17">
        <v>7.2156040000000002E-4</v>
      </c>
      <c r="W71" s="17">
        <f t="shared" si="11"/>
        <v>-2.4206362499999885E-5</v>
      </c>
    </row>
    <row r="72" spans="1:23" x14ac:dyDescent="0.2">
      <c r="A72" s="1" t="s">
        <v>124</v>
      </c>
      <c r="B72" s="1" t="s">
        <v>125</v>
      </c>
      <c r="C72" s="20">
        <f t="shared" si="9"/>
        <v>6.099604620662058</v>
      </c>
      <c r="D72" s="20">
        <f t="shared" si="10"/>
        <v>0.34951852597537658</v>
      </c>
      <c r="E72" s="12"/>
      <c r="F72" s="13">
        <v>6.0949999999999998</v>
      </c>
      <c r="G72" s="13">
        <v>0.23799999999999999</v>
      </c>
      <c r="H72" s="13">
        <v>2.6108829999999998</v>
      </c>
      <c r="I72" s="14">
        <v>2.001763</v>
      </c>
      <c r="J72" s="15">
        <v>1.3042917668075591</v>
      </c>
      <c r="K72" s="18">
        <v>41689</v>
      </c>
      <c r="L72" s="16">
        <v>0.49375000000000002</v>
      </c>
      <c r="M72" s="1">
        <v>2151</v>
      </c>
      <c r="N72" s="1">
        <v>2614</v>
      </c>
      <c r="O72" s="1">
        <v>-1943</v>
      </c>
      <c r="P72" s="1">
        <v>-9</v>
      </c>
      <c r="Q72" s="1">
        <v>1</v>
      </c>
      <c r="R72" s="1">
        <v>898826</v>
      </c>
      <c r="S72" s="1">
        <v>481394</v>
      </c>
      <c r="T72" s="1">
        <v>-48556</v>
      </c>
      <c r="U72" s="1" t="str">
        <f t="shared" si="8"/>
        <v>SCKG-10.1</v>
      </c>
      <c r="V72" s="17">
        <v>6.9632199999999998E-4</v>
      </c>
      <c r="W72" s="17">
        <f t="shared" si="11"/>
        <v>-4.9444762499999931E-5</v>
      </c>
    </row>
    <row r="73" spans="1:23" x14ac:dyDescent="0.2">
      <c r="A73" s="1" t="s">
        <v>126</v>
      </c>
      <c r="B73" s="1" t="s">
        <v>127</v>
      </c>
      <c r="C73" s="20">
        <f t="shared" si="9"/>
        <v>5.0645998837512973</v>
      </c>
      <c r="D73" s="20">
        <f t="shared" si="10"/>
        <v>0.34951852597537658</v>
      </c>
      <c r="E73" s="12"/>
      <c r="F73" s="13">
        <v>5.0599999999999996</v>
      </c>
      <c r="G73" s="13">
        <v>0.24199999999999999</v>
      </c>
      <c r="H73" s="13">
        <v>2.596025</v>
      </c>
      <c r="I73" s="14">
        <v>1.999768</v>
      </c>
      <c r="J73" s="15">
        <v>1.2981630869180825</v>
      </c>
      <c r="K73" s="18">
        <v>41689</v>
      </c>
      <c r="L73" s="16">
        <v>0.49583333333333335</v>
      </c>
      <c r="M73" s="1">
        <v>2154</v>
      </c>
      <c r="N73" s="1">
        <v>3714</v>
      </c>
      <c r="O73" s="1">
        <v>-1990</v>
      </c>
      <c r="P73" s="1">
        <v>-12</v>
      </c>
      <c r="Q73" s="1">
        <v>2</v>
      </c>
      <c r="R73" s="1">
        <v>898826</v>
      </c>
      <c r="S73" s="1">
        <v>481394</v>
      </c>
      <c r="T73" s="1">
        <v>-48556</v>
      </c>
      <c r="U73" s="1" t="str">
        <f t="shared" si="8"/>
        <v>SCKG-11.1</v>
      </c>
      <c r="V73" s="17">
        <v>8.2591580000000004E-4</v>
      </c>
      <c r="W73" s="17">
        <f t="shared" si="11"/>
        <v>8.0149037500000129E-5</v>
      </c>
    </row>
    <row r="74" spans="1:23" x14ac:dyDescent="0.2">
      <c r="A74" s="1" t="s">
        <v>128</v>
      </c>
      <c r="B74" s="1">
        <v>91500</v>
      </c>
      <c r="C74" s="20">
        <f t="shared" si="9"/>
        <v>9.8996220122191669</v>
      </c>
      <c r="D74" s="20">
        <f t="shared" si="10"/>
        <v>0.34951852597537658</v>
      </c>
      <c r="E74" s="12"/>
      <c r="F74" s="13">
        <v>9.8949999999999996</v>
      </c>
      <c r="G74" s="13">
        <v>0.19400000000000001</v>
      </c>
      <c r="H74" s="13">
        <v>2.5941040000000002</v>
      </c>
      <c r="I74" s="14">
        <v>1.9899500000000001</v>
      </c>
      <c r="J74" s="15">
        <v>1.3036026030804795</v>
      </c>
      <c r="K74" s="18">
        <v>41689</v>
      </c>
      <c r="L74" s="16">
        <v>0.4993055555555555</v>
      </c>
      <c r="M74" s="1">
        <v>2159</v>
      </c>
      <c r="N74" s="1">
        <v>-3178</v>
      </c>
      <c r="O74" s="1">
        <v>465</v>
      </c>
      <c r="P74" s="1">
        <v>10</v>
      </c>
      <c r="Q74" s="1">
        <v>13</v>
      </c>
      <c r="R74" s="1">
        <v>898826</v>
      </c>
      <c r="S74" s="1">
        <v>481394</v>
      </c>
      <c r="T74" s="1">
        <v>-48556</v>
      </c>
      <c r="U74" s="1">
        <f t="shared" si="8"/>
        <v>91500</v>
      </c>
      <c r="V74" s="17">
        <v>6.7880459999999996E-4</v>
      </c>
      <c r="W74" s="17">
        <f t="shared" si="11"/>
        <v>-6.6962162499999947E-5</v>
      </c>
    </row>
    <row r="75" spans="1:23" x14ac:dyDescent="0.2">
      <c r="C75" s="12"/>
      <c r="D75" s="12"/>
      <c r="E75" s="12"/>
      <c r="F75" s="13"/>
      <c r="G75" s="13"/>
      <c r="H75" s="13"/>
      <c r="I75" s="14"/>
      <c r="J75" s="15"/>
      <c r="L75" s="16"/>
      <c r="V75" s="17"/>
    </row>
    <row r="76" spans="1:23" x14ac:dyDescent="0.2">
      <c r="A76" s="1" t="s">
        <v>129</v>
      </c>
      <c r="B76" s="1" t="s">
        <v>38</v>
      </c>
      <c r="C76" s="12"/>
      <c r="D76" s="12"/>
      <c r="E76" s="12"/>
      <c r="F76" s="13">
        <v>5.0019999999999998</v>
      </c>
      <c r="G76" s="13">
        <v>0.27100000000000002</v>
      </c>
      <c r="H76" s="13">
        <v>2.602417</v>
      </c>
      <c r="I76" s="14">
        <v>1.9836130000000001</v>
      </c>
      <c r="J76" s="15">
        <v>1.3119580281032641</v>
      </c>
      <c r="K76" s="18">
        <v>41689</v>
      </c>
      <c r="L76" s="16">
        <v>0.50208333333333333</v>
      </c>
      <c r="M76" s="1">
        <v>2163</v>
      </c>
      <c r="N76" s="1">
        <v>-410</v>
      </c>
      <c r="O76" s="1">
        <v>271</v>
      </c>
      <c r="P76" s="1">
        <v>-3</v>
      </c>
      <c r="Q76" s="1">
        <v>10</v>
      </c>
      <c r="R76" s="1">
        <v>898826</v>
      </c>
      <c r="S76" s="1">
        <v>481394</v>
      </c>
      <c r="T76" s="1">
        <v>-48556</v>
      </c>
      <c r="U76" s="1" t="s">
        <v>28</v>
      </c>
      <c r="V76" s="17">
        <v>7.4849339999999995E-4</v>
      </c>
    </row>
    <row r="77" spans="1:23" x14ac:dyDescent="0.2">
      <c r="B77" s="19" t="s">
        <v>35</v>
      </c>
      <c r="C77" s="20"/>
      <c r="D77" s="20"/>
      <c r="E77" s="20"/>
      <c r="F77" s="14">
        <f>AVERAGE(F76:F76)</f>
        <v>5.0019999999999998</v>
      </c>
      <c r="G77" s="14">
        <f>G76</f>
        <v>0.27100000000000002</v>
      </c>
      <c r="H77" s="13"/>
      <c r="I77" s="14"/>
      <c r="J77" s="15"/>
      <c r="L77" s="16"/>
      <c r="V77" s="22">
        <f>AVERAGE(V76)</f>
        <v>7.4849339999999995E-4</v>
      </c>
    </row>
    <row r="78" spans="1:23" x14ac:dyDescent="0.2">
      <c r="B78" s="23" t="s">
        <v>66</v>
      </c>
      <c r="C78" s="24">
        <v>5.09</v>
      </c>
      <c r="D78" s="24"/>
      <c r="E78" s="24">
        <f>((F78/1000+1)/(C78/1000+1)-1)*1000</f>
        <v>-4.5767045737665768E-3</v>
      </c>
      <c r="F78" s="25">
        <f>AVERAGE(F76:F76,F53:F56)</f>
        <v>5.0853999999999999</v>
      </c>
      <c r="G78" s="25">
        <f>2*STDEV(F76,F53:F56)</f>
        <v>0.34951852597537658</v>
      </c>
      <c r="H78" s="13"/>
      <c r="I78" s="14"/>
      <c r="J78" s="15"/>
      <c r="L78" s="16"/>
      <c r="V78" s="26">
        <f>AVERAGE(V57,V77)</f>
        <v>7.4576676249999991E-4</v>
      </c>
    </row>
    <row r="79" spans="1:23" x14ac:dyDescent="0.2">
      <c r="C79" s="12"/>
      <c r="D79" s="12"/>
      <c r="E79" s="12"/>
      <c r="F79" s="13"/>
      <c r="G79" s="13"/>
      <c r="H79" s="13"/>
      <c r="I79" s="14"/>
      <c r="J79" s="15"/>
      <c r="L79" s="16"/>
      <c r="V79" s="17"/>
    </row>
    <row r="80" spans="1:23" s="27" customFormat="1" x14ac:dyDescent="0.2">
      <c r="B80" s="28" t="s">
        <v>130</v>
      </c>
      <c r="C80" s="29"/>
      <c r="D80" s="29"/>
      <c r="E80" s="29"/>
      <c r="F80" s="30"/>
      <c r="G80" s="30"/>
      <c r="H80" s="30"/>
      <c r="I80" s="31"/>
      <c r="J80" s="32"/>
      <c r="L80" s="33"/>
      <c r="V80" s="34"/>
    </row>
    <row r="81" spans="1:22" s="27" customFormat="1" x14ac:dyDescent="0.2">
      <c r="B81" s="28" t="s">
        <v>131</v>
      </c>
      <c r="C81" s="29"/>
      <c r="D81" s="29"/>
      <c r="E81" s="29"/>
      <c r="F81" s="30"/>
      <c r="G81" s="30"/>
      <c r="H81" s="30"/>
      <c r="I81" s="31"/>
      <c r="J81" s="32"/>
      <c r="L81" s="33"/>
      <c r="V81" s="34"/>
    </row>
    <row r="82" spans="1:22" s="35" customFormat="1" x14ac:dyDescent="0.2">
      <c r="B82" s="7" t="s">
        <v>25</v>
      </c>
      <c r="C82" s="36"/>
      <c r="D82" s="36"/>
      <c r="E82" s="36"/>
      <c r="F82" s="37"/>
      <c r="G82" s="37"/>
      <c r="H82" s="37"/>
      <c r="I82" s="38"/>
      <c r="J82" s="39"/>
      <c r="L82" s="40"/>
      <c r="V82" s="41"/>
    </row>
    <row r="83" spans="1:22" x14ac:dyDescent="0.2">
      <c r="C83" s="12"/>
      <c r="D83" s="12"/>
      <c r="E83" s="12"/>
      <c r="F83" s="13"/>
      <c r="G83" s="13"/>
      <c r="H83" s="13"/>
      <c r="I83" s="14"/>
      <c r="J83" s="15"/>
      <c r="L83" s="16"/>
      <c r="V83" s="17"/>
    </row>
    <row r="84" spans="1:22" x14ac:dyDescent="0.2">
      <c r="A84" s="1" t="s">
        <v>132</v>
      </c>
      <c r="B84" s="1" t="s">
        <v>34</v>
      </c>
      <c r="C84" s="12"/>
      <c r="D84" s="12"/>
      <c r="E84" s="12"/>
      <c r="F84" s="13">
        <v>5.0890000000000004</v>
      </c>
      <c r="G84" s="13">
        <v>0.215</v>
      </c>
      <c r="H84" s="13">
        <v>2.7211120000000002</v>
      </c>
      <c r="I84" s="14">
        <v>2.1624110000000001</v>
      </c>
      <c r="J84" s="15">
        <v>1.2583694774027694</v>
      </c>
      <c r="K84" s="18">
        <v>41689</v>
      </c>
      <c r="L84" s="16">
        <v>0.64930555555555558</v>
      </c>
      <c r="M84" s="1">
        <v>2375</v>
      </c>
      <c r="N84" s="1">
        <v>1918</v>
      </c>
      <c r="O84" s="1">
        <v>-125</v>
      </c>
      <c r="P84" s="1">
        <v>5</v>
      </c>
      <c r="Q84" s="1">
        <v>-5</v>
      </c>
      <c r="R84" s="1">
        <v>898729</v>
      </c>
      <c r="S84" s="1">
        <v>484562</v>
      </c>
      <c r="T84" s="1">
        <v>-50677</v>
      </c>
      <c r="U84" s="1" t="s">
        <v>28</v>
      </c>
      <c r="V84" s="17">
        <v>1.8595419999999999E-4</v>
      </c>
    </row>
    <row r="85" spans="1:22" x14ac:dyDescent="0.2">
      <c r="A85" s="1" t="s">
        <v>133</v>
      </c>
      <c r="B85" s="1" t="s">
        <v>134</v>
      </c>
      <c r="C85" s="12"/>
      <c r="D85" s="12"/>
      <c r="E85" s="12"/>
      <c r="F85" s="13">
        <v>4.8959999999999999</v>
      </c>
      <c r="G85" s="13">
        <v>0.248</v>
      </c>
      <c r="H85" s="13">
        <v>2.6303939999999999</v>
      </c>
      <c r="I85" s="14">
        <v>2.0501880000000003</v>
      </c>
      <c r="J85" s="15">
        <v>1.2830013637773705</v>
      </c>
      <c r="K85" s="18">
        <v>41689</v>
      </c>
      <c r="L85" s="16">
        <v>0.65208333333333335</v>
      </c>
      <c r="M85" s="1">
        <v>2379</v>
      </c>
      <c r="N85" s="1">
        <v>1894</v>
      </c>
      <c r="O85" s="1">
        <v>-98</v>
      </c>
      <c r="P85" s="1">
        <v>4</v>
      </c>
      <c r="Q85" s="1">
        <v>-5</v>
      </c>
      <c r="R85" s="1">
        <v>898729</v>
      </c>
      <c r="S85" s="1">
        <v>484562</v>
      </c>
      <c r="T85" s="1">
        <v>-50677</v>
      </c>
      <c r="U85" s="1" t="s">
        <v>28</v>
      </c>
      <c r="V85" s="17">
        <v>1.8183469999999999E-4</v>
      </c>
    </row>
    <row r="86" spans="1:22" x14ac:dyDescent="0.2">
      <c r="A86" s="1" t="s">
        <v>135</v>
      </c>
      <c r="B86" s="1" t="s">
        <v>32</v>
      </c>
      <c r="C86" s="12"/>
      <c r="D86" s="12"/>
      <c r="E86" s="12"/>
      <c r="F86" s="13">
        <v>5.1429999999999998</v>
      </c>
      <c r="G86" s="13">
        <v>0.184</v>
      </c>
      <c r="H86" s="13">
        <v>2.6357550000000001</v>
      </c>
      <c r="I86" s="14">
        <v>2.0503055000000003</v>
      </c>
      <c r="J86" s="15">
        <v>1.2855425691439639</v>
      </c>
      <c r="K86" s="18">
        <v>41689</v>
      </c>
      <c r="L86" s="16">
        <v>0.65416666666666667</v>
      </c>
      <c r="M86" s="1">
        <v>2382</v>
      </c>
      <c r="N86" s="1">
        <v>2965</v>
      </c>
      <c r="O86" s="1">
        <v>-206</v>
      </c>
      <c r="P86" s="1">
        <v>3</v>
      </c>
      <c r="Q86" s="1">
        <v>-5</v>
      </c>
      <c r="R86" s="1">
        <v>898729</v>
      </c>
      <c r="S86" s="1">
        <v>484562</v>
      </c>
      <c r="T86" s="1">
        <v>-50677</v>
      </c>
      <c r="U86" s="1" t="s">
        <v>28</v>
      </c>
      <c r="V86" s="17">
        <v>2.1124469999999999E-4</v>
      </c>
    </row>
    <row r="87" spans="1:22" x14ac:dyDescent="0.2">
      <c r="A87" s="1" t="s">
        <v>136</v>
      </c>
      <c r="B87" s="1" t="s">
        <v>30</v>
      </c>
      <c r="C87" s="12"/>
      <c r="D87" s="12"/>
      <c r="E87" s="12"/>
      <c r="F87" s="13">
        <v>5.0010000000000003</v>
      </c>
      <c r="G87" s="13">
        <v>0.20399999999999999</v>
      </c>
      <c r="H87" s="13">
        <v>2.6347870000000002</v>
      </c>
      <c r="I87" s="14">
        <v>2.0492885000000003</v>
      </c>
      <c r="J87" s="15">
        <v>1.2857081860362753</v>
      </c>
      <c r="K87" s="18">
        <v>41689</v>
      </c>
      <c r="L87" s="16">
        <v>0.65694444444444444</v>
      </c>
      <c r="M87" s="1">
        <v>2386</v>
      </c>
      <c r="N87" s="1">
        <v>3967</v>
      </c>
      <c r="O87" s="1">
        <v>246</v>
      </c>
      <c r="P87" s="1">
        <v>2</v>
      </c>
      <c r="Q87" s="1">
        <v>-3</v>
      </c>
      <c r="R87" s="1">
        <v>898729</v>
      </c>
      <c r="S87" s="1">
        <v>484562</v>
      </c>
      <c r="T87" s="1">
        <v>-50677</v>
      </c>
      <c r="U87" s="1" t="s">
        <v>28</v>
      </c>
      <c r="V87" s="17">
        <v>1.777181E-4</v>
      </c>
    </row>
    <row r="88" spans="1:22" x14ac:dyDescent="0.2">
      <c r="B88" s="19" t="s">
        <v>35</v>
      </c>
      <c r="C88" s="20"/>
      <c r="D88" s="20"/>
      <c r="E88" s="20"/>
      <c r="F88" s="14">
        <f>AVERAGE(F84:F87)</f>
        <v>5.0322500000000003</v>
      </c>
      <c r="G88" s="14">
        <f>2*STDEV(F84:F87)</f>
        <v>0.21610722647179884</v>
      </c>
      <c r="H88" s="13"/>
      <c r="I88" s="14"/>
      <c r="J88" s="15"/>
      <c r="L88" s="16"/>
      <c r="V88" s="17"/>
    </row>
    <row r="89" spans="1:22" s="35" customFormat="1" x14ac:dyDescent="0.2">
      <c r="B89" s="7"/>
      <c r="C89" s="36"/>
      <c r="D89" s="36"/>
      <c r="E89" s="36"/>
      <c r="F89" s="37"/>
      <c r="G89" s="37"/>
      <c r="H89" s="37"/>
      <c r="I89" s="38"/>
      <c r="J89" s="39"/>
      <c r="L89" s="40"/>
      <c r="V89" s="41"/>
    </row>
    <row r="90" spans="1:22" x14ac:dyDescent="0.2">
      <c r="C90" s="12"/>
      <c r="D90" s="12"/>
      <c r="E90" s="12"/>
      <c r="F90" s="13"/>
      <c r="G90" s="13"/>
      <c r="H90" s="13"/>
      <c r="I90" s="14"/>
      <c r="J90" s="15"/>
      <c r="L90" s="16"/>
      <c r="V90" s="17"/>
    </row>
    <row r="91" spans="1:22" x14ac:dyDescent="0.2">
      <c r="A91" s="1" t="s">
        <v>137</v>
      </c>
      <c r="B91" s="1" t="s">
        <v>38</v>
      </c>
      <c r="C91" s="12"/>
      <c r="D91" s="12"/>
      <c r="E91" s="12"/>
      <c r="F91" s="13">
        <v>5.05</v>
      </c>
      <c r="G91" s="13">
        <v>0.16300000000000001</v>
      </c>
      <c r="H91" s="13">
        <v>2.6652629999999999</v>
      </c>
      <c r="I91" s="14">
        <v>2.0461200000000002</v>
      </c>
      <c r="J91" s="15">
        <v>1.3025936895196761</v>
      </c>
      <c r="K91" s="18">
        <v>41689</v>
      </c>
      <c r="L91" s="16">
        <v>0.66111111111111109</v>
      </c>
      <c r="M91" s="1">
        <v>2392</v>
      </c>
      <c r="N91" s="1">
        <v>-408</v>
      </c>
      <c r="O91" s="1">
        <v>217</v>
      </c>
      <c r="P91" s="1">
        <v>4</v>
      </c>
      <c r="Q91" s="1">
        <v>9</v>
      </c>
      <c r="R91" s="1">
        <v>898729</v>
      </c>
      <c r="S91" s="1">
        <v>484562</v>
      </c>
      <c r="T91" s="1">
        <v>-50677</v>
      </c>
      <c r="U91" s="1" t="s">
        <v>28</v>
      </c>
      <c r="V91" s="17">
        <v>4.4327169999999999E-4</v>
      </c>
    </row>
    <row r="92" spans="1:22" x14ac:dyDescent="0.2">
      <c r="A92" s="1" t="s">
        <v>138</v>
      </c>
      <c r="B92" s="1" t="s">
        <v>38</v>
      </c>
      <c r="C92" s="12"/>
      <c r="D92" s="12"/>
      <c r="E92" s="12"/>
      <c r="F92" s="13">
        <v>4.7549999999999999</v>
      </c>
      <c r="G92" s="13">
        <v>0.192</v>
      </c>
      <c r="H92" s="13">
        <v>2.634207</v>
      </c>
      <c r="I92" s="14">
        <v>2.0470980000000001</v>
      </c>
      <c r="J92" s="15">
        <v>1.2868006319189409</v>
      </c>
      <c r="K92" s="18">
        <v>41689</v>
      </c>
      <c r="L92" s="16">
        <v>0.6645833333333333</v>
      </c>
      <c r="M92" s="1">
        <v>2397</v>
      </c>
      <c r="N92" s="1">
        <v>-408</v>
      </c>
      <c r="O92" s="1">
        <v>197</v>
      </c>
      <c r="P92" s="1">
        <v>14</v>
      </c>
      <c r="Q92" s="1">
        <v>7</v>
      </c>
      <c r="R92" s="1">
        <v>898729</v>
      </c>
      <c r="S92" s="1">
        <v>484562</v>
      </c>
      <c r="T92" s="1">
        <v>-50677</v>
      </c>
      <c r="U92" s="1" t="s">
        <v>28</v>
      </c>
      <c r="V92" s="17">
        <v>4.6766130000000001E-4</v>
      </c>
    </row>
    <row r="93" spans="1:22" x14ac:dyDescent="0.2">
      <c r="A93" s="1" t="s">
        <v>139</v>
      </c>
      <c r="B93" s="1" t="s">
        <v>38</v>
      </c>
      <c r="C93" s="12"/>
      <c r="D93" s="12"/>
      <c r="E93" s="12"/>
      <c r="F93" s="13">
        <v>4.9020000000000001</v>
      </c>
      <c r="G93" s="13">
        <v>0.23799999999999999</v>
      </c>
      <c r="H93" s="13">
        <v>2.624285</v>
      </c>
      <c r="I93" s="14">
        <v>2.0479975000000001</v>
      </c>
      <c r="J93" s="15">
        <v>1.2813907243539115</v>
      </c>
      <c r="K93" s="18">
        <v>41689</v>
      </c>
      <c r="L93" s="16">
        <v>0.66666666666666663</v>
      </c>
      <c r="M93" s="1">
        <v>2400</v>
      </c>
      <c r="N93" s="1">
        <v>-408</v>
      </c>
      <c r="O93" s="1">
        <v>177</v>
      </c>
      <c r="P93" s="1">
        <v>15</v>
      </c>
      <c r="Q93" s="1">
        <v>8</v>
      </c>
      <c r="R93" s="1">
        <v>898729</v>
      </c>
      <c r="S93" s="1">
        <v>484562</v>
      </c>
      <c r="T93" s="1">
        <v>-50677</v>
      </c>
      <c r="U93" s="1" t="s">
        <v>28</v>
      </c>
      <c r="V93" s="17">
        <v>4.7448480000000001E-4</v>
      </c>
    </row>
    <row r="94" spans="1:22" x14ac:dyDescent="0.2">
      <c r="A94" s="1" t="s">
        <v>140</v>
      </c>
      <c r="B94" s="1" t="s">
        <v>38</v>
      </c>
      <c r="C94" s="12"/>
      <c r="D94" s="12"/>
      <c r="E94" s="12"/>
      <c r="F94" s="13">
        <v>4.9580000000000002</v>
      </c>
      <c r="G94" s="13">
        <v>0.17499999999999999</v>
      </c>
      <c r="H94" s="13">
        <v>2.624908</v>
      </c>
      <c r="I94" s="14">
        <v>2.0502665000000002</v>
      </c>
      <c r="J94" s="15">
        <v>1.2802764908854531</v>
      </c>
      <c r="K94" s="18">
        <v>41689</v>
      </c>
      <c r="L94" s="16">
        <v>0.66874999999999996</v>
      </c>
      <c r="M94" s="1">
        <v>2403</v>
      </c>
      <c r="N94" s="1">
        <v>-408</v>
      </c>
      <c r="O94" s="1">
        <v>157</v>
      </c>
      <c r="P94" s="1">
        <v>16</v>
      </c>
      <c r="Q94" s="1">
        <v>7</v>
      </c>
      <c r="R94" s="1">
        <v>898729</v>
      </c>
      <c r="S94" s="1">
        <v>484562</v>
      </c>
      <c r="T94" s="1">
        <v>-50677</v>
      </c>
      <c r="U94" s="1" t="s">
        <v>28</v>
      </c>
      <c r="V94" s="17">
        <v>4.9398050000000005E-4</v>
      </c>
    </row>
    <row r="95" spans="1:22" x14ac:dyDescent="0.2">
      <c r="B95" s="19" t="s">
        <v>35</v>
      </c>
      <c r="C95" s="20"/>
      <c r="D95" s="20"/>
      <c r="E95" s="20"/>
      <c r="F95" s="14">
        <f>AVERAGE(F91:F94)</f>
        <v>4.9162499999999998</v>
      </c>
      <c r="G95" s="14">
        <f>2*STDEV(F91:F94)</f>
        <v>0.24721583012959883</v>
      </c>
      <c r="H95" s="13"/>
      <c r="I95" s="14"/>
      <c r="J95" s="15"/>
      <c r="L95" s="16"/>
      <c r="V95" s="22">
        <f>AVERAGE(V91:V94)</f>
        <v>4.6984957500000003E-4</v>
      </c>
    </row>
    <row r="96" spans="1:22" x14ac:dyDescent="0.2">
      <c r="C96" s="12"/>
      <c r="D96" s="12"/>
      <c r="E96" s="12"/>
      <c r="F96" s="13"/>
      <c r="G96" s="13"/>
      <c r="H96" s="13"/>
      <c r="I96" s="14"/>
      <c r="J96" s="15"/>
      <c r="L96" s="16"/>
      <c r="V96" s="17"/>
    </row>
    <row r="97" spans="1:23" x14ac:dyDescent="0.2">
      <c r="A97" s="1" t="s">
        <v>141</v>
      </c>
      <c r="B97" s="1" t="s">
        <v>142</v>
      </c>
      <c r="C97" s="20">
        <f>((F97/1000+1)/($E$113/1000+1)-1)*1000</f>
        <v>7.3283073221408479</v>
      </c>
      <c r="D97" s="20">
        <f>$G$113</f>
        <v>0.21364857660587006</v>
      </c>
      <c r="E97" s="12"/>
      <c r="F97" s="13">
        <v>7.19</v>
      </c>
      <c r="G97" s="13">
        <v>0.254</v>
      </c>
      <c r="H97" s="13">
        <v>2.609823</v>
      </c>
      <c r="I97" s="14">
        <v>2.0565639999999998</v>
      </c>
      <c r="J97" s="15">
        <v>1.2690210467556566</v>
      </c>
      <c r="K97" s="18">
        <v>41689</v>
      </c>
      <c r="L97" s="16">
        <v>0.67222222222222217</v>
      </c>
      <c r="M97" s="1">
        <v>2408</v>
      </c>
      <c r="N97" s="1">
        <v>197</v>
      </c>
      <c r="O97" s="1">
        <v>2476</v>
      </c>
      <c r="P97" s="1">
        <v>15</v>
      </c>
      <c r="Q97" s="1">
        <v>18</v>
      </c>
      <c r="R97" s="1">
        <v>898729</v>
      </c>
      <c r="S97" s="1">
        <v>484562</v>
      </c>
      <c r="T97" s="1">
        <v>-50677</v>
      </c>
      <c r="U97" s="1" t="str">
        <f t="shared" ref="U97:U106" si="12">B97</f>
        <v>20-210-1.1</v>
      </c>
      <c r="V97" s="17">
        <v>5.0665189999999998E-4</v>
      </c>
      <c r="W97" s="17">
        <f>V97-V$113</f>
        <v>-4.6666375000000131E-6</v>
      </c>
    </row>
    <row r="98" spans="1:23" x14ac:dyDescent="0.2">
      <c r="A98" s="1" t="s">
        <v>143</v>
      </c>
      <c r="B98" s="1" t="s">
        <v>144</v>
      </c>
      <c r="C98" s="20">
        <f t="shared" ref="C98:C106" si="13">((F98/1000+1)/($E$113/1000+1)-1)*1000</f>
        <v>7.6813557960977441</v>
      </c>
      <c r="D98" s="20">
        <f t="shared" ref="D98:D106" si="14">$G$113</f>
        <v>0.21364857660587006</v>
      </c>
      <c r="E98" s="12"/>
      <c r="F98" s="13">
        <v>7.5430000000000001</v>
      </c>
      <c r="G98" s="13">
        <v>0.20599999999999999</v>
      </c>
      <c r="H98" s="13">
        <v>2.6156640000000002</v>
      </c>
      <c r="I98" s="14">
        <v>2.0575809999999999</v>
      </c>
      <c r="J98" s="15">
        <v>1.2712325784501317</v>
      </c>
      <c r="K98" s="18">
        <v>41689</v>
      </c>
      <c r="L98" s="16">
        <v>0.6743055555555556</v>
      </c>
      <c r="M98" s="1">
        <v>2411</v>
      </c>
      <c r="N98" s="1">
        <v>211</v>
      </c>
      <c r="O98" s="1">
        <v>2557</v>
      </c>
      <c r="P98" s="1">
        <v>14</v>
      </c>
      <c r="Q98" s="1">
        <v>19</v>
      </c>
      <c r="R98" s="1">
        <v>898729</v>
      </c>
      <c r="S98" s="1">
        <v>484562</v>
      </c>
      <c r="T98" s="1">
        <v>-50677</v>
      </c>
      <c r="U98" s="1" t="str">
        <f t="shared" si="12"/>
        <v>20-210-1.2</v>
      </c>
      <c r="V98" s="17">
        <v>5.274791E-4</v>
      </c>
      <c r="W98" s="17">
        <f t="shared" ref="W98:W106" si="15">V98-V$113</f>
        <v>1.616056250000001E-5</v>
      </c>
    </row>
    <row r="99" spans="1:23" x14ac:dyDescent="0.2">
      <c r="A99" s="1" t="s">
        <v>145</v>
      </c>
      <c r="B99" s="1" t="s">
        <v>146</v>
      </c>
      <c r="C99" s="20">
        <f t="shared" si="13"/>
        <v>8.1024136078140518</v>
      </c>
      <c r="D99" s="20">
        <f t="shared" si="14"/>
        <v>0.21364857660587006</v>
      </c>
      <c r="E99" s="12"/>
      <c r="F99" s="13">
        <v>7.9640000000000004</v>
      </c>
      <c r="G99" s="13">
        <v>0.22800000000000001</v>
      </c>
      <c r="H99" s="13">
        <v>2.6289660000000001</v>
      </c>
      <c r="I99" s="14">
        <v>2.0568770000000001</v>
      </c>
      <c r="J99" s="15">
        <v>1.2781347644997731</v>
      </c>
      <c r="K99" s="18">
        <v>41689</v>
      </c>
      <c r="L99" s="16">
        <v>0.67708333333333337</v>
      </c>
      <c r="M99" s="1">
        <v>2415</v>
      </c>
      <c r="N99" s="1">
        <v>109</v>
      </c>
      <c r="O99" s="1">
        <v>2285</v>
      </c>
      <c r="P99" s="1">
        <v>12</v>
      </c>
      <c r="Q99" s="1">
        <v>15</v>
      </c>
      <c r="R99" s="1">
        <v>898729</v>
      </c>
      <c r="S99" s="1">
        <v>484562</v>
      </c>
      <c r="T99" s="1">
        <v>-50677</v>
      </c>
      <c r="U99" s="1" t="str">
        <f t="shared" si="12"/>
        <v>20-210-2.1</v>
      </c>
      <c r="V99" s="17">
        <v>5.3914519999999995E-4</v>
      </c>
      <c r="W99" s="17">
        <f t="shared" si="15"/>
        <v>2.7826662499999956E-5</v>
      </c>
    </row>
    <row r="100" spans="1:23" x14ac:dyDescent="0.2">
      <c r="A100" s="1" t="s">
        <v>147</v>
      </c>
      <c r="B100" s="1" t="s">
        <v>148</v>
      </c>
      <c r="C100" s="20">
        <f t="shared" si="13"/>
        <v>7.5233340995390918</v>
      </c>
      <c r="D100" s="20">
        <f t="shared" si="14"/>
        <v>0.21364857660587006</v>
      </c>
      <c r="E100" s="12"/>
      <c r="F100" s="13">
        <v>7.3849999999999998</v>
      </c>
      <c r="G100" s="13">
        <v>0.27600000000000002</v>
      </c>
      <c r="H100" s="13">
        <v>2.6180080000000001</v>
      </c>
      <c r="I100" s="14">
        <v>2.0594979999999996</v>
      </c>
      <c r="J100" s="15">
        <v>1.2711874447073999</v>
      </c>
      <c r="K100" s="18">
        <v>41689</v>
      </c>
      <c r="L100" s="16">
        <v>0.6791666666666667</v>
      </c>
      <c r="M100" s="1">
        <v>2418</v>
      </c>
      <c r="N100" s="1">
        <v>118</v>
      </c>
      <c r="O100" s="1">
        <v>2207</v>
      </c>
      <c r="P100" s="1">
        <v>12</v>
      </c>
      <c r="Q100" s="1">
        <v>15</v>
      </c>
      <c r="R100" s="1">
        <v>898729</v>
      </c>
      <c r="S100" s="1">
        <v>484562</v>
      </c>
      <c r="T100" s="1">
        <v>-50677</v>
      </c>
      <c r="U100" s="1" t="str">
        <f t="shared" si="12"/>
        <v>20-210-2.2</v>
      </c>
      <c r="V100" s="17">
        <v>5.9047289999999996E-4</v>
      </c>
      <c r="W100" s="17">
        <f t="shared" si="15"/>
        <v>7.9154362499999969E-5</v>
      </c>
    </row>
    <row r="101" spans="1:23" x14ac:dyDescent="0.2">
      <c r="A101" s="1" t="s">
        <v>149</v>
      </c>
      <c r="B101" s="1" t="s">
        <v>150</v>
      </c>
      <c r="C101" s="20">
        <f t="shared" si="13"/>
        <v>4.8709699269220419</v>
      </c>
      <c r="D101" s="20">
        <f t="shared" si="14"/>
        <v>0.21364857660587006</v>
      </c>
      <c r="E101" s="12"/>
      <c r="F101" s="13">
        <v>4.7329999999999997</v>
      </c>
      <c r="G101" s="13">
        <v>0.19500000000000001</v>
      </c>
      <c r="H101" s="13">
        <v>2.640533</v>
      </c>
      <c r="I101" s="14">
        <v>2.0621185</v>
      </c>
      <c r="J101" s="15">
        <v>1.2804952770657942</v>
      </c>
      <c r="K101" s="18">
        <v>41689</v>
      </c>
      <c r="L101" s="16">
        <v>0.68194444444444446</v>
      </c>
      <c r="M101" s="1">
        <v>2422</v>
      </c>
      <c r="N101" s="1">
        <v>978</v>
      </c>
      <c r="O101" s="1">
        <v>2558</v>
      </c>
      <c r="P101" s="1">
        <v>9</v>
      </c>
      <c r="Q101" s="1">
        <v>18</v>
      </c>
      <c r="R101" s="1">
        <v>898729</v>
      </c>
      <c r="S101" s="1">
        <v>484562</v>
      </c>
      <c r="T101" s="1">
        <v>-50677</v>
      </c>
      <c r="U101" s="1" t="str">
        <f t="shared" si="12"/>
        <v>20-210-3.1</v>
      </c>
      <c r="V101" s="17">
        <v>5.4107389999999997E-4</v>
      </c>
      <c r="W101" s="17">
        <f t="shared" si="15"/>
        <v>2.9755362499999977E-5</v>
      </c>
    </row>
    <row r="102" spans="1:23" x14ac:dyDescent="0.2">
      <c r="A102" s="1" t="s">
        <v>151</v>
      </c>
      <c r="B102" s="1" t="s">
        <v>152</v>
      </c>
      <c r="C102" s="20">
        <f t="shared" si="13"/>
        <v>7.407318170419952</v>
      </c>
      <c r="D102" s="20">
        <f t="shared" si="14"/>
        <v>0.21364857660587006</v>
      </c>
      <c r="E102" s="12"/>
      <c r="F102" s="13">
        <v>7.2690000000000001</v>
      </c>
      <c r="G102" s="13">
        <v>0.21299999999999999</v>
      </c>
      <c r="H102" s="13">
        <v>2.6347680000000002</v>
      </c>
      <c r="I102" s="14">
        <v>2.0659130000000001</v>
      </c>
      <c r="J102" s="15">
        <v>1.2753528343158691</v>
      </c>
      <c r="K102" s="18">
        <v>41689</v>
      </c>
      <c r="L102" s="16">
        <v>0.68472222222222223</v>
      </c>
      <c r="M102" s="1">
        <v>2426</v>
      </c>
      <c r="N102" s="1">
        <v>1024</v>
      </c>
      <c r="O102" s="1">
        <v>2512</v>
      </c>
      <c r="P102" s="1">
        <v>9</v>
      </c>
      <c r="Q102" s="1">
        <v>18</v>
      </c>
      <c r="R102" s="1">
        <v>898729</v>
      </c>
      <c r="S102" s="1">
        <v>484562</v>
      </c>
      <c r="T102" s="1">
        <v>-50677</v>
      </c>
      <c r="U102" s="1" t="str">
        <f t="shared" si="12"/>
        <v>20-210-3.2</v>
      </c>
      <c r="V102" s="17">
        <v>5.4963810000000001E-4</v>
      </c>
      <c r="W102" s="17">
        <f t="shared" si="15"/>
        <v>3.8319562500000012E-5</v>
      </c>
    </row>
    <row r="103" spans="1:23" x14ac:dyDescent="0.2">
      <c r="A103" s="1" t="s">
        <v>153</v>
      </c>
      <c r="B103" s="1" t="s">
        <v>154</v>
      </c>
      <c r="C103" s="20">
        <f t="shared" si="13"/>
        <v>8.6144839156496733</v>
      </c>
      <c r="D103" s="20">
        <f t="shared" si="14"/>
        <v>0.21364857660587006</v>
      </c>
      <c r="E103" s="12"/>
      <c r="F103" s="13">
        <v>8.4760000000000009</v>
      </c>
      <c r="G103" s="13">
        <v>0.23499999999999999</v>
      </c>
      <c r="H103" s="13">
        <v>2.6467420000000002</v>
      </c>
      <c r="I103" s="14">
        <v>2.0658345000000002</v>
      </c>
      <c r="J103" s="15">
        <v>1.2811975015423549</v>
      </c>
      <c r="K103" s="18">
        <v>41689</v>
      </c>
      <c r="L103" s="16">
        <v>0.68680555555555556</v>
      </c>
      <c r="M103" s="1">
        <v>2429</v>
      </c>
      <c r="N103" s="1">
        <v>1521</v>
      </c>
      <c r="O103" s="1">
        <v>2346</v>
      </c>
      <c r="P103" s="1">
        <v>6</v>
      </c>
      <c r="Q103" s="1">
        <v>16</v>
      </c>
      <c r="R103" s="1">
        <v>898729</v>
      </c>
      <c r="S103" s="1">
        <v>484562</v>
      </c>
      <c r="T103" s="1">
        <v>-50677</v>
      </c>
      <c r="U103" s="1" t="str">
        <f t="shared" si="12"/>
        <v>20-210-4.1</v>
      </c>
      <c r="V103" s="17">
        <v>5.243855E-4</v>
      </c>
      <c r="W103" s="17">
        <f t="shared" si="15"/>
        <v>1.3066962500000003E-5</v>
      </c>
    </row>
    <row r="104" spans="1:23" x14ac:dyDescent="0.2">
      <c r="A104" s="1" t="s">
        <v>155</v>
      </c>
      <c r="B104" s="1" t="s">
        <v>156</v>
      </c>
      <c r="C104" s="20">
        <f t="shared" si="13"/>
        <v>7.683356070737668</v>
      </c>
      <c r="D104" s="20">
        <f t="shared" si="14"/>
        <v>0.21364857660587006</v>
      </c>
      <c r="E104" s="12"/>
      <c r="F104" s="13">
        <v>7.5449999999999999</v>
      </c>
      <c r="G104" s="13">
        <v>0.24</v>
      </c>
      <c r="H104" s="13">
        <v>2.6312679999999999</v>
      </c>
      <c r="I104" s="14">
        <v>2.0706065000000002</v>
      </c>
      <c r="J104" s="15">
        <v>1.270771631403649</v>
      </c>
      <c r="K104" s="18">
        <v>41689</v>
      </c>
      <c r="L104" s="16">
        <v>0.68888888888888899</v>
      </c>
      <c r="M104" s="1">
        <v>2432</v>
      </c>
      <c r="N104" s="1">
        <v>1482</v>
      </c>
      <c r="O104" s="1">
        <v>2275</v>
      </c>
      <c r="P104" s="1">
        <v>7</v>
      </c>
      <c r="Q104" s="1">
        <v>15</v>
      </c>
      <c r="R104" s="1">
        <v>898729</v>
      </c>
      <c r="S104" s="1">
        <v>484562</v>
      </c>
      <c r="T104" s="1">
        <v>-50677</v>
      </c>
      <c r="U104" s="1" t="str">
        <f t="shared" si="12"/>
        <v>20-210-4.2</v>
      </c>
      <c r="V104" s="17">
        <v>5.4823369999999999E-4</v>
      </c>
      <c r="W104" s="17">
        <f t="shared" si="15"/>
        <v>3.6915162499999996E-5</v>
      </c>
    </row>
    <row r="105" spans="1:23" x14ac:dyDescent="0.2">
      <c r="A105" s="1" t="s">
        <v>157</v>
      </c>
      <c r="B105" s="1" t="s">
        <v>158</v>
      </c>
      <c r="C105" s="20">
        <f t="shared" si="13"/>
        <v>8.7264992954887433</v>
      </c>
      <c r="D105" s="20">
        <f t="shared" si="14"/>
        <v>0.21364857660587006</v>
      </c>
      <c r="E105" s="12"/>
      <c r="F105" s="13">
        <v>8.5879999999999992</v>
      </c>
      <c r="G105" s="13">
        <v>0.17899999999999999</v>
      </c>
      <c r="H105" s="13">
        <v>2.6441810000000001</v>
      </c>
      <c r="I105" s="14">
        <v>2.0682594999999999</v>
      </c>
      <c r="J105" s="15">
        <v>1.2784570794912342</v>
      </c>
      <c r="K105" s="18">
        <v>41689</v>
      </c>
      <c r="L105" s="16">
        <v>0.69166666666666676</v>
      </c>
      <c r="M105" s="1">
        <v>2436</v>
      </c>
      <c r="N105" s="1">
        <v>1973</v>
      </c>
      <c r="O105" s="1">
        <v>2461</v>
      </c>
      <c r="P105" s="1">
        <v>5</v>
      </c>
      <c r="Q105" s="1">
        <v>17</v>
      </c>
      <c r="R105" s="1">
        <v>898729</v>
      </c>
      <c r="S105" s="1">
        <v>484562</v>
      </c>
      <c r="T105" s="1">
        <v>-50677</v>
      </c>
      <c r="U105" s="1" t="str">
        <f t="shared" si="12"/>
        <v>20-210-5.1</v>
      </c>
      <c r="V105" s="17">
        <v>5.4556349999999995E-4</v>
      </c>
      <c r="W105" s="17">
        <f t="shared" si="15"/>
        <v>3.4244962499999955E-5</v>
      </c>
    </row>
    <row r="106" spans="1:23" x14ac:dyDescent="0.2">
      <c r="A106" s="1" t="s">
        <v>159</v>
      </c>
      <c r="B106" s="1" t="s">
        <v>160</v>
      </c>
      <c r="C106" s="20">
        <f t="shared" si="13"/>
        <v>7.9203886155756464</v>
      </c>
      <c r="D106" s="20">
        <f t="shared" si="14"/>
        <v>0.21364857660587006</v>
      </c>
      <c r="E106" s="12"/>
      <c r="F106" s="13">
        <v>7.782</v>
      </c>
      <c r="G106" s="13">
        <v>0.23799999999999999</v>
      </c>
      <c r="H106" s="13">
        <v>2.6272150000000001</v>
      </c>
      <c r="I106" s="14">
        <v>2.070176</v>
      </c>
      <c r="J106" s="15">
        <v>1.2690780880466201</v>
      </c>
      <c r="K106" s="18">
        <v>41689</v>
      </c>
      <c r="L106" s="16">
        <v>0.69444444444444453</v>
      </c>
      <c r="M106" s="1">
        <v>2440</v>
      </c>
      <c r="N106" s="1">
        <v>1949</v>
      </c>
      <c r="O106" s="1">
        <v>2512</v>
      </c>
      <c r="P106" s="1">
        <v>5</v>
      </c>
      <c r="Q106" s="1">
        <v>17</v>
      </c>
      <c r="R106" s="1">
        <v>898729</v>
      </c>
      <c r="S106" s="1">
        <v>484562</v>
      </c>
      <c r="T106" s="1">
        <v>-50677</v>
      </c>
      <c r="U106" s="1" t="str">
        <f t="shared" si="12"/>
        <v>20-210-5.2</v>
      </c>
      <c r="V106" s="17">
        <v>5.7996209999999998E-4</v>
      </c>
      <c r="W106" s="17">
        <f t="shared" si="15"/>
        <v>6.8643562499999988E-5</v>
      </c>
    </row>
    <row r="107" spans="1:23" x14ac:dyDescent="0.2">
      <c r="C107" s="12"/>
      <c r="D107" s="12"/>
      <c r="E107" s="12"/>
      <c r="F107" s="13"/>
      <c r="G107" s="13"/>
      <c r="H107" s="13"/>
      <c r="I107" s="14"/>
      <c r="J107" s="15"/>
      <c r="L107" s="16"/>
      <c r="V107" s="17"/>
    </row>
    <row r="108" spans="1:23" x14ac:dyDescent="0.2">
      <c r="A108" s="1" t="s">
        <v>161</v>
      </c>
      <c r="B108" s="1" t="s">
        <v>38</v>
      </c>
      <c r="C108" s="12"/>
      <c r="D108" s="12"/>
      <c r="E108" s="12"/>
      <c r="F108" s="13">
        <v>5.1150000000000002</v>
      </c>
      <c r="G108" s="13">
        <v>0.26200000000000001</v>
      </c>
      <c r="H108" s="13">
        <v>2.6698140000000001</v>
      </c>
      <c r="I108" s="14">
        <v>2.0740879999999997</v>
      </c>
      <c r="J108" s="15">
        <v>1.2872231072162803</v>
      </c>
      <c r="K108" s="18">
        <v>41689</v>
      </c>
      <c r="L108" s="16">
        <v>0.6972222222222223</v>
      </c>
      <c r="M108" s="1">
        <v>2444</v>
      </c>
      <c r="N108" s="1">
        <v>-507</v>
      </c>
      <c r="O108" s="1">
        <v>215</v>
      </c>
      <c r="P108" s="1">
        <v>10</v>
      </c>
      <c r="Q108" s="1">
        <v>7</v>
      </c>
      <c r="R108" s="1">
        <v>898729</v>
      </c>
      <c r="S108" s="1">
        <v>484562</v>
      </c>
      <c r="T108" s="1">
        <v>-50677</v>
      </c>
      <c r="U108" s="1" t="s">
        <v>28</v>
      </c>
      <c r="V108" s="17">
        <v>5.4013789999999998E-4</v>
      </c>
    </row>
    <row r="109" spans="1:23" x14ac:dyDescent="0.2">
      <c r="A109" s="1" t="s">
        <v>162</v>
      </c>
      <c r="B109" s="1" t="s">
        <v>38</v>
      </c>
      <c r="C109" s="12"/>
      <c r="D109" s="12"/>
      <c r="E109" s="12"/>
      <c r="F109" s="13">
        <v>4.9610000000000003</v>
      </c>
      <c r="G109" s="13">
        <v>0.20300000000000001</v>
      </c>
      <c r="H109" s="13">
        <v>2.6698879999999998</v>
      </c>
      <c r="I109" s="14">
        <v>2.0787035</v>
      </c>
      <c r="J109" s="15">
        <v>1.2844005891172068</v>
      </c>
      <c r="K109" s="18">
        <v>41689</v>
      </c>
      <c r="L109" s="16">
        <v>0.69930555555555562</v>
      </c>
      <c r="M109" s="1">
        <v>2447</v>
      </c>
      <c r="N109" s="1">
        <v>-507</v>
      </c>
      <c r="O109" s="1">
        <v>195</v>
      </c>
      <c r="P109" s="1">
        <v>10</v>
      </c>
      <c r="Q109" s="1">
        <v>6</v>
      </c>
      <c r="R109" s="1">
        <v>898729</v>
      </c>
      <c r="S109" s="1">
        <v>484562</v>
      </c>
      <c r="T109" s="1">
        <v>-50677</v>
      </c>
      <c r="U109" s="1" t="s">
        <v>28</v>
      </c>
      <c r="V109" s="17">
        <v>5.4982000000000002E-4</v>
      </c>
    </row>
    <row r="110" spans="1:23" x14ac:dyDescent="0.2">
      <c r="A110" s="1" t="s">
        <v>163</v>
      </c>
      <c r="B110" s="1" t="s">
        <v>38</v>
      </c>
      <c r="C110" s="12"/>
      <c r="D110" s="12"/>
      <c r="E110" s="12"/>
      <c r="F110" s="13">
        <v>4.968</v>
      </c>
      <c r="G110" s="13">
        <v>0.253</v>
      </c>
      <c r="H110" s="13">
        <v>2.6647560000000001</v>
      </c>
      <c r="I110" s="14">
        <v>2.0792120000000001</v>
      </c>
      <c r="J110" s="15">
        <v>1.2816182284442375</v>
      </c>
      <c r="K110" s="18">
        <v>41689</v>
      </c>
      <c r="L110" s="16">
        <v>0.70138888888888884</v>
      </c>
      <c r="M110" s="1">
        <v>2450</v>
      </c>
      <c r="N110" s="1">
        <v>-507</v>
      </c>
      <c r="O110" s="1">
        <v>175</v>
      </c>
      <c r="P110" s="1">
        <v>10</v>
      </c>
      <c r="Q110" s="1">
        <v>6</v>
      </c>
      <c r="R110" s="1">
        <v>898729</v>
      </c>
      <c r="S110" s="1">
        <v>484562</v>
      </c>
      <c r="T110" s="1">
        <v>-50677</v>
      </c>
      <c r="U110" s="1" t="s">
        <v>28</v>
      </c>
      <c r="V110" s="17">
        <v>5.5555350000000003E-4</v>
      </c>
    </row>
    <row r="111" spans="1:23" x14ac:dyDescent="0.2">
      <c r="A111" s="1" t="s">
        <v>164</v>
      </c>
      <c r="B111" s="1" t="s">
        <v>38</v>
      </c>
      <c r="C111" s="12"/>
      <c r="D111" s="12"/>
      <c r="E111" s="12"/>
      <c r="F111" s="13">
        <v>4.907</v>
      </c>
      <c r="G111" s="13">
        <v>0.23599999999999999</v>
      </c>
      <c r="H111" s="13">
        <v>2.677162</v>
      </c>
      <c r="I111" s="14">
        <v>2.0814805000000001</v>
      </c>
      <c r="J111" s="15">
        <v>1.2861816385020182</v>
      </c>
      <c r="K111" s="18">
        <v>41689</v>
      </c>
      <c r="L111" s="16">
        <v>0.70347222222222217</v>
      </c>
      <c r="M111" s="1">
        <v>2453</v>
      </c>
      <c r="N111" s="1">
        <v>-507</v>
      </c>
      <c r="O111" s="1">
        <v>155</v>
      </c>
      <c r="P111" s="1">
        <v>10</v>
      </c>
      <c r="Q111" s="1">
        <v>6</v>
      </c>
      <c r="R111" s="1">
        <v>898729</v>
      </c>
      <c r="S111" s="1">
        <v>484562</v>
      </c>
      <c r="T111" s="1">
        <v>-50677</v>
      </c>
      <c r="U111" s="1" t="s">
        <v>28</v>
      </c>
      <c r="V111" s="17">
        <v>5.6563860000000002E-4</v>
      </c>
    </row>
    <row r="112" spans="1:23" x14ac:dyDescent="0.2">
      <c r="B112" s="19" t="s">
        <v>35</v>
      </c>
      <c r="C112" s="20"/>
      <c r="D112" s="20"/>
      <c r="E112" s="20"/>
      <c r="F112" s="14">
        <f>AVERAGE(F108:F111)</f>
        <v>4.9877500000000001</v>
      </c>
      <c r="G112" s="14">
        <f>2*STDEV(F108:F111)</f>
        <v>0.17820867917509906</v>
      </c>
      <c r="H112" s="13"/>
      <c r="I112" s="14"/>
      <c r="J112" s="15"/>
      <c r="L112" s="16"/>
      <c r="V112" s="22">
        <f>AVERAGE(V108:V111)</f>
        <v>5.5278750000000007E-4</v>
      </c>
    </row>
    <row r="113" spans="1:23" x14ac:dyDescent="0.2">
      <c r="B113" s="23" t="s">
        <v>66</v>
      </c>
      <c r="C113" s="24">
        <v>5.09</v>
      </c>
      <c r="D113" s="24"/>
      <c r="E113" s="24">
        <f>((F113/1000+1)/(C113/1000+1)-1)*1000</f>
        <v>-0.13730113721155401</v>
      </c>
      <c r="F113" s="25">
        <f>AVERAGE(F108:F111,F91:F94)</f>
        <v>4.952</v>
      </c>
      <c r="G113" s="25">
        <f>2*STDEV(F108:F111,F91:F94)</f>
        <v>0.21364857660587006</v>
      </c>
      <c r="H113" s="13"/>
      <c r="I113" s="14"/>
      <c r="J113" s="15"/>
      <c r="L113" s="16"/>
      <c r="V113" s="26">
        <f>AVERAGE(V95,V112)</f>
        <v>5.1131853749999999E-4</v>
      </c>
    </row>
    <row r="114" spans="1:23" x14ac:dyDescent="0.2">
      <c r="C114" s="12"/>
      <c r="D114" s="12"/>
      <c r="E114" s="12"/>
      <c r="F114" s="13"/>
      <c r="G114" s="13"/>
      <c r="H114" s="13"/>
      <c r="I114" s="14"/>
      <c r="J114" s="15"/>
      <c r="L114" s="16"/>
      <c r="V114" s="17"/>
    </row>
    <row r="115" spans="1:23" x14ac:dyDescent="0.2">
      <c r="A115" s="1" t="s">
        <v>165</v>
      </c>
      <c r="B115" s="1" t="s">
        <v>166</v>
      </c>
      <c r="C115" s="20">
        <f>((F115/1000+1)/($E$136/1000+1)-1)*1000</f>
        <v>8.131612179112846</v>
      </c>
      <c r="D115" s="20">
        <f>$G$136</f>
        <v>0.15201480191086664</v>
      </c>
      <c r="E115" s="12"/>
      <c r="F115" s="13">
        <v>8.0530000000000008</v>
      </c>
      <c r="G115" s="13">
        <v>0.17299999999999999</v>
      </c>
      <c r="H115" s="13">
        <v>2.658722</v>
      </c>
      <c r="I115" s="14">
        <v>2.081207</v>
      </c>
      <c r="J115" s="15">
        <v>1.2774904178200439</v>
      </c>
      <c r="K115" s="18">
        <v>41689</v>
      </c>
      <c r="L115" s="16">
        <v>0.70763888888888893</v>
      </c>
      <c r="M115" s="1">
        <v>2459</v>
      </c>
      <c r="N115" s="1">
        <v>2350</v>
      </c>
      <c r="O115" s="1">
        <v>2257</v>
      </c>
      <c r="P115" s="1">
        <v>4</v>
      </c>
      <c r="Q115" s="1">
        <v>14</v>
      </c>
      <c r="R115" s="1">
        <v>898729</v>
      </c>
      <c r="S115" s="1">
        <v>484562</v>
      </c>
      <c r="T115" s="1">
        <v>-50677</v>
      </c>
      <c r="U115" s="1" t="str">
        <f t="shared" ref="U115:U120" si="16">B115</f>
        <v>20-210-6.1</v>
      </c>
      <c r="V115" s="17">
        <v>5.6849679999999999E-4</v>
      </c>
      <c r="W115" s="17">
        <f>V115-V$136</f>
        <v>-6.1495250000000688E-6</v>
      </c>
    </row>
    <row r="116" spans="1:23" x14ac:dyDescent="0.2">
      <c r="A116" s="1" t="s">
        <v>167</v>
      </c>
      <c r="B116" s="1" t="s">
        <v>168</v>
      </c>
      <c r="C116" s="20">
        <f t="shared" ref="C116:C120" si="17">((F116/1000+1)/($E$136/1000+1)-1)*1000</f>
        <v>7.7175798936652829</v>
      </c>
      <c r="D116" s="20">
        <f t="shared" ref="D116:D120" si="18">$G$136</f>
        <v>0.15201480191086664</v>
      </c>
      <c r="E116" s="12"/>
      <c r="F116" s="13">
        <v>7.6390000000000002</v>
      </c>
      <c r="G116" s="13">
        <v>0.21</v>
      </c>
      <c r="H116" s="13">
        <v>2.6431979999999999</v>
      </c>
      <c r="I116" s="14">
        <v>2.0873089999999999</v>
      </c>
      <c r="J116" s="15">
        <v>1.2663184990818321</v>
      </c>
      <c r="K116" s="18">
        <v>41689</v>
      </c>
      <c r="L116" s="16">
        <v>0.70972222222222225</v>
      </c>
      <c r="M116" s="1">
        <v>2462</v>
      </c>
      <c r="N116" s="1">
        <v>2300</v>
      </c>
      <c r="O116" s="1">
        <v>2209</v>
      </c>
      <c r="P116" s="1">
        <v>4</v>
      </c>
      <c r="Q116" s="1">
        <v>13</v>
      </c>
      <c r="R116" s="1">
        <v>898729</v>
      </c>
      <c r="S116" s="1">
        <v>484562</v>
      </c>
      <c r="T116" s="1">
        <v>-50677</v>
      </c>
      <c r="U116" s="1" t="str">
        <f t="shared" si="16"/>
        <v>20-210-6.2</v>
      </c>
      <c r="V116" s="17">
        <v>6.1217629999999997E-4</v>
      </c>
      <c r="W116" s="17">
        <f t="shared" ref="W116:W120" si="19">V116-V$136</f>
        <v>3.7529974999999912E-5</v>
      </c>
    </row>
    <row r="117" spans="1:23" x14ac:dyDescent="0.2">
      <c r="A117" s="1" t="s">
        <v>169</v>
      </c>
      <c r="B117" s="1" t="s">
        <v>170</v>
      </c>
      <c r="C117" s="20">
        <f t="shared" si="17"/>
        <v>9.1356904752222245</v>
      </c>
      <c r="D117" s="20">
        <f t="shared" si="18"/>
        <v>0.15201480191086664</v>
      </c>
      <c r="E117" s="12"/>
      <c r="F117" s="13">
        <v>9.0570000000000004</v>
      </c>
      <c r="G117" s="13">
        <v>0.26300000000000001</v>
      </c>
      <c r="H117" s="13">
        <v>2.6709520000000002</v>
      </c>
      <c r="I117" s="14">
        <v>2.0866045</v>
      </c>
      <c r="J117" s="15">
        <v>1.2800470812748657</v>
      </c>
      <c r="K117" s="18">
        <v>41689</v>
      </c>
      <c r="L117" s="16">
        <v>0.71250000000000002</v>
      </c>
      <c r="M117" s="1">
        <v>2466</v>
      </c>
      <c r="N117" s="1">
        <v>2899</v>
      </c>
      <c r="O117" s="1">
        <v>2529</v>
      </c>
      <c r="P117" s="1">
        <v>2</v>
      </c>
      <c r="Q117" s="1">
        <v>16</v>
      </c>
      <c r="R117" s="1">
        <v>898729</v>
      </c>
      <c r="S117" s="1">
        <v>484562</v>
      </c>
      <c r="T117" s="1">
        <v>-50677</v>
      </c>
      <c r="U117" s="1" t="str">
        <f t="shared" si="16"/>
        <v>20-210-7.1</v>
      </c>
      <c r="V117" s="17">
        <v>5.6872859999999999E-4</v>
      </c>
      <c r="W117" s="17">
        <f t="shared" si="19"/>
        <v>-5.917725000000062E-6</v>
      </c>
    </row>
    <row r="118" spans="1:23" x14ac:dyDescent="0.2">
      <c r="A118" s="1" t="s">
        <v>171</v>
      </c>
      <c r="B118" s="1" t="s">
        <v>172</v>
      </c>
      <c r="C118" s="20">
        <f t="shared" si="17"/>
        <v>7.4575596177803849</v>
      </c>
      <c r="D118" s="20">
        <f t="shared" si="18"/>
        <v>0.15201480191086664</v>
      </c>
      <c r="E118" s="12"/>
      <c r="F118" s="13">
        <v>7.3789999999999996</v>
      </c>
      <c r="G118" s="13">
        <v>0.21299999999999999</v>
      </c>
      <c r="H118" s="13">
        <v>2.6510099999999999</v>
      </c>
      <c r="I118" s="14">
        <v>2.0889129999999998</v>
      </c>
      <c r="J118" s="15">
        <v>1.2690858834235796</v>
      </c>
      <c r="K118" s="18">
        <v>41689</v>
      </c>
      <c r="L118" s="16">
        <v>0.71458333333333324</v>
      </c>
      <c r="M118" s="1">
        <v>2469</v>
      </c>
      <c r="N118" s="1">
        <v>2889</v>
      </c>
      <c r="O118" s="1">
        <v>2616</v>
      </c>
      <c r="P118" s="1">
        <v>2</v>
      </c>
      <c r="Q118" s="1">
        <v>16</v>
      </c>
      <c r="R118" s="1">
        <v>898729</v>
      </c>
      <c r="S118" s="1">
        <v>484562</v>
      </c>
      <c r="T118" s="1">
        <v>-50677</v>
      </c>
      <c r="U118" s="1" t="str">
        <f t="shared" si="16"/>
        <v>20-210-7.2</v>
      </c>
      <c r="V118" s="17">
        <v>5.9248609999999996E-4</v>
      </c>
      <c r="W118" s="17">
        <f t="shared" si="19"/>
        <v>1.7839774999999902E-5</v>
      </c>
    </row>
    <row r="119" spans="1:23" x14ac:dyDescent="0.2">
      <c r="A119" s="1" t="s">
        <v>173</v>
      </c>
      <c r="B119" s="1" t="s">
        <v>174</v>
      </c>
      <c r="C119" s="20">
        <f t="shared" si="17"/>
        <v>7.346550961537357</v>
      </c>
      <c r="D119" s="20">
        <f t="shared" si="18"/>
        <v>0.15201480191086664</v>
      </c>
      <c r="E119" s="12"/>
      <c r="F119" s="13">
        <v>7.2679999999999998</v>
      </c>
      <c r="G119" s="13">
        <v>0.17399999999999999</v>
      </c>
      <c r="H119" s="13">
        <v>2.6600860000000002</v>
      </c>
      <c r="I119" s="14">
        <v>2.0892255</v>
      </c>
      <c r="J119" s="15">
        <v>1.2732402509925329</v>
      </c>
      <c r="K119" s="18">
        <v>41689</v>
      </c>
      <c r="L119" s="16">
        <v>0.71736111111111101</v>
      </c>
      <c r="M119" s="1">
        <v>2473</v>
      </c>
      <c r="N119" s="1">
        <v>3152</v>
      </c>
      <c r="O119" s="1">
        <v>2390</v>
      </c>
      <c r="P119" s="1">
        <v>1</v>
      </c>
      <c r="Q119" s="1">
        <v>14</v>
      </c>
      <c r="R119" s="1">
        <v>898729</v>
      </c>
      <c r="S119" s="1">
        <v>484562</v>
      </c>
      <c r="T119" s="1">
        <v>-50677</v>
      </c>
      <c r="U119" s="1" t="str">
        <f t="shared" si="16"/>
        <v>20-210-8.1</v>
      </c>
      <c r="V119" s="17">
        <v>7.7269489999999997E-4</v>
      </c>
      <c r="W119" s="17">
        <f t="shared" si="19"/>
        <v>1.9804857499999991E-4</v>
      </c>
    </row>
    <row r="120" spans="1:23" x14ac:dyDescent="0.2">
      <c r="A120" s="1" t="s">
        <v>175</v>
      </c>
      <c r="B120" s="1">
        <v>91500</v>
      </c>
      <c r="C120" s="20">
        <f t="shared" si="17"/>
        <v>9.8857489633512596</v>
      </c>
      <c r="D120" s="20">
        <f t="shared" si="18"/>
        <v>0.15201480191086664</v>
      </c>
      <c r="E120" s="12"/>
      <c r="F120" s="13">
        <v>9.8070000000000004</v>
      </c>
      <c r="G120" s="13">
        <v>0.16300000000000001</v>
      </c>
      <c r="H120" s="13">
        <v>2.6671849999999999</v>
      </c>
      <c r="I120" s="14">
        <v>2.0875045000000001</v>
      </c>
      <c r="J120" s="15">
        <v>1.277690658870436</v>
      </c>
      <c r="K120" s="18">
        <v>41689</v>
      </c>
      <c r="L120" s="16">
        <v>0.72013888888888899</v>
      </c>
      <c r="M120" s="1">
        <v>2477</v>
      </c>
      <c r="N120" s="1">
        <v>-3209</v>
      </c>
      <c r="O120" s="1">
        <v>458</v>
      </c>
      <c r="P120" s="1">
        <v>16</v>
      </c>
      <c r="Q120" s="1">
        <v>9</v>
      </c>
      <c r="R120" s="1">
        <v>898729</v>
      </c>
      <c r="S120" s="1">
        <v>484562</v>
      </c>
      <c r="T120" s="1">
        <v>-50677</v>
      </c>
      <c r="U120" s="1">
        <f t="shared" si="16"/>
        <v>91500</v>
      </c>
      <c r="V120" s="17">
        <v>5.3559150000000004E-4</v>
      </c>
      <c r="W120" s="17">
        <f t="shared" si="19"/>
        <v>-3.905482500000002E-5</v>
      </c>
    </row>
    <row r="121" spans="1:23" x14ac:dyDescent="0.2">
      <c r="A121" s="1" t="s">
        <v>176</v>
      </c>
    </row>
    <row r="122" spans="1:23" x14ac:dyDescent="0.2">
      <c r="A122" s="1" t="s">
        <v>176</v>
      </c>
    </row>
    <row r="123" spans="1:23" x14ac:dyDescent="0.2">
      <c r="A123" s="1" t="s">
        <v>176</v>
      </c>
    </row>
    <row r="124" spans="1:23" x14ac:dyDescent="0.2">
      <c r="A124" s="1" t="s">
        <v>176</v>
      </c>
    </row>
    <row r="125" spans="1:23" x14ac:dyDescent="0.2">
      <c r="A125" s="1" t="s">
        <v>176</v>
      </c>
    </row>
    <row r="126" spans="1:23" x14ac:dyDescent="0.2">
      <c r="A126" s="1" t="s">
        <v>176</v>
      </c>
    </row>
    <row r="127" spans="1:23" x14ac:dyDescent="0.2">
      <c r="A127" s="1" t="s">
        <v>176</v>
      </c>
    </row>
    <row r="128" spans="1:23" x14ac:dyDescent="0.2">
      <c r="A128" s="1" t="s">
        <v>176</v>
      </c>
    </row>
    <row r="129" spans="1:22" x14ac:dyDescent="0.2">
      <c r="A129" s="1" t="s">
        <v>176</v>
      </c>
    </row>
    <row r="130" spans="1:22" x14ac:dyDescent="0.2">
      <c r="C130" s="12"/>
      <c r="D130" s="12"/>
      <c r="E130" s="12"/>
      <c r="F130" s="13"/>
      <c r="G130" s="13"/>
      <c r="H130" s="13"/>
      <c r="I130" s="14"/>
      <c r="J130" s="15"/>
      <c r="L130" s="16"/>
      <c r="V130" s="17"/>
    </row>
    <row r="131" spans="1:22" x14ac:dyDescent="0.2">
      <c r="A131" s="1" t="s">
        <v>177</v>
      </c>
      <c r="B131" s="1" t="s">
        <v>38</v>
      </c>
      <c r="C131" s="12"/>
      <c r="D131" s="12"/>
      <c r="E131" s="12"/>
      <c r="F131" s="13">
        <v>5.0960000000000001</v>
      </c>
      <c r="G131" s="13">
        <v>0.25700000000000001</v>
      </c>
      <c r="H131" s="13">
        <v>2.6969059999999998</v>
      </c>
      <c r="I131" s="14">
        <v>2.0983394999999998</v>
      </c>
      <c r="J131" s="15">
        <v>1.2852572236284929</v>
      </c>
      <c r="K131" s="18">
        <v>41689</v>
      </c>
      <c r="L131" s="16">
        <v>0.74513888888888891</v>
      </c>
      <c r="M131" s="1">
        <v>2513</v>
      </c>
      <c r="N131" s="1">
        <v>-539</v>
      </c>
      <c r="O131" s="1">
        <v>191</v>
      </c>
      <c r="P131" s="1">
        <v>3</v>
      </c>
      <c r="Q131" s="1">
        <v>6</v>
      </c>
      <c r="R131" s="1">
        <v>898729</v>
      </c>
      <c r="S131" s="1">
        <v>484562</v>
      </c>
      <c r="T131" s="1">
        <v>-50677</v>
      </c>
      <c r="U131" s="1" t="s">
        <v>28</v>
      </c>
      <c r="V131" s="17">
        <v>5.8927960000000005E-4</v>
      </c>
    </row>
    <row r="132" spans="1:22" x14ac:dyDescent="0.2">
      <c r="A132" s="1" t="s">
        <v>178</v>
      </c>
      <c r="B132" s="1" t="s">
        <v>38</v>
      </c>
      <c r="C132" s="12"/>
      <c r="D132" s="12"/>
      <c r="E132" s="12"/>
      <c r="F132" s="13">
        <v>5.0830000000000002</v>
      </c>
      <c r="G132" s="13">
        <v>0.16800000000000001</v>
      </c>
      <c r="H132" s="13">
        <v>2.6872180000000001</v>
      </c>
      <c r="I132" s="14">
        <v>2.0970490000000002</v>
      </c>
      <c r="J132" s="15">
        <v>1.2814283309545937</v>
      </c>
      <c r="K132" s="18">
        <v>41689</v>
      </c>
      <c r="L132" s="16">
        <v>0.74722222222222223</v>
      </c>
      <c r="M132" s="1">
        <v>2516</v>
      </c>
      <c r="N132" s="1">
        <v>-539</v>
      </c>
      <c r="O132" s="1">
        <v>171</v>
      </c>
      <c r="P132" s="1">
        <v>3</v>
      </c>
      <c r="Q132" s="1">
        <v>6</v>
      </c>
      <c r="R132" s="1">
        <v>898729</v>
      </c>
      <c r="S132" s="1">
        <v>484562</v>
      </c>
      <c r="T132" s="1">
        <v>-50677</v>
      </c>
      <c r="U132" s="1" t="s">
        <v>28</v>
      </c>
      <c r="V132" s="17">
        <v>5.9801020000000002E-4</v>
      </c>
    </row>
    <row r="133" spans="1:22" x14ac:dyDescent="0.2">
      <c r="A133" s="1" t="s">
        <v>179</v>
      </c>
      <c r="B133" s="1" t="s">
        <v>38</v>
      </c>
      <c r="C133" s="12"/>
      <c r="D133" s="12"/>
      <c r="E133" s="12"/>
      <c r="F133" s="13">
        <v>4.9939999999999998</v>
      </c>
      <c r="G133" s="13">
        <v>0.255</v>
      </c>
      <c r="H133" s="13">
        <v>2.6838329999999999</v>
      </c>
      <c r="I133" s="14">
        <v>2.0954055</v>
      </c>
      <c r="J133" s="15">
        <v>1.2808179610104107</v>
      </c>
      <c r="K133" s="18">
        <v>41689</v>
      </c>
      <c r="L133" s="16">
        <v>0.74930555555555556</v>
      </c>
      <c r="M133" s="1">
        <v>2519</v>
      </c>
      <c r="N133" s="1">
        <v>-539</v>
      </c>
      <c r="O133" s="1">
        <v>151</v>
      </c>
      <c r="P133" s="1">
        <v>2</v>
      </c>
      <c r="Q133" s="1">
        <v>6</v>
      </c>
      <c r="R133" s="1">
        <v>898729</v>
      </c>
      <c r="S133" s="1">
        <v>484562</v>
      </c>
      <c r="T133" s="1">
        <v>-50677</v>
      </c>
      <c r="U133" s="1" t="s">
        <v>28</v>
      </c>
      <c r="V133" s="17">
        <v>5.9990629999999998E-4</v>
      </c>
    </row>
    <row r="134" spans="1:22" x14ac:dyDescent="0.2">
      <c r="A134" s="1" t="s">
        <v>180</v>
      </c>
      <c r="B134" s="1" t="s">
        <v>38</v>
      </c>
      <c r="C134" s="12"/>
      <c r="D134" s="12"/>
      <c r="E134" s="12"/>
      <c r="F134" s="13">
        <v>4.9690000000000003</v>
      </c>
      <c r="G134" s="13">
        <v>0.191</v>
      </c>
      <c r="H134" s="13">
        <v>2.6858300000000002</v>
      </c>
      <c r="I134" s="14">
        <v>2.0963054999999997</v>
      </c>
      <c r="J134" s="15">
        <v>1.2812206999409201</v>
      </c>
      <c r="K134" s="18">
        <v>41689</v>
      </c>
      <c r="L134" s="16">
        <v>0.75138888888888899</v>
      </c>
      <c r="M134" s="1">
        <v>2522</v>
      </c>
      <c r="N134" s="1">
        <v>-539</v>
      </c>
      <c r="O134" s="1">
        <v>131</v>
      </c>
      <c r="P134" s="1">
        <v>2</v>
      </c>
      <c r="Q134" s="1">
        <v>6</v>
      </c>
      <c r="R134" s="1">
        <v>898729</v>
      </c>
      <c r="S134" s="1">
        <v>484562</v>
      </c>
      <c r="T134" s="1">
        <v>-50677</v>
      </c>
      <c r="U134" s="1" t="s">
        <v>28</v>
      </c>
      <c r="V134" s="17">
        <v>5.9882450000000003E-4</v>
      </c>
    </row>
    <row r="135" spans="1:22" x14ac:dyDescent="0.2">
      <c r="B135" s="19" t="s">
        <v>35</v>
      </c>
      <c r="C135" s="20"/>
      <c r="D135" s="20"/>
      <c r="E135" s="20"/>
      <c r="F135" s="14">
        <f>AVERAGE(F131:F134)</f>
        <v>5.0354999999999999</v>
      </c>
      <c r="G135" s="14">
        <f>2*STDEV(F131:F134)</f>
        <v>0.12681219710001612</v>
      </c>
      <c r="H135" s="13"/>
      <c r="I135" s="14"/>
      <c r="J135" s="15"/>
      <c r="L135" s="16"/>
      <c r="V135" s="22">
        <f>AVERAGE(V131:V134)</f>
        <v>5.9650515000000005E-4</v>
      </c>
    </row>
    <row r="136" spans="1:22" x14ac:dyDescent="0.2">
      <c r="B136" s="23" t="s">
        <v>66</v>
      </c>
      <c r="C136" s="24">
        <v>5.09</v>
      </c>
      <c r="D136" s="24"/>
      <c r="E136" s="24">
        <f>((F136/1000+1)/(C136/1000+1)-1)*1000</f>
        <v>-7.7978091514108172E-2</v>
      </c>
      <c r="F136" s="25">
        <f>AVERAGE(F131:F134,F108:F111)</f>
        <v>5.0116249999999987</v>
      </c>
      <c r="G136" s="25">
        <f>2*STDEV(F131:F134,F108:F111)</f>
        <v>0.15201480191086664</v>
      </c>
      <c r="H136" s="13"/>
      <c r="I136" s="14"/>
      <c r="J136" s="15"/>
      <c r="L136" s="16"/>
      <c r="V136" s="26">
        <f>AVERAGE(V112,V135)</f>
        <v>5.7464632500000006E-4</v>
      </c>
    </row>
    <row r="137" spans="1:22" x14ac:dyDescent="0.2">
      <c r="C137" s="12"/>
      <c r="D137" s="12"/>
      <c r="E137" s="12"/>
      <c r="F137" s="13"/>
      <c r="G137" s="13"/>
      <c r="H137" s="13"/>
      <c r="I137" s="14"/>
      <c r="J137" s="15"/>
      <c r="L137" s="16"/>
      <c r="V137" s="17"/>
    </row>
    <row r="138" spans="1:22" x14ac:dyDescent="0.2">
      <c r="A138" s="1" t="s">
        <v>176</v>
      </c>
    </row>
    <row r="139" spans="1:22" x14ac:dyDescent="0.2">
      <c r="A139" s="1" t="s">
        <v>176</v>
      </c>
    </row>
    <row r="140" spans="1:22" x14ac:dyDescent="0.2">
      <c r="A140" s="1" t="s">
        <v>176</v>
      </c>
    </row>
    <row r="141" spans="1:22" x14ac:dyDescent="0.2">
      <c r="A141" s="1" t="s">
        <v>176</v>
      </c>
    </row>
    <row r="142" spans="1:22" x14ac:dyDescent="0.2">
      <c r="A142" s="1" t="s">
        <v>176</v>
      </c>
    </row>
    <row r="143" spans="1:22" x14ac:dyDescent="0.2">
      <c r="A143" s="1" t="s">
        <v>176</v>
      </c>
    </row>
    <row r="144" spans="1:22" x14ac:dyDescent="0.2">
      <c r="A144" s="1" t="s">
        <v>176</v>
      </c>
    </row>
    <row r="145" spans="1:22" x14ac:dyDescent="0.2">
      <c r="A145" s="1" t="s">
        <v>176</v>
      </c>
    </row>
    <row r="146" spans="1:22" x14ac:dyDescent="0.2">
      <c r="A146" s="1" t="s">
        <v>176</v>
      </c>
    </row>
    <row r="147" spans="1:22" x14ac:dyDescent="0.2">
      <c r="A147" s="1" t="s">
        <v>176</v>
      </c>
    </row>
    <row r="148" spans="1:22" x14ac:dyDescent="0.2">
      <c r="A148" s="1" t="s">
        <v>176</v>
      </c>
    </row>
    <row r="149" spans="1:22" x14ac:dyDescent="0.2">
      <c r="A149" s="1" t="s">
        <v>176</v>
      </c>
    </row>
    <row r="150" spans="1:22" x14ac:dyDescent="0.2">
      <c r="A150" s="1" t="s">
        <v>176</v>
      </c>
    </row>
    <row r="151" spans="1:22" x14ac:dyDescent="0.2">
      <c r="A151" s="1" t="s">
        <v>176</v>
      </c>
    </row>
    <row r="152" spans="1:22" x14ac:dyDescent="0.2">
      <c r="A152" s="1" t="s">
        <v>176</v>
      </c>
    </row>
    <row r="153" spans="1:22" x14ac:dyDescent="0.2">
      <c r="C153" s="12"/>
      <c r="D153" s="12"/>
      <c r="E153" s="12"/>
      <c r="F153" s="13"/>
      <c r="G153" s="13"/>
      <c r="H153" s="13"/>
      <c r="I153" s="14"/>
      <c r="J153" s="15"/>
      <c r="L153" s="16"/>
      <c r="V153" s="17"/>
    </row>
    <row r="154" spans="1:22" x14ac:dyDescent="0.2">
      <c r="A154" s="1" t="s">
        <v>181</v>
      </c>
      <c r="B154" s="1" t="s">
        <v>38</v>
      </c>
      <c r="C154" s="12"/>
      <c r="D154" s="12"/>
      <c r="E154" s="12"/>
      <c r="F154" s="13">
        <v>4.9320000000000004</v>
      </c>
      <c r="G154" s="13">
        <v>0.20300000000000001</v>
      </c>
      <c r="H154" s="13">
        <v>2.6084649999999998</v>
      </c>
      <c r="I154" s="14">
        <v>2.0494060000000003</v>
      </c>
      <c r="J154" s="15">
        <v>1.2727907501002726</v>
      </c>
      <c r="K154" s="18">
        <v>41689</v>
      </c>
      <c r="L154" s="16">
        <v>0.7895833333333333</v>
      </c>
      <c r="M154" s="1">
        <v>2577</v>
      </c>
      <c r="N154" s="1">
        <v>-387</v>
      </c>
      <c r="O154" s="1">
        <v>248</v>
      </c>
      <c r="P154" s="1">
        <v>12</v>
      </c>
      <c r="Q154" s="1">
        <v>8</v>
      </c>
      <c r="R154" s="1">
        <v>898729</v>
      </c>
      <c r="S154" s="1">
        <v>484562</v>
      </c>
      <c r="T154" s="1">
        <v>-50677</v>
      </c>
      <c r="U154" s="1" t="s">
        <v>28</v>
      </c>
      <c r="V154" s="17">
        <v>5.9401219999999995E-4</v>
      </c>
    </row>
    <row r="155" spans="1:22" x14ac:dyDescent="0.2">
      <c r="A155" s="1" t="s">
        <v>182</v>
      </c>
      <c r="B155" s="1" t="s">
        <v>38</v>
      </c>
      <c r="C155" s="12"/>
      <c r="D155" s="12"/>
      <c r="E155" s="12"/>
      <c r="F155" s="13">
        <v>4.8499999999999996</v>
      </c>
      <c r="G155" s="13">
        <v>0.222</v>
      </c>
      <c r="H155" s="13">
        <v>2.6084860000000001</v>
      </c>
      <c r="I155" s="14">
        <v>2.0503049999999998</v>
      </c>
      <c r="J155" s="15">
        <v>1.2722429102011654</v>
      </c>
      <c r="K155" s="18">
        <v>41689</v>
      </c>
      <c r="L155" s="16">
        <v>0.79166666666666663</v>
      </c>
      <c r="M155" s="1">
        <v>2580</v>
      </c>
      <c r="N155" s="1">
        <v>-387</v>
      </c>
      <c r="O155" s="1">
        <v>228</v>
      </c>
      <c r="P155" s="1">
        <v>12</v>
      </c>
      <c r="Q155" s="1">
        <v>8</v>
      </c>
      <c r="R155" s="1">
        <v>898729</v>
      </c>
      <c r="S155" s="1">
        <v>484562</v>
      </c>
      <c r="T155" s="1">
        <v>-50677</v>
      </c>
      <c r="U155" s="1" t="s">
        <v>28</v>
      </c>
      <c r="V155" s="17">
        <v>6.0893950000000003E-4</v>
      </c>
    </row>
    <row r="156" spans="1:22" x14ac:dyDescent="0.2">
      <c r="A156" s="1" t="s">
        <v>183</v>
      </c>
      <c r="B156" s="1" t="s">
        <v>38</v>
      </c>
      <c r="C156" s="12"/>
      <c r="D156" s="12"/>
      <c r="E156" s="12"/>
      <c r="F156" s="13">
        <v>4.8550000000000004</v>
      </c>
      <c r="G156" s="13">
        <v>0.22</v>
      </c>
      <c r="H156" s="13">
        <v>2.6164540000000001</v>
      </c>
      <c r="I156" s="14">
        <v>2.0527695000000001</v>
      </c>
      <c r="J156" s="15">
        <v>1.2745970748298823</v>
      </c>
      <c r="K156" s="18">
        <v>41689</v>
      </c>
      <c r="L156" s="16">
        <v>0.79374999999999996</v>
      </c>
      <c r="M156" s="1">
        <v>2583</v>
      </c>
      <c r="N156" s="1">
        <v>-387</v>
      </c>
      <c r="O156" s="1">
        <v>208</v>
      </c>
      <c r="P156" s="1">
        <v>12</v>
      </c>
      <c r="Q156" s="1">
        <v>7</v>
      </c>
      <c r="R156" s="1">
        <v>898729</v>
      </c>
      <c r="S156" s="1">
        <v>484562</v>
      </c>
      <c r="T156" s="1">
        <v>-50677</v>
      </c>
      <c r="U156" s="1" t="s">
        <v>28</v>
      </c>
      <c r="V156" s="17">
        <v>6.3757400000000002E-4</v>
      </c>
    </row>
    <row r="157" spans="1:22" x14ac:dyDescent="0.2">
      <c r="A157" s="1" t="s">
        <v>184</v>
      </c>
      <c r="B157" s="1" t="s">
        <v>38</v>
      </c>
      <c r="C157" s="12"/>
      <c r="D157" s="12"/>
      <c r="E157" s="12"/>
      <c r="F157" s="13">
        <v>4.9169999999999998</v>
      </c>
      <c r="G157" s="13">
        <v>0.2</v>
      </c>
      <c r="H157" s="13">
        <v>2.6124299999999998</v>
      </c>
      <c r="I157" s="14">
        <v>2.0521829999999999</v>
      </c>
      <c r="J157" s="15">
        <v>1.273000507264703</v>
      </c>
      <c r="K157" s="18">
        <v>41689</v>
      </c>
      <c r="L157" s="16">
        <v>0.79652777777777783</v>
      </c>
      <c r="M157" s="1">
        <v>2587</v>
      </c>
      <c r="N157" s="1">
        <v>-387</v>
      </c>
      <c r="O157" s="1">
        <v>188</v>
      </c>
      <c r="P157" s="1">
        <v>12</v>
      </c>
      <c r="Q157" s="1">
        <v>6</v>
      </c>
      <c r="R157" s="1">
        <v>898729</v>
      </c>
      <c r="S157" s="1">
        <v>484562</v>
      </c>
      <c r="T157" s="1">
        <v>-50677</v>
      </c>
      <c r="U157" s="1" t="s">
        <v>28</v>
      </c>
      <c r="V157" s="17">
        <v>6.4110999999999997E-4</v>
      </c>
    </row>
    <row r="158" spans="1:22" x14ac:dyDescent="0.2">
      <c r="B158" s="19" t="s">
        <v>35</v>
      </c>
      <c r="C158" s="20"/>
      <c r="D158" s="20"/>
      <c r="E158" s="20"/>
      <c r="F158" s="14">
        <f>AVERAGE(F154:F157)</f>
        <v>4.8885000000000005</v>
      </c>
      <c r="G158" s="14">
        <f>2*STDEV(F154:F157)</f>
        <v>8.4134812453981828E-2</v>
      </c>
      <c r="H158" s="13"/>
      <c r="I158" s="14"/>
      <c r="J158" s="15"/>
      <c r="L158" s="16"/>
      <c r="V158" s="22">
        <f>AVERAGE(V154:V157)</f>
        <v>6.2040892500000002E-4</v>
      </c>
    </row>
    <row r="159" spans="1:22" x14ac:dyDescent="0.2">
      <c r="B159" s="23" t="s">
        <v>66</v>
      </c>
      <c r="C159" s="24">
        <v>5.09</v>
      </c>
      <c r="D159" s="24"/>
      <c r="E159" s="24">
        <f>((F159/1000+1)/(C159/1000+1)-1)*1000</f>
        <v>-0.12735177944278586</v>
      </c>
      <c r="F159" s="25">
        <f>AVERAGE(F154:F157,F131:F134)</f>
        <v>4.9620000000000006</v>
      </c>
      <c r="G159" s="25">
        <f>2*STDEV(F154:F157,F131:F134)</f>
        <v>0.18606911158414849</v>
      </c>
      <c r="H159" s="13"/>
      <c r="I159" s="14"/>
      <c r="J159" s="15"/>
      <c r="L159" s="16"/>
      <c r="V159" s="17"/>
    </row>
    <row r="160" spans="1:22" x14ac:dyDescent="0.2">
      <c r="C160" s="12"/>
      <c r="D160" s="12"/>
      <c r="E160" s="12"/>
      <c r="F160" s="13"/>
      <c r="G160" s="13"/>
      <c r="H160" s="13"/>
      <c r="I160" s="14"/>
      <c r="J160" s="15"/>
      <c r="L160" s="16"/>
      <c r="V160" s="17"/>
    </row>
    <row r="161" spans="1:23" x14ac:dyDescent="0.2">
      <c r="A161" s="1" t="s">
        <v>185</v>
      </c>
      <c r="B161" s="1" t="s">
        <v>186</v>
      </c>
      <c r="C161" s="20">
        <f>((F161/1000+1)/($E$177/1000+1)-1)*1000</f>
        <v>6.0454137365970606</v>
      </c>
      <c r="D161" s="20">
        <f>$G$177</f>
        <v>0.15672997707613467</v>
      </c>
      <c r="E161" s="12"/>
      <c r="F161" s="13">
        <v>5.8730000000000002</v>
      </c>
      <c r="G161" s="13">
        <v>0.19400000000000001</v>
      </c>
      <c r="H161" s="13">
        <v>2.5652159999999999</v>
      </c>
      <c r="I161" s="14">
        <v>2.0367325000000003</v>
      </c>
      <c r="J161" s="15">
        <v>1.2594761462293156</v>
      </c>
      <c r="K161" s="18">
        <v>41689</v>
      </c>
      <c r="L161" s="16">
        <v>0.7993055555555556</v>
      </c>
      <c r="M161" s="1">
        <v>2591</v>
      </c>
      <c r="N161" s="1">
        <v>993</v>
      </c>
      <c r="O161" s="1">
        <v>1663</v>
      </c>
      <c r="P161" s="1">
        <v>6</v>
      </c>
      <c r="Q161" s="1">
        <v>12</v>
      </c>
      <c r="R161" s="1">
        <v>898729</v>
      </c>
      <c r="S161" s="1">
        <v>484562</v>
      </c>
      <c r="T161" s="1">
        <v>-50677</v>
      </c>
      <c r="U161" s="1" t="str">
        <f t="shared" ref="U161:U165" si="20">B161</f>
        <v>89DM-1.1</v>
      </c>
      <c r="V161" s="17">
        <v>6.5288140000000004E-4</v>
      </c>
      <c r="W161" s="17">
        <f>V161-V$177</f>
        <v>4.8018862499999955E-5</v>
      </c>
    </row>
    <row r="162" spans="1:23" x14ac:dyDescent="0.2">
      <c r="A162" s="1" t="s">
        <v>187</v>
      </c>
      <c r="B162" s="1" t="s">
        <v>188</v>
      </c>
      <c r="C162" s="20">
        <f t="shared" ref="C162:C165" si="21">((F162/1000+1)/($E$177/1000+1)-1)*1000</f>
        <v>6.1504317343386017</v>
      </c>
      <c r="D162" s="20">
        <f t="shared" ref="D162:D165" si="22">$G$177</f>
        <v>0.15672997707613467</v>
      </c>
      <c r="E162" s="12"/>
      <c r="F162" s="13">
        <v>5.9779999999999998</v>
      </c>
      <c r="G162" s="13">
        <v>0.23400000000000001</v>
      </c>
      <c r="H162" s="13">
        <v>2.5432350000000001</v>
      </c>
      <c r="I162" s="14">
        <v>2.029887</v>
      </c>
      <c r="J162" s="15">
        <v>1.2528948655762613</v>
      </c>
      <c r="K162" s="18">
        <v>41689</v>
      </c>
      <c r="L162" s="16">
        <v>0.80138888888888893</v>
      </c>
      <c r="M162" s="1">
        <v>2594</v>
      </c>
      <c r="N162" s="1">
        <v>1166</v>
      </c>
      <c r="O162" s="1">
        <v>1591</v>
      </c>
      <c r="P162" s="1">
        <v>6</v>
      </c>
      <c r="Q162" s="1">
        <v>13</v>
      </c>
      <c r="R162" s="1">
        <v>898729</v>
      </c>
      <c r="S162" s="1">
        <v>484562</v>
      </c>
      <c r="T162" s="1">
        <v>-50677</v>
      </c>
      <c r="U162" s="1" t="str">
        <f t="shared" si="20"/>
        <v>89DM-2.1</v>
      </c>
      <c r="V162" s="17">
        <v>6.2625599999999995E-4</v>
      </c>
      <c r="W162" s="17">
        <f t="shared" ref="W162:W165" si="23">V162-V$177</f>
        <v>2.1393462499999863E-5</v>
      </c>
    </row>
    <row r="163" spans="1:23" x14ac:dyDescent="0.2">
      <c r="A163" s="1" t="s">
        <v>189</v>
      </c>
      <c r="B163" s="1" t="s">
        <v>190</v>
      </c>
      <c r="C163" s="20">
        <f t="shared" si="21"/>
        <v>8.7198720790833129</v>
      </c>
      <c r="D163" s="20">
        <f t="shared" si="22"/>
        <v>0.15672997707613467</v>
      </c>
      <c r="E163" s="12"/>
      <c r="F163" s="13">
        <v>8.5470000000000006</v>
      </c>
      <c r="G163" s="13">
        <v>0.248</v>
      </c>
      <c r="H163" s="13">
        <v>2.5556770000000002</v>
      </c>
      <c r="I163" s="14">
        <v>2.0361845000000001</v>
      </c>
      <c r="J163" s="15">
        <v>1.2551303676066683</v>
      </c>
      <c r="K163" s="18">
        <v>41689</v>
      </c>
      <c r="L163" s="16">
        <v>0.8041666666666667</v>
      </c>
      <c r="M163" s="1">
        <v>2598</v>
      </c>
      <c r="N163" s="1">
        <v>1301</v>
      </c>
      <c r="O163" s="1">
        <v>1683</v>
      </c>
      <c r="P163" s="1">
        <v>6</v>
      </c>
      <c r="Q163" s="1">
        <v>13</v>
      </c>
      <c r="R163" s="1">
        <v>898729</v>
      </c>
      <c r="S163" s="1">
        <v>484562</v>
      </c>
      <c r="T163" s="1">
        <v>-50677</v>
      </c>
      <c r="U163" s="1" t="str">
        <f t="shared" si="20"/>
        <v>89DM-3.1</v>
      </c>
      <c r="V163" s="17">
        <v>7.0024449999999999E-4</v>
      </c>
      <c r="W163" s="17">
        <f t="shared" si="23"/>
        <v>9.5381962499999908E-5</v>
      </c>
    </row>
    <row r="164" spans="1:23" x14ac:dyDescent="0.2">
      <c r="A164" s="1" t="s">
        <v>191</v>
      </c>
      <c r="B164" s="1" t="s">
        <v>192</v>
      </c>
      <c r="C164" s="20">
        <f t="shared" si="21"/>
        <v>6.3214610449462416</v>
      </c>
      <c r="D164" s="20">
        <f t="shared" si="22"/>
        <v>0.15672997707613467</v>
      </c>
      <c r="E164" s="12"/>
      <c r="F164" s="13">
        <v>6.149</v>
      </c>
      <c r="G164" s="13">
        <v>0.21</v>
      </c>
      <c r="H164" s="13">
        <v>2.5503680000000002</v>
      </c>
      <c r="I164" s="14">
        <v>2.0370840000000001</v>
      </c>
      <c r="J164" s="15">
        <v>1.2519699727649916</v>
      </c>
      <c r="K164" s="18">
        <v>41689</v>
      </c>
      <c r="L164" s="16">
        <v>0.80625000000000002</v>
      </c>
      <c r="M164" s="1">
        <v>2601</v>
      </c>
      <c r="N164" s="1">
        <v>1669</v>
      </c>
      <c r="O164" s="1">
        <v>1803</v>
      </c>
      <c r="P164" s="1">
        <v>4</v>
      </c>
      <c r="Q164" s="1">
        <v>12</v>
      </c>
      <c r="R164" s="1">
        <v>898729</v>
      </c>
      <c r="S164" s="1">
        <v>484562</v>
      </c>
      <c r="T164" s="1">
        <v>-50677</v>
      </c>
      <c r="U164" s="1" t="str">
        <f t="shared" si="20"/>
        <v>89DM-4.1</v>
      </c>
      <c r="V164" s="17">
        <v>6.5154320000000005E-4</v>
      </c>
      <c r="W164" s="17">
        <f t="shared" si="23"/>
        <v>4.6680662499999962E-5</v>
      </c>
    </row>
    <row r="165" spans="1:23" x14ac:dyDescent="0.2">
      <c r="A165" s="1" t="s">
        <v>193</v>
      </c>
      <c r="B165" s="1">
        <v>91500</v>
      </c>
      <c r="C165" s="20">
        <f t="shared" si="21"/>
        <v>9.8900726253468019</v>
      </c>
      <c r="D165" s="20">
        <f t="shared" si="22"/>
        <v>0.15672997707613467</v>
      </c>
      <c r="E165" s="12"/>
      <c r="F165" s="13">
        <v>9.7170000000000005</v>
      </c>
      <c r="G165" s="13">
        <v>0.20100000000000001</v>
      </c>
      <c r="H165" s="13">
        <v>2.5730770000000001</v>
      </c>
      <c r="I165" s="14">
        <v>2.0372409999999999</v>
      </c>
      <c r="J165" s="15">
        <v>1.2630204281182247</v>
      </c>
      <c r="K165" s="18">
        <v>41689</v>
      </c>
      <c r="L165" s="16">
        <v>0.80902777777777779</v>
      </c>
      <c r="M165" s="1">
        <v>2605</v>
      </c>
      <c r="N165" s="1">
        <v>-3134</v>
      </c>
      <c r="O165" s="1">
        <v>461</v>
      </c>
      <c r="P165" s="1">
        <v>15</v>
      </c>
      <c r="Q165" s="1">
        <v>9</v>
      </c>
      <c r="R165" s="1">
        <v>898729</v>
      </c>
      <c r="S165" s="1">
        <v>484562</v>
      </c>
      <c r="T165" s="1">
        <v>-50677</v>
      </c>
      <c r="U165" s="1">
        <f t="shared" si="20"/>
        <v>91500</v>
      </c>
      <c r="V165" s="17">
        <v>5.7484099999999998E-4</v>
      </c>
      <c r="W165" s="17">
        <f t="shared" si="23"/>
        <v>-3.0021537500000105E-5</v>
      </c>
    </row>
    <row r="166" spans="1:23" x14ac:dyDescent="0.2">
      <c r="A166" s="1" t="s">
        <v>176</v>
      </c>
    </row>
    <row r="167" spans="1:23" x14ac:dyDescent="0.2">
      <c r="A167" s="1" t="s">
        <v>176</v>
      </c>
    </row>
    <row r="168" spans="1:23" x14ac:dyDescent="0.2">
      <c r="A168" s="1" t="s">
        <v>176</v>
      </c>
    </row>
    <row r="169" spans="1:23" x14ac:dyDescent="0.2">
      <c r="A169" s="1" t="s">
        <v>176</v>
      </c>
    </row>
    <row r="170" spans="1:23" x14ac:dyDescent="0.2">
      <c r="A170" s="1" t="s">
        <v>176</v>
      </c>
    </row>
    <row r="171" spans="1:23" x14ac:dyDescent="0.2">
      <c r="C171" s="12"/>
      <c r="D171" s="12"/>
      <c r="E171" s="12"/>
      <c r="F171" s="13"/>
      <c r="G171" s="13"/>
      <c r="H171" s="13"/>
      <c r="I171" s="14"/>
      <c r="J171" s="15"/>
      <c r="L171" s="16"/>
      <c r="V171" s="17"/>
    </row>
    <row r="172" spans="1:23" x14ac:dyDescent="0.2">
      <c r="A172" s="1" t="s">
        <v>194</v>
      </c>
      <c r="B172" s="1" t="s">
        <v>38</v>
      </c>
      <c r="C172" s="12"/>
      <c r="D172" s="12"/>
      <c r="E172" s="12"/>
      <c r="F172" s="13">
        <v>4.9809999999999999</v>
      </c>
      <c r="G172" s="13">
        <v>0.17499999999999999</v>
      </c>
      <c r="H172" s="13">
        <v>2.593569</v>
      </c>
      <c r="I172" s="14">
        <v>2.0443600000000002</v>
      </c>
      <c r="J172" s="15">
        <v>1.2686459332015887</v>
      </c>
      <c r="K172" s="18">
        <v>41689</v>
      </c>
      <c r="L172" s="16">
        <v>0.82499999999999996</v>
      </c>
      <c r="M172" s="1">
        <v>2628</v>
      </c>
      <c r="N172" s="1">
        <v>-443</v>
      </c>
      <c r="O172" s="1">
        <v>182</v>
      </c>
      <c r="P172" s="1">
        <v>12</v>
      </c>
      <c r="Q172" s="1">
        <v>6</v>
      </c>
      <c r="R172" s="1">
        <v>898729</v>
      </c>
      <c r="S172" s="1">
        <v>484562</v>
      </c>
      <c r="T172" s="1">
        <v>-50677</v>
      </c>
      <c r="U172" s="1" t="s">
        <v>28</v>
      </c>
      <c r="V172" s="17">
        <v>5.7413060000000005E-4</v>
      </c>
    </row>
    <row r="173" spans="1:23" x14ac:dyDescent="0.2">
      <c r="A173" s="1" t="s">
        <v>195</v>
      </c>
      <c r="B173" s="1" t="s">
        <v>38</v>
      </c>
      <c r="C173" s="12"/>
      <c r="D173" s="12"/>
      <c r="E173" s="12"/>
      <c r="F173" s="13">
        <v>4.9329999999999998</v>
      </c>
      <c r="G173" s="13">
        <v>0.24299999999999999</v>
      </c>
      <c r="H173" s="13">
        <v>2.602004</v>
      </c>
      <c r="I173" s="14">
        <v>2.0504620000000005</v>
      </c>
      <c r="J173" s="15">
        <v>1.2689842581818143</v>
      </c>
      <c r="K173" s="18">
        <v>41689</v>
      </c>
      <c r="L173" s="16">
        <v>0.82708333333333339</v>
      </c>
      <c r="M173" s="1">
        <v>2631</v>
      </c>
      <c r="N173" s="1">
        <v>-443</v>
      </c>
      <c r="O173" s="1">
        <v>162</v>
      </c>
      <c r="P173" s="1">
        <v>12</v>
      </c>
      <c r="Q173" s="1">
        <v>6</v>
      </c>
      <c r="R173" s="1">
        <v>898729</v>
      </c>
      <c r="S173" s="1">
        <v>484562</v>
      </c>
      <c r="T173" s="1">
        <v>-50677</v>
      </c>
      <c r="U173" s="1" t="s">
        <v>28</v>
      </c>
      <c r="V173" s="17">
        <v>5.8109519999999997E-4</v>
      </c>
    </row>
    <row r="174" spans="1:23" x14ac:dyDescent="0.2">
      <c r="A174" s="1" t="s">
        <v>196</v>
      </c>
      <c r="B174" s="1" t="s">
        <v>38</v>
      </c>
      <c r="C174" s="12"/>
      <c r="D174" s="12"/>
      <c r="E174" s="12"/>
      <c r="F174" s="13">
        <v>4.8159999999999998</v>
      </c>
      <c r="G174" s="13">
        <v>0.19700000000000001</v>
      </c>
      <c r="H174" s="13">
        <v>2.59</v>
      </c>
      <c r="I174" s="14">
        <v>2.0501100000000001</v>
      </c>
      <c r="J174" s="15">
        <v>1.2633468448034495</v>
      </c>
      <c r="K174" s="18">
        <v>41689</v>
      </c>
      <c r="L174" s="16">
        <v>0.82916666666666661</v>
      </c>
      <c r="M174" s="1">
        <v>2634</v>
      </c>
      <c r="N174" s="1">
        <v>-483</v>
      </c>
      <c r="O174" s="1">
        <v>162</v>
      </c>
      <c r="P174" s="1">
        <v>12</v>
      </c>
      <c r="Q174" s="1">
        <v>6</v>
      </c>
      <c r="R174" s="1">
        <v>898729</v>
      </c>
      <c r="S174" s="1">
        <v>484562</v>
      </c>
      <c r="T174" s="1">
        <v>-50677</v>
      </c>
      <c r="U174" s="1" t="s">
        <v>28</v>
      </c>
      <c r="V174" s="17">
        <v>6.0452200000000002E-4</v>
      </c>
    </row>
    <row r="175" spans="1:23" x14ac:dyDescent="0.2">
      <c r="A175" s="1" t="s">
        <v>197</v>
      </c>
      <c r="B175" s="1" t="s">
        <v>38</v>
      </c>
      <c r="C175" s="12"/>
      <c r="D175" s="12"/>
      <c r="E175" s="12"/>
      <c r="F175" s="13">
        <v>5.0579999999999998</v>
      </c>
      <c r="G175" s="13">
        <v>0.249</v>
      </c>
      <c r="H175" s="13">
        <v>2.5694539999999999</v>
      </c>
      <c r="I175" s="14">
        <v>2.0440860000000001</v>
      </c>
      <c r="J175" s="15">
        <v>1.2570185403158183</v>
      </c>
      <c r="K175" s="18">
        <v>41689</v>
      </c>
      <c r="L175" s="16">
        <v>0.83125000000000004</v>
      </c>
      <c r="M175" s="1">
        <v>2637</v>
      </c>
      <c r="N175" s="1">
        <v>-483</v>
      </c>
      <c r="O175" s="1">
        <v>142</v>
      </c>
      <c r="P175" s="1">
        <v>12</v>
      </c>
      <c r="Q175" s="1">
        <v>6</v>
      </c>
      <c r="R175" s="1">
        <v>898729</v>
      </c>
      <c r="S175" s="1">
        <v>484562</v>
      </c>
      <c r="T175" s="1">
        <v>-50677</v>
      </c>
      <c r="U175" s="1" t="s">
        <v>28</v>
      </c>
      <c r="V175" s="17">
        <v>5.9751680000000003E-4</v>
      </c>
    </row>
    <row r="176" spans="1:23" x14ac:dyDescent="0.2">
      <c r="B176" s="19" t="s">
        <v>35</v>
      </c>
      <c r="C176" s="20"/>
      <c r="D176" s="20"/>
      <c r="E176" s="20"/>
      <c r="F176" s="14">
        <f>AVERAGE(F172:F175)</f>
        <v>4.9470000000000001</v>
      </c>
      <c r="G176" s="14">
        <f>2*STDEV(F172:F175)</f>
        <v>0.20276094298458963</v>
      </c>
      <c r="H176" s="13"/>
      <c r="I176" s="14"/>
      <c r="J176" s="15"/>
      <c r="L176" s="16"/>
      <c r="V176" s="22">
        <f>AVERAGE(V172:V175)</f>
        <v>5.8931615000000004E-4</v>
      </c>
    </row>
    <row r="177" spans="1:22" x14ac:dyDescent="0.2">
      <c r="B177" s="23" t="s">
        <v>66</v>
      </c>
      <c r="C177" s="24">
        <v>5.09</v>
      </c>
      <c r="D177" s="24"/>
      <c r="E177" s="24">
        <f>((F177/1000+1)/(C177/1000+1)-1)*1000</f>
        <v>-0.17137768757036209</v>
      </c>
      <c r="F177" s="25">
        <f>AVERAGE(F172:F175,F154:F157)</f>
        <v>4.9177499999999998</v>
      </c>
      <c r="G177" s="25">
        <f>2*STDEV(F172:F175,F154:F157)</f>
        <v>0.15672997707613467</v>
      </c>
      <c r="H177" s="13"/>
      <c r="I177" s="14"/>
      <c r="J177" s="15"/>
      <c r="L177" s="16"/>
      <c r="V177" s="26">
        <f>AVERAGE(V158,V176)</f>
        <v>6.0486253750000009E-4</v>
      </c>
    </row>
    <row r="178" spans="1:22" x14ac:dyDescent="0.2">
      <c r="C178" s="12"/>
      <c r="D178" s="12"/>
      <c r="E178" s="12"/>
      <c r="F178" s="13"/>
      <c r="G178" s="13"/>
      <c r="H178" s="13"/>
      <c r="I178" s="14"/>
      <c r="J178" s="15"/>
      <c r="L178" s="16"/>
      <c r="V178" s="17"/>
    </row>
    <row r="179" spans="1:22" s="35" customFormat="1" x14ac:dyDescent="0.2">
      <c r="A179" s="35" t="s">
        <v>198</v>
      </c>
      <c r="B179" s="7" t="s">
        <v>25</v>
      </c>
      <c r="C179" s="36"/>
      <c r="D179" s="36"/>
      <c r="E179" s="36"/>
      <c r="F179" s="37"/>
      <c r="G179" s="37"/>
      <c r="H179" s="37"/>
      <c r="I179" s="38"/>
      <c r="J179" s="39"/>
      <c r="L179" s="40"/>
      <c r="V179" s="41"/>
    </row>
    <row r="180" spans="1:22" x14ac:dyDescent="0.2">
      <c r="C180" s="12"/>
      <c r="D180" s="12"/>
      <c r="E180" s="12"/>
      <c r="F180" s="13"/>
      <c r="G180" s="13"/>
      <c r="H180" s="13"/>
      <c r="I180" s="14"/>
      <c r="J180" s="15"/>
      <c r="L180" s="16"/>
      <c r="V180" s="17"/>
    </row>
    <row r="181" spans="1:22" x14ac:dyDescent="0.2">
      <c r="A181" s="1" t="s">
        <v>199</v>
      </c>
      <c r="B181" s="1" t="s">
        <v>27</v>
      </c>
      <c r="C181" s="12"/>
      <c r="D181" s="12"/>
      <c r="E181" s="12"/>
      <c r="F181" s="13">
        <v>4.782</v>
      </c>
      <c r="G181" s="13">
        <v>0.16600000000000001</v>
      </c>
      <c r="H181" s="13">
        <v>2.56332</v>
      </c>
      <c r="I181" s="14">
        <v>2.0708025000000001</v>
      </c>
      <c r="J181" s="15">
        <v>1.2378389537389489</v>
      </c>
      <c r="K181" s="18">
        <v>41690</v>
      </c>
      <c r="L181" s="16">
        <v>0.34791666666666665</v>
      </c>
      <c r="M181" s="1">
        <v>3381</v>
      </c>
      <c r="N181" s="1">
        <v>4916</v>
      </c>
      <c r="O181" s="1">
        <v>235</v>
      </c>
      <c r="P181" s="1">
        <v>-1</v>
      </c>
      <c r="Q181" s="1">
        <v>1</v>
      </c>
      <c r="R181" s="1">
        <v>898729</v>
      </c>
      <c r="S181" s="1">
        <v>482274</v>
      </c>
      <c r="T181" s="1">
        <v>-50985</v>
      </c>
      <c r="U181" s="1" t="s">
        <v>28</v>
      </c>
      <c r="V181" s="17">
        <v>1.8790810000000001E-4</v>
      </c>
    </row>
    <row r="182" spans="1:22" x14ac:dyDescent="0.2">
      <c r="A182" s="1" t="s">
        <v>200</v>
      </c>
      <c r="B182" s="1" t="s">
        <v>30</v>
      </c>
      <c r="C182" s="12"/>
      <c r="D182" s="12"/>
      <c r="E182" s="12"/>
      <c r="F182" s="13">
        <v>5.0129999999999999</v>
      </c>
      <c r="G182" s="13">
        <v>0.253</v>
      </c>
      <c r="H182" s="13">
        <v>2.564959</v>
      </c>
      <c r="I182" s="14">
        <v>2.0753789999999999</v>
      </c>
      <c r="J182" s="15">
        <v>1.235899081565343</v>
      </c>
      <c r="K182" s="18">
        <v>41690</v>
      </c>
      <c r="L182" s="16">
        <v>0.35</v>
      </c>
      <c r="M182" s="1">
        <v>3384</v>
      </c>
      <c r="N182" s="1">
        <v>3960</v>
      </c>
      <c r="O182" s="1">
        <v>295</v>
      </c>
      <c r="P182" s="1">
        <v>-1</v>
      </c>
      <c r="Q182" s="1">
        <v>1</v>
      </c>
      <c r="R182" s="1">
        <v>898729</v>
      </c>
      <c r="S182" s="1">
        <v>482274</v>
      </c>
      <c r="T182" s="1">
        <v>-50985</v>
      </c>
      <c r="U182" s="1" t="s">
        <v>28</v>
      </c>
      <c r="V182" s="17">
        <v>1.7336040000000001E-4</v>
      </c>
    </row>
    <row r="183" spans="1:22" x14ac:dyDescent="0.2">
      <c r="A183" s="1" t="s">
        <v>201</v>
      </c>
      <c r="B183" s="1" t="s">
        <v>32</v>
      </c>
      <c r="C183" s="12"/>
      <c r="D183" s="12"/>
      <c r="E183" s="12"/>
      <c r="F183" s="13">
        <v>4.8070000000000004</v>
      </c>
      <c r="G183" s="13">
        <v>0.17399999999999999</v>
      </c>
      <c r="H183" s="13">
        <v>2.6020889999999999</v>
      </c>
      <c r="I183" s="14">
        <v>2.0789775000000001</v>
      </c>
      <c r="J183" s="15">
        <v>1.2516196062727951</v>
      </c>
      <c r="K183" s="18">
        <v>41690</v>
      </c>
      <c r="L183" s="16">
        <v>0.3527777777777778</v>
      </c>
      <c r="M183" s="1">
        <v>3388</v>
      </c>
      <c r="N183" s="1">
        <v>3043</v>
      </c>
      <c r="O183" s="1">
        <v>-251</v>
      </c>
      <c r="P183" s="1">
        <v>-6</v>
      </c>
      <c r="Q183" s="1">
        <v>-1</v>
      </c>
      <c r="R183" s="1">
        <v>898729</v>
      </c>
      <c r="S183" s="1">
        <v>482274</v>
      </c>
      <c r="T183" s="1">
        <v>-50985</v>
      </c>
      <c r="U183" s="1" t="s">
        <v>28</v>
      </c>
      <c r="V183" s="17">
        <v>1.8554349999999999E-4</v>
      </c>
    </row>
    <row r="184" spans="1:22" x14ac:dyDescent="0.2">
      <c r="A184" s="1" t="s">
        <v>202</v>
      </c>
      <c r="B184" s="1" t="s">
        <v>34</v>
      </c>
      <c r="C184" s="12"/>
      <c r="D184" s="12"/>
      <c r="E184" s="12"/>
      <c r="F184" s="13">
        <v>4.9459999999999997</v>
      </c>
      <c r="G184" s="13">
        <v>0.189</v>
      </c>
      <c r="H184" s="13">
        <v>2.6049310000000001</v>
      </c>
      <c r="I184" s="14">
        <v>2.0809329999999999</v>
      </c>
      <c r="J184" s="15">
        <v>1.2518091644469092</v>
      </c>
      <c r="K184" s="18">
        <v>41690</v>
      </c>
      <c r="L184" s="16">
        <v>0.35486111111111113</v>
      </c>
      <c r="M184" s="1">
        <v>3391</v>
      </c>
      <c r="N184" s="1">
        <v>1949</v>
      </c>
      <c r="O184" s="1">
        <v>-121</v>
      </c>
      <c r="P184" s="1">
        <v>-5</v>
      </c>
      <c r="Q184" s="1">
        <v>0</v>
      </c>
      <c r="R184" s="1">
        <v>898729</v>
      </c>
      <c r="S184" s="1">
        <v>482274</v>
      </c>
      <c r="T184" s="1">
        <v>-50985</v>
      </c>
      <c r="U184" s="1" t="s">
        <v>28</v>
      </c>
      <c r="V184" s="17">
        <v>1.86355E-4</v>
      </c>
    </row>
    <row r="185" spans="1:22" x14ac:dyDescent="0.2">
      <c r="B185" s="19" t="s">
        <v>35</v>
      </c>
      <c r="C185" s="20"/>
      <c r="D185" s="20"/>
      <c r="E185" s="20"/>
      <c r="F185" s="14">
        <f>AVERAGE(F181:F184)</f>
        <v>4.8870000000000005</v>
      </c>
      <c r="G185" s="14">
        <f>2*STDEV(F181:F184)</f>
        <v>0.22145578941781247</v>
      </c>
      <c r="H185" s="13"/>
      <c r="I185" s="14"/>
      <c r="J185" s="15"/>
      <c r="L185" s="16"/>
      <c r="V185" s="17"/>
    </row>
    <row r="186" spans="1:22" x14ac:dyDescent="0.2">
      <c r="C186" s="12"/>
      <c r="D186" s="12"/>
      <c r="E186" s="12"/>
      <c r="F186" s="13"/>
      <c r="G186" s="13"/>
      <c r="H186" s="13"/>
      <c r="I186" s="14"/>
      <c r="J186" s="15"/>
      <c r="L186" s="16"/>
      <c r="V186" s="17"/>
    </row>
    <row r="187" spans="1:22" s="35" customFormat="1" x14ac:dyDescent="0.2">
      <c r="B187" s="7" t="s">
        <v>203</v>
      </c>
      <c r="C187" s="36"/>
      <c r="D187" s="36"/>
      <c r="E187" s="36"/>
      <c r="F187" s="37"/>
      <c r="G187" s="37"/>
      <c r="H187" s="37"/>
      <c r="I187" s="38"/>
      <c r="J187" s="39"/>
      <c r="L187" s="40"/>
      <c r="V187" s="41"/>
    </row>
    <row r="188" spans="1:22" x14ac:dyDescent="0.2">
      <c r="C188" s="12"/>
      <c r="D188" s="12"/>
      <c r="E188" s="12"/>
      <c r="F188" s="13"/>
      <c r="G188" s="13"/>
      <c r="H188" s="13"/>
      <c r="I188" s="14"/>
      <c r="J188" s="15"/>
      <c r="L188" s="16"/>
      <c r="V188" s="17"/>
    </row>
    <row r="189" spans="1:22" x14ac:dyDescent="0.2">
      <c r="A189" s="1" t="s">
        <v>204</v>
      </c>
      <c r="B189" s="1" t="s">
        <v>205</v>
      </c>
      <c r="C189" s="12"/>
      <c r="D189" s="12"/>
      <c r="E189" s="12"/>
      <c r="F189" s="13">
        <v>4.923</v>
      </c>
      <c r="G189" s="13">
        <v>0.20699999999999999</v>
      </c>
      <c r="H189" s="13">
        <v>2.6107999999999998</v>
      </c>
      <c r="I189" s="14">
        <v>2.0766299999999998</v>
      </c>
      <c r="J189" s="15">
        <v>1.2572292608697746</v>
      </c>
      <c r="K189" s="18">
        <v>41690</v>
      </c>
      <c r="L189" s="16">
        <v>0.3611111111111111</v>
      </c>
      <c r="M189" s="1">
        <v>3400</v>
      </c>
      <c r="N189" s="1">
        <v>397</v>
      </c>
      <c r="O189" s="1">
        <v>281</v>
      </c>
      <c r="P189" s="1">
        <v>0</v>
      </c>
      <c r="Q189" s="1">
        <v>-19</v>
      </c>
      <c r="R189" s="1">
        <v>898729</v>
      </c>
      <c r="S189" s="1">
        <v>482274</v>
      </c>
      <c r="T189" s="1">
        <v>-50985</v>
      </c>
      <c r="U189" s="1" t="s">
        <v>28</v>
      </c>
      <c r="V189" s="17">
        <v>5.545045E-4</v>
      </c>
    </row>
    <row r="190" spans="1:22" x14ac:dyDescent="0.2">
      <c r="A190" s="1" t="s">
        <v>206</v>
      </c>
      <c r="B190" s="1" t="s">
        <v>205</v>
      </c>
      <c r="C190" s="12"/>
      <c r="D190" s="12"/>
      <c r="E190" s="12"/>
      <c r="F190" s="13">
        <v>4.8739999999999997</v>
      </c>
      <c r="G190" s="13">
        <v>0.16900000000000001</v>
      </c>
      <c r="H190" s="13">
        <v>2.612085</v>
      </c>
      <c r="I190" s="14">
        <v>2.0784294999999995</v>
      </c>
      <c r="J190" s="15">
        <v>1.2567590096272212</v>
      </c>
      <c r="K190" s="18">
        <v>41690</v>
      </c>
      <c r="L190" s="16">
        <v>0.36319444444444443</v>
      </c>
      <c r="M190" s="1">
        <v>3403</v>
      </c>
      <c r="N190" s="1">
        <v>397</v>
      </c>
      <c r="O190" s="1">
        <v>261</v>
      </c>
      <c r="P190" s="1">
        <v>1</v>
      </c>
      <c r="Q190" s="1">
        <v>-19</v>
      </c>
      <c r="R190" s="1">
        <v>898729</v>
      </c>
      <c r="S190" s="1">
        <v>482274</v>
      </c>
      <c r="T190" s="1">
        <v>-50985</v>
      </c>
      <c r="U190" s="1" t="s">
        <v>28</v>
      </c>
      <c r="V190" s="17">
        <v>5.6733399999999996E-4</v>
      </c>
    </row>
    <row r="191" spans="1:22" x14ac:dyDescent="0.2">
      <c r="A191" s="1" t="s">
        <v>207</v>
      </c>
      <c r="B191" s="1" t="s">
        <v>205</v>
      </c>
      <c r="C191" s="12"/>
      <c r="D191" s="12"/>
      <c r="E191" s="12"/>
      <c r="F191" s="13">
        <v>4.8659999999999997</v>
      </c>
      <c r="G191" s="13">
        <v>0.188</v>
      </c>
      <c r="H191" s="13">
        <v>2.6177679999999999</v>
      </c>
      <c r="I191" s="14">
        <v>2.0793685000000002</v>
      </c>
      <c r="J191" s="15">
        <v>1.2589245244409539</v>
      </c>
      <c r="K191" s="18">
        <v>41690</v>
      </c>
      <c r="L191" s="16">
        <v>0.36527777777777781</v>
      </c>
      <c r="M191" s="1">
        <v>3406</v>
      </c>
      <c r="N191" s="1">
        <v>397</v>
      </c>
      <c r="O191" s="1">
        <v>241</v>
      </c>
      <c r="P191" s="1">
        <v>0</v>
      </c>
      <c r="Q191" s="1">
        <v>-20</v>
      </c>
      <c r="R191" s="1">
        <v>898729</v>
      </c>
      <c r="S191" s="1">
        <v>482274</v>
      </c>
      <c r="T191" s="1">
        <v>-50985</v>
      </c>
      <c r="U191" s="1" t="s">
        <v>28</v>
      </c>
      <c r="V191" s="17">
        <v>5.8433300000000003E-4</v>
      </c>
    </row>
    <row r="192" spans="1:22" x14ac:dyDescent="0.2">
      <c r="A192" s="1" t="s">
        <v>208</v>
      </c>
      <c r="B192" s="1" t="s">
        <v>205</v>
      </c>
      <c r="C192" s="12"/>
      <c r="D192" s="12"/>
      <c r="E192" s="12"/>
      <c r="F192" s="13">
        <v>4.9370000000000003</v>
      </c>
      <c r="G192" s="13">
        <v>0.26800000000000002</v>
      </c>
      <c r="H192" s="13">
        <v>2.61259</v>
      </c>
      <c r="I192" s="14">
        <v>2.0779990000000002</v>
      </c>
      <c r="J192" s="15">
        <v>1.2572623952177069</v>
      </c>
      <c r="K192" s="18">
        <v>41690</v>
      </c>
      <c r="L192" s="16">
        <v>0.36805555555555558</v>
      </c>
      <c r="M192" s="1">
        <v>3410</v>
      </c>
      <c r="N192" s="1">
        <v>397</v>
      </c>
      <c r="O192" s="1">
        <v>221</v>
      </c>
      <c r="P192" s="1">
        <v>0</v>
      </c>
      <c r="Q192" s="1">
        <v>-22</v>
      </c>
      <c r="R192" s="1">
        <v>898729</v>
      </c>
      <c r="S192" s="1">
        <v>482274</v>
      </c>
      <c r="T192" s="1">
        <v>-50985</v>
      </c>
      <c r="U192" s="1" t="s">
        <v>28</v>
      </c>
      <c r="V192" s="17">
        <v>5.9210369999999999E-4</v>
      </c>
    </row>
    <row r="193" spans="1:23" x14ac:dyDescent="0.2">
      <c r="B193" s="19" t="s">
        <v>35</v>
      </c>
      <c r="C193" s="20"/>
      <c r="D193" s="20"/>
      <c r="E193" s="20"/>
      <c r="F193" s="14">
        <f>AVERAGE(F189:F192)</f>
        <v>4.9000000000000004</v>
      </c>
      <c r="G193" s="14">
        <f>2*STDEV(F189:F192)</f>
        <v>7.0521864221909342E-2</v>
      </c>
      <c r="H193" s="13"/>
      <c r="I193" s="14"/>
      <c r="J193" s="15"/>
      <c r="L193" s="16"/>
      <c r="V193" s="22">
        <f>AVERAGE(V189:V192)</f>
        <v>5.7456879999999997E-4</v>
      </c>
    </row>
    <row r="194" spans="1:23" x14ac:dyDescent="0.2">
      <c r="C194" s="12"/>
      <c r="D194" s="12"/>
      <c r="E194" s="12"/>
      <c r="F194" s="13"/>
      <c r="G194" s="13"/>
      <c r="H194" s="13"/>
      <c r="I194" s="14"/>
      <c r="J194" s="15"/>
      <c r="L194" s="16"/>
      <c r="V194" s="17"/>
    </row>
    <row r="195" spans="1:23" x14ac:dyDescent="0.2">
      <c r="A195" s="1" t="s">
        <v>209</v>
      </c>
      <c r="B195" s="1" t="s">
        <v>210</v>
      </c>
      <c r="C195" s="20">
        <f>((F195/1000+1)/($E$211/1000+1)-1)*1000</f>
        <v>11.10768847880883</v>
      </c>
      <c r="D195" s="20">
        <f>$G$211</f>
        <v>0.15603639685296888</v>
      </c>
      <c r="E195" s="12">
        <v>11.10768847880883</v>
      </c>
      <c r="F195" s="13">
        <v>10.929</v>
      </c>
      <c r="G195" s="13">
        <v>0.17</v>
      </c>
      <c r="H195" s="13">
        <v>2.5541659999999999</v>
      </c>
      <c r="I195" s="14">
        <v>2.0717404999999998</v>
      </c>
      <c r="J195" s="15">
        <v>1.2328600034608583</v>
      </c>
      <c r="K195" s="18">
        <v>41690</v>
      </c>
      <c r="L195" s="16">
        <v>0.37222222222222223</v>
      </c>
      <c r="M195" s="1">
        <v>3416</v>
      </c>
      <c r="N195" s="1">
        <v>-396</v>
      </c>
      <c r="O195" s="1">
        <v>3533</v>
      </c>
      <c r="P195" s="1">
        <v>1</v>
      </c>
      <c r="Q195" s="1">
        <v>-16</v>
      </c>
      <c r="R195" s="1">
        <v>898729</v>
      </c>
      <c r="S195" s="1">
        <v>482274</v>
      </c>
      <c r="T195" s="1">
        <v>-50985</v>
      </c>
      <c r="U195" s="1" t="str">
        <f t="shared" ref="U195:U204" si="24">B195</f>
        <v>NS3A-22.1</v>
      </c>
      <c r="V195" s="17">
        <v>5.8168E-4</v>
      </c>
      <c r="W195" s="17">
        <f>V195-V$211</f>
        <v>-4.7136449999999968E-5</v>
      </c>
    </row>
    <row r="196" spans="1:23" x14ac:dyDescent="0.2">
      <c r="A196" s="1" t="s">
        <v>211</v>
      </c>
      <c r="B196" s="1" t="s">
        <v>212</v>
      </c>
      <c r="C196" s="20">
        <f t="shared" ref="C196:C204" si="25">((F196/1000+1)/($E$211/1000+1)-1)*1000</f>
        <v>9.7264443777995702</v>
      </c>
      <c r="D196" s="20">
        <f t="shared" ref="D196:D204" si="26">$G$211</f>
        <v>0.15603639685296888</v>
      </c>
      <c r="E196" s="12"/>
      <c r="F196" s="13">
        <v>9.548</v>
      </c>
      <c r="G196" s="13">
        <v>0.249</v>
      </c>
      <c r="H196" s="13">
        <v>2.5788470000000001</v>
      </c>
      <c r="I196" s="14">
        <v>2.0698245000000002</v>
      </c>
      <c r="J196" s="15">
        <v>1.2459254395722923</v>
      </c>
      <c r="K196" s="18">
        <v>41690</v>
      </c>
      <c r="L196" s="16">
        <v>0.3743055555555555</v>
      </c>
      <c r="M196" s="1">
        <v>3419</v>
      </c>
      <c r="N196" s="1">
        <v>-329</v>
      </c>
      <c r="O196" s="1">
        <v>3454</v>
      </c>
      <c r="P196" s="1">
        <v>2</v>
      </c>
      <c r="Q196" s="1">
        <v>-16</v>
      </c>
      <c r="R196" s="1">
        <v>898729</v>
      </c>
      <c r="S196" s="1">
        <v>482274</v>
      </c>
      <c r="T196" s="1">
        <v>-50985</v>
      </c>
      <c r="U196" s="1" t="str">
        <f t="shared" si="24"/>
        <v>NS3A-22.2</v>
      </c>
      <c r="V196" s="17">
        <v>8.3075409999999999E-4</v>
      </c>
      <c r="W196" s="17">
        <f t="shared" ref="W196:W204" si="27">V196-V$211</f>
        <v>2.0193765000000002E-4</v>
      </c>
    </row>
    <row r="197" spans="1:23" x14ac:dyDescent="0.2">
      <c r="A197" s="1" t="s">
        <v>213</v>
      </c>
      <c r="B197" s="1" t="s">
        <v>214</v>
      </c>
      <c r="C197" s="20">
        <f t="shared" si="25"/>
        <v>7.202998420633655</v>
      </c>
      <c r="D197" s="20">
        <f t="shared" si="26"/>
        <v>0.15603639685296888</v>
      </c>
      <c r="E197" s="12">
        <v>7.202998420633655</v>
      </c>
      <c r="F197" s="13">
        <v>7.0250000000000004</v>
      </c>
      <c r="G197" s="13">
        <v>0.29799999999999999</v>
      </c>
      <c r="H197" s="13">
        <v>2.5246430000000002</v>
      </c>
      <c r="I197" s="14">
        <v>2.0551949999999999</v>
      </c>
      <c r="J197" s="15">
        <v>1.2284201742413738</v>
      </c>
      <c r="K197" s="18">
        <v>41690</v>
      </c>
      <c r="L197" s="16">
        <v>0.37847222222222227</v>
      </c>
      <c r="M197" s="1">
        <v>3425</v>
      </c>
      <c r="N197" s="1">
        <v>-1462</v>
      </c>
      <c r="O197" s="1">
        <v>3278</v>
      </c>
      <c r="P197" s="1">
        <v>3</v>
      </c>
      <c r="Q197" s="1">
        <v>-16</v>
      </c>
      <c r="R197" s="1">
        <v>898729</v>
      </c>
      <c r="S197" s="1">
        <v>482274</v>
      </c>
      <c r="T197" s="1">
        <v>-50985</v>
      </c>
      <c r="U197" s="1" t="str">
        <f t="shared" si="24"/>
        <v>NS3A-110.1</v>
      </c>
      <c r="V197" s="17">
        <v>5.8298390000000001E-4</v>
      </c>
      <c r="W197" s="17">
        <f t="shared" si="27"/>
        <v>-4.5832549999999962E-5</v>
      </c>
    </row>
    <row r="198" spans="1:23" x14ac:dyDescent="0.2">
      <c r="A198" s="1" t="s">
        <v>215</v>
      </c>
      <c r="B198" s="1" t="s">
        <v>216</v>
      </c>
      <c r="C198" s="20">
        <f t="shared" si="25"/>
        <v>5.6817295736855122</v>
      </c>
      <c r="D198" s="20">
        <f t="shared" si="26"/>
        <v>0.15603639685296888</v>
      </c>
      <c r="E198" s="12"/>
      <c r="F198" s="13">
        <v>5.5039999999999996</v>
      </c>
      <c r="G198" s="13">
        <v>0.19</v>
      </c>
      <c r="H198" s="13">
        <v>2.5376289999999999</v>
      </c>
      <c r="I198" s="14">
        <v>2.0634480000000002</v>
      </c>
      <c r="J198" s="15">
        <v>1.2298003148128762</v>
      </c>
      <c r="K198" s="18">
        <v>41690</v>
      </c>
      <c r="L198" s="16">
        <v>0.38055555555555554</v>
      </c>
      <c r="M198" s="1">
        <v>3428</v>
      </c>
      <c r="N198" s="1">
        <v>-1479</v>
      </c>
      <c r="O198" s="1">
        <v>3345</v>
      </c>
      <c r="P198" s="1">
        <v>3</v>
      </c>
      <c r="Q198" s="1">
        <v>-16</v>
      </c>
      <c r="R198" s="1">
        <v>898729</v>
      </c>
      <c r="S198" s="1">
        <v>482274</v>
      </c>
      <c r="T198" s="1">
        <v>-50985</v>
      </c>
      <c r="U198" s="1" t="str">
        <f t="shared" si="24"/>
        <v>NS3A-110.2</v>
      </c>
      <c r="V198" s="17">
        <v>6.2030989999999997E-4</v>
      </c>
      <c r="W198" s="17">
        <f t="shared" si="27"/>
        <v>-8.5065500000000007E-6</v>
      </c>
    </row>
    <row r="199" spans="1:23" x14ac:dyDescent="0.2">
      <c r="A199" s="1" t="s">
        <v>217</v>
      </c>
      <c r="B199" s="1" t="s">
        <v>218</v>
      </c>
      <c r="C199" s="20">
        <f t="shared" si="25"/>
        <v>9.183348398908997</v>
      </c>
      <c r="D199" s="20">
        <f t="shared" si="26"/>
        <v>0.15603639685296888</v>
      </c>
      <c r="E199" s="12">
        <v>9.183348398908997</v>
      </c>
      <c r="F199" s="13">
        <v>9.0050000000000008</v>
      </c>
      <c r="G199" s="13">
        <v>0.223</v>
      </c>
      <c r="H199" s="13">
        <v>2.559812</v>
      </c>
      <c r="I199" s="14">
        <v>2.0713499999999998</v>
      </c>
      <c r="J199" s="15">
        <v>1.2358181862070632</v>
      </c>
      <c r="K199" s="18">
        <v>41690</v>
      </c>
      <c r="L199" s="16">
        <v>0.3833333333333333</v>
      </c>
      <c r="M199" s="1">
        <v>3432</v>
      </c>
      <c r="N199" s="1">
        <v>-2364</v>
      </c>
      <c r="O199" s="1">
        <v>3373</v>
      </c>
      <c r="P199" s="1">
        <v>3</v>
      </c>
      <c r="Q199" s="1">
        <v>-16</v>
      </c>
      <c r="R199" s="1">
        <v>898729</v>
      </c>
      <c r="S199" s="1">
        <v>482274</v>
      </c>
      <c r="T199" s="1">
        <v>-50985</v>
      </c>
      <c r="U199" s="1" t="str">
        <f t="shared" si="24"/>
        <v>NS3A-115.1</v>
      </c>
      <c r="V199" s="17">
        <v>6.1730580000000001E-4</v>
      </c>
      <c r="W199" s="17">
        <f t="shared" si="27"/>
        <v>-1.1510649999999954E-5</v>
      </c>
    </row>
    <row r="200" spans="1:23" x14ac:dyDescent="0.2">
      <c r="A200" s="1" t="s">
        <v>219</v>
      </c>
      <c r="B200" s="1" t="s">
        <v>220</v>
      </c>
      <c r="C200" s="20">
        <f t="shared" si="25"/>
        <v>4.6325441559023073</v>
      </c>
      <c r="D200" s="20">
        <f t="shared" si="26"/>
        <v>0.15603639685296888</v>
      </c>
      <c r="E200" s="12"/>
      <c r="F200" s="13">
        <v>4.4550000000000001</v>
      </c>
      <c r="G200" s="13">
        <v>0.20499999999999999</v>
      </c>
      <c r="H200" s="13">
        <v>2.563844</v>
      </c>
      <c r="I200" s="14">
        <v>2.0777644999999998</v>
      </c>
      <c r="J200" s="15">
        <v>1.2339435003341332</v>
      </c>
      <c r="K200" s="18">
        <v>41690</v>
      </c>
      <c r="L200" s="16">
        <v>0.38611111111111113</v>
      </c>
      <c r="M200" s="1">
        <v>3436</v>
      </c>
      <c r="N200" s="1">
        <v>-2320</v>
      </c>
      <c r="O200" s="1">
        <v>3283</v>
      </c>
      <c r="P200" s="1">
        <v>3</v>
      </c>
      <c r="Q200" s="1">
        <v>-17</v>
      </c>
      <c r="R200" s="1">
        <v>898729</v>
      </c>
      <c r="S200" s="1">
        <v>482274</v>
      </c>
      <c r="T200" s="1">
        <v>-50985</v>
      </c>
      <c r="U200" s="1" t="str">
        <f t="shared" si="24"/>
        <v>NS3A-115.2</v>
      </c>
      <c r="V200" s="17">
        <v>6.7030669999999998E-4</v>
      </c>
      <c r="W200" s="17">
        <f t="shared" si="27"/>
        <v>4.1490250000000015E-5</v>
      </c>
    </row>
    <row r="201" spans="1:23" x14ac:dyDescent="0.2">
      <c r="A201" s="1" t="s">
        <v>221</v>
      </c>
      <c r="B201" s="1" t="s">
        <v>222</v>
      </c>
      <c r="C201" s="20">
        <f t="shared" si="25"/>
        <v>7.9231256854608301</v>
      </c>
      <c r="D201" s="20">
        <f t="shared" si="26"/>
        <v>0.15603639685296888</v>
      </c>
      <c r="E201" s="12">
        <v>7.9231256854608301</v>
      </c>
      <c r="F201" s="13">
        <v>7.7450000000000001</v>
      </c>
      <c r="G201" s="13">
        <v>0.222</v>
      </c>
      <c r="H201" s="13">
        <v>2.5609600000000001</v>
      </c>
      <c r="I201" s="14">
        <v>2.079955</v>
      </c>
      <c r="J201" s="15">
        <v>1.2312574070112094</v>
      </c>
      <c r="K201" s="18">
        <v>41690</v>
      </c>
      <c r="L201" s="16">
        <v>0.38819444444444445</v>
      </c>
      <c r="M201" s="1">
        <v>3439</v>
      </c>
      <c r="N201" s="1">
        <v>-2260</v>
      </c>
      <c r="O201" s="1">
        <v>3178</v>
      </c>
      <c r="P201" s="1">
        <v>4</v>
      </c>
      <c r="Q201" s="1">
        <v>-18</v>
      </c>
      <c r="R201" s="1">
        <v>898729</v>
      </c>
      <c r="S201" s="1">
        <v>482274</v>
      </c>
      <c r="T201" s="1">
        <v>-50985</v>
      </c>
      <c r="U201" s="1" t="str">
        <f t="shared" si="24"/>
        <v>NS3A-115.3</v>
      </c>
      <c r="V201" s="17">
        <v>6.129188E-4</v>
      </c>
      <c r="W201" s="17">
        <f t="shared" si="27"/>
        <v>-1.5897649999999965E-5</v>
      </c>
    </row>
    <row r="202" spans="1:23" x14ac:dyDescent="0.2">
      <c r="A202" s="1" t="s">
        <v>223</v>
      </c>
      <c r="B202" s="1" t="s">
        <v>224</v>
      </c>
      <c r="C202" s="20">
        <f t="shared" si="25"/>
        <v>5.9457762374555134</v>
      </c>
      <c r="D202" s="20">
        <f t="shared" si="26"/>
        <v>0.15603639685296888</v>
      </c>
      <c r="E202" s="12"/>
      <c r="F202" s="13">
        <v>5.7679999999999998</v>
      </c>
      <c r="G202" s="13">
        <v>0.16500000000000001</v>
      </c>
      <c r="H202" s="13">
        <v>2.5675430000000001</v>
      </c>
      <c r="I202" s="14">
        <v>2.0801115000000001</v>
      </c>
      <c r="J202" s="15">
        <v>1.2343295058942754</v>
      </c>
      <c r="K202" s="18">
        <v>41690</v>
      </c>
      <c r="L202" s="16">
        <v>0.39097222222222222</v>
      </c>
      <c r="M202" s="1">
        <v>3443</v>
      </c>
      <c r="N202" s="1">
        <v>-2292</v>
      </c>
      <c r="O202" s="1">
        <v>3226</v>
      </c>
      <c r="P202" s="1">
        <v>5</v>
      </c>
      <c r="Q202" s="1">
        <v>-17</v>
      </c>
      <c r="R202" s="1">
        <v>898729</v>
      </c>
      <c r="S202" s="1">
        <v>482274</v>
      </c>
      <c r="T202" s="1">
        <v>-50985</v>
      </c>
      <c r="U202" s="1" t="str">
        <f t="shared" si="24"/>
        <v>NS3A-115.4</v>
      </c>
      <c r="V202" s="17">
        <v>6.4249000000000001E-4</v>
      </c>
      <c r="W202" s="17">
        <f t="shared" si="27"/>
        <v>1.3673550000000041E-5</v>
      </c>
    </row>
    <row r="203" spans="1:23" x14ac:dyDescent="0.2">
      <c r="A203" s="1" t="s">
        <v>225</v>
      </c>
      <c r="B203" s="1" t="s">
        <v>226</v>
      </c>
      <c r="C203" s="20">
        <f t="shared" si="25"/>
        <v>6.9789588271316205</v>
      </c>
      <c r="D203" s="20">
        <f t="shared" si="26"/>
        <v>0.15603639685296888</v>
      </c>
      <c r="E203" s="12">
        <v>6.9789588271316205</v>
      </c>
      <c r="F203" s="13">
        <v>6.8010000000000002</v>
      </c>
      <c r="G203" s="13">
        <v>0.20300000000000001</v>
      </c>
      <c r="H203" s="13">
        <v>2.5640269999999998</v>
      </c>
      <c r="I203" s="14">
        <v>2.0778040000000004</v>
      </c>
      <c r="J203" s="15">
        <v>1.2340081162612062</v>
      </c>
      <c r="K203" s="18">
        <v>41690</v>
      </c>
      <c r="L203" s="16">
        <v>0.39305555555555555</v>
      </c>
      <c r="M203" s="1">
        <v>3446</v>
      </c>
      <c r="N203" s="1">
        <v>-1983</v>
      </c>
      <c r="O203" s="1">
        <v>3385</v>
      </c>
      <c r="P203" s="1">
        <v>3</v>
      </c>
      <c r="Q203" s="1">
        <v>-16</v>
      </c>
      <c r="R203" s="1">
        <v>898729</v>
      </c>
      <c r="S203" s="1">
        <v>482274</v>
      </c>
      <c r="T203" s="1">
        <v>-50985</v>
      </c>
      <c r="U203" s="1" t="str">
        <f t="shared" si="24"/>
        <v>NS3A-114.1</v>
      </c>
      <c r="V203" s="17">
        <v>6.5557359999999999E-4</v>
      </c>
      <c r="W203" s="17">
        <f t="shared" si="27"/>
        <v>2.6757150000000026E-5</v>
      </c>
    </row>
    <row r="204" spans="1:23" x14ac:dyDescent="0.2">
      <c r="A204" s="1" t="s">
        <v>227</v>
      </c>
      <c r="B204" s="1" t="s">
        <v>228</v>
      </c>
      <c r="C204" s="20">
        <f t="shared" si="25"/>
        <v>10.166522150749868</v>
      </c>
      <c r="D204" s="20">
        <f t="shared" si="26"/>
        <v>0.15603639685296888</v>
      </c>
      <c r="E204" s="12"/>
      <c r="F204" s="13">
        <v>9.9879999999999995</v>
      </c>
      <c r="G204" s="13">
        <v>0.19400000000000001</v>
      </c>
      <c r="H204" s="13">
        <v>2.5794760000000001</v>
      </c>
      <c r="I204" s="14">
        <v>2.0824194999999999</v>
      </c>
      <c r="J204" s="15">
        <v>1.2386918197798285</v>
      </c>
      <c r="K204" s="18">
        <v>41690</v>
      </c>
      <c r="L204" s="16">
        <v>0.39583333333333331</v>
      </c>
      <c r="M204" s="1">
        <v>3450</v>
      </c>
      <c r="N204" s="1">
        <v>-2053</v>
      </c>
      <c r="O204" s="1">
        <v>3356</v>
      </c>
      <c r="P204" s="1">
        <v>3</v>
      </c>
      <c r="Q204" s="1">
        <v>-17</v>
      </c>
      <c r="R204" s="1">
        <v>898729</v>
      </c>
      <c r="S204" s="1">
        <v>482274</v>
      </c>
      <c r="T204" s="1">
        <v>-50985</v>
      </c>
      <c r="U204" s="1" t="str">
        <f t="shared" si="24"/>
        <v>NS3A-114.2</v>
      </c>
      <c r="V204" s="17">
        <v>6.8728850000000005E-4</v>
      </c>
      <c r="W204" s="17">
        <f t="shared" si="27"/>
        <v>5.8472050000000077E-5</v>
      </c>
    </row>
    <row r="205" spans="1:23" x14ac:dyDescent="0.2">
      <c r="C205" s="12"/>
      <c r="D205" s="12"/>
      <c r="E205" s="12"/>
      <c r="F205" s="13"/>
      <c r="G205" s="13"/>
      <c r="H205" s="13"/>
      <c r="I205" s="14"/>
      <c r="J205" s="15"/>
      <c r="L205" s="16"/>
      <c r="V205" s="17"/>
    </row>
    <row r="206" spans="1:23" x14ac:dyDescent="0.2">
      <c r="A206" s="1" t="s">
        <v>229</v>
      </c>
      <c r="B206" s="1" t="s">
        <v>205</v>
      </c>
      <c r="C206" s="12"/>
      <c r="D206" s="12"/>
      <c r="E206" s="12"/>
      <c r="F206" s="13">
        <v>4.87</v>
      </c>
      <c r="G206" s="13">
        <v>0.18</v>
      </c>
      <c r="H206" s="13">
        <v>2.610989</v>
      </c>
      <c r="I206" s="14">
        <v>2.0819109999999998</v>
      </c>
      <c r="J206" s="15">
        <v>1.2541309402755449</v>
      </c>
      <c r="K206" s="18">
        <v>41690</v>
      </c>
      <c r="L206" s="16">
        <v>0.39861111111111108</v>
      </c>
      <c r="M206" s="1">
        <v>3454</v>
      </c>
      <c r="N206" s="1">
        <v>451</v>
      </c>
      <c r="O206" s="1">
        <v>305</v>
      </c>
      <c r="P206" s="1">
        <v>0</v>
      </c>
      <c r="Q206" s="1">
        <v>-19</v>
      </c>
      <c r="R206" s="1">
        <v>898729</v>
      </c>
      <c r="S206" s="1">
        <v>482274</v>
      </c>
      <c r="T206" s="1">
        <v>-50985</v>
      </c>
      <c r="U206" s="1" t="s">
        <v>28</v>
      </c>
      <c r="V206" s="17">
        <v>6.7363649999999998E-4</v>
      </c>
    </row>
    <row r="207" spans="1:23" x14ac:dyDescent="0.2">
      <c r="A207" s="1" t="s">
        <v>230</v>
      </c>
      <c r="B207" s="1" t="s">
        <v>205</v>
      </c>
      <c r="C207" s="12"/>
      <c r="D207" s="12"/>
      <c r="E207" s="12"/>
      <c r="F207" s="13">
        <v>4.8490000000000002</v>
      </c>
      <c r="G207" s="13">
        <v>0.19800000000000001</v>
      </c>
      <c r="H207" s="13">
        <v>2.6046559999999999</v>
      </c>
      <c r="I207" s="14">
        <v>2.0793685000000002</v>
      </c>
      <c r="J207" s="15">
        <v>1.2526187638218045</v>
      </c>
      <c r="K207" s="18">
        <v>41690</v>
      </c>
      <c r="L207" s="16">
        <v>0.40069444444444446</v>
      </c>
      <c r="M207" s="1">
        <v>3457</v>
      </c>
      <c r="N207" s="1">
        <v>451</v>
      </c>
      <c r="O207" s="1">
        <v>285</v>
      </c>
      <c r="P207" s="1">
        <v>0</v>
      </c>
      <c r="Q207" s="1">
        <v>-20</v>
      </c>
      <c r="R207" s="1">
        <v>898729</v>
      </c>
      <c r="S207" s="1">
        <v>482274</v>
      </c>
      <c r="T207" s="1">
        <v>-50985</v>
      </c>
      <c r="U207" s="1" t="s">
        <v>28</v>
      </c>
      <c r="V207" s="17">
        <v>6.7408680000000001E-4</v>
      </c>
    </row>
    <row r="208" spans="1:23" x14ac:dyDescent="0.2">
      <c r="A208" s="1" t="s">
        <v>231</v>
      </c>
      <c r="B208" s="1" t="s">
        <v>205</v>
      </c>
      <c r="C208" s="12"/>
      <c r="D208" s="12"/>
      <c r="E208" s="12"/>
      <c r="F208" s="13">
        <v>4.8890000000000002</v>
      </c>
      <c r="G208" s="13">
        <v>0.159</v>
      </c>
      <c r="H208" s="13">
        <v>2.6084019999999999</v>
      </c>
      <c r="I208" s="14">
        <v>2.0776079999999997</v>
      </c>
      <c r="J208" s="15">
        <v>1.2554832287900317</v>
      </c>
      <c r="K208" s="18">
        <v>41690</v>
      </c>
      <c r="L208" s="16">
        <v>0.40277777777777773</v>
      </c>
      <c r="M208" s="1">
        <v>3460</v>
      </c>
      <c r="N208" s="1">
        <v>451</v>
      </c>
      <c r="O208" s="1">
        <v>265</v>
      </c>
      <c r="P208" s="1">
        <v>0</v>
      </c>
      <c r="Q208" s="1">
        <v>-21</v>
      </c>
      <c r="R208" s="1">
        <v>898729</v>
      </c>
      <c r="S208" s="1">
        <v>482274</v>
      </c>
      <c r="T208" s="1">
        <v>-50985</v>
      </c>
      <c r="U208" s="1" t="s">
        <v>28</v>
      </c>
      <c r="V208" s="17">
        <v>6.8991899999999999E-4</v>
      </c>
    </row>
    <row r="209" spans="1:23" x14ac:dyDescent="0.2">
      <c r="A209" s="1" t="s">
        <v>232</v>
      </c>
      <c r="B209" s="1" t="s">
        <v>205</v>
      </c>
      <c r="C209" s="12"/>
      <c r="D209" s="12"/>
      <c r="E209" s="12"/>
      <c r="F209" s="13">
        <v>5.0910000000000002</v>
      </c>
      <c r="G209" s="13">
        <v>0.22800000000000001</v>
      </c>
      <c r="H209" s="13">
        <v>2.595491</v>
      </c>
      <c r="I209" s="14">
        <v>2.0769824999999997</v>
      </c>
      <c r="J209" s="15">
        <v>1.2496450981171003</v>
      </c>
      <c r="K209" s="18">
        <v>41690</v>
      </c>
      <c r="L209" s="16">
        <v>0.40486111111111112</v>
      </c>
      <c r="M209" s="1">
        <v>3463</v>
      </c>
      <c r="N209" s="1">
        <v>451</v>
      </c>
      <c r="O209" s="1">
        <v>245</v>
      </c>
      <c r="P209" s="1">
        <v>0</v>
      </c>
      <c r="Q209" s="1">
        <v>-21</v>
      </c>
      <c r="R209" s="1">
        <v>898729</v>
      </c>
      <c r="S209" s="1">
        <v>482274</v>
      </c>
      <c r="T209" s="1">
        <v>-50985</v>
      </c>
      <c r="U209" s="1" t="s">
        <v>28</v>
      </c>
      <c r="V209" s="17">
        <v>6.9461410000000001E-4</v>
      </c>
    </row>
    <row r="210" spans="1:23" x14ac:dyDescent="0.2">
      <c r="B210" s="19" t="s">
        <v>35</v>
      </c>
      <c r="C210" s="20"/>
      <c r="D210" s="20"/>
      <c r="E210" s="20"/>
      <c r="F210" s="14">
        <f>AVERAGE(F206:F209)</f>
        <v>4.9247500000000004</v>
      </c>
      <c r="G210" s="14">
        <f>2*STDEV(F206:F209)</f>
        <v>0.22406174744178595</v>
      </c>
      <c r="H210" s="13"/>
      <c r="I210" s="14"/>
      <c r="J210" s="15"/>
      <c r="L210" s="16"/>
      <c r="V210" s="22">
        <f>AVERAGE(V206:V209)</f>
        <v>6.8306409999999997E-4</v>
      </c>
    </row>
    <row r="211" spans="1:23" x14ac:dyDescent="0.2">
      <c r="B211" s="23" t="s">
        <v>66</v>
      </c>
      <c r="C211" s="24">
        <v>5.09</v>
      </c>
      <c r="D211" s="24"/>
      <c r="E211" s="24">
        <f>((F211/1000+1)/(C211/1000+1)-1)*1000</f>
        <v>-0.17672546737113048</v>
      </c>
      <c r="F211" s="25">
        <f>AVERAGE(F206:F209,F189:F192)</f>
        <v>4.912374999999999</v>
      </c>
      <c r="G211" s="25">
        <f>2*STDEV(F206:F209,F189:F192)</f>
        <v>0.15603639685296888</v>
      </c>
      <c r="H211" s="13"/>
      <c r="I211" s="14"/>
      <c r="J211" s="15"/>
      <c r="L211" s="16"/>
      <c r="V211" s="26">
        <f>AVERAGE(V193,V210)</f>
        <v>6.2881644999999997E-4</v>
      </c>
    </row>
    <row r="212" spans="1:23" x14ac:dyDescent="0.2">
      <c r="C212" s="12"/>
      <c r="D212" s="12"/>
      <c r="E212" s="12"/>
      <c r="F212" s="13"/>
      <c r="G212" s="13"/>
      <c r="H212" s="13"/>
      <c r="I212" s="14"/>
      <c r="J212" s="15"/>
      <c r="L212" s="16"/>
      <c r="V212" s="17"/>
    </row>
    <row r="213" spans="1:23" x14ac:dyDescent="0.2">
      <c r="A213" s="1" t="s">
        <v>233</v>
      </c>
      <c r="B213" s="1" t="s">
        <v>234</v>
      </c>
      <c r="C213" s="20">
        <f>((F213/1000+1)/($E$234/1000+1)-1)*1000</f>
        <v>13.049054613763378</v>
      </c>
      <c r="D213" s="20">
        <f>$G$234</f>
        <v>0.17598620075773794</v>
      </c>
      <c r="E213" s="12">
        <v>13.049054613763378</v>
      </c>
      <c r="F213" s="13">
        <v>12.882999999999999</v>
      </c>
      <c r="G213" s="13">
        <v>0.215</v>
      </c>
      <c r="H213" s="13">
        <v>2.5676580000000002</v>
      </c>
      <c r="I213" s="14">
        <v>2.0784690000000001</v>
      </c>
      <c r="J213" s="15">
        <v>1.2353602579591036</v>
      </c>
      <c r="K213" s="18">
        <v>41690</v>
      </c>
      <c r="L213" s="16">
        <v>0.40763888888888888</v>
      </c>
      <c r="M213" s="1">
        <v>3467</v>
      </c>
      <c r="N213" s="1">
        <v>1213</v>
      </c>
      <c r="O213" s="1">
        <v>3497</v>
      </c>
      <c r="P213" s="1">
        <v>-3</v>
      </c>
      <c r="Q213" s="1">
        <v>-17</v>
      </c>
      <c r="R213" s="1">
        <v>898729</v>
      </c>
      <c r="S213" s="1">
        <v>482274</v>
      </c>
      <c r="T213" s="1">
        <v>-50985</v>
      </c>
      <c r="U213" s="1" t="str">
        <f t="shared" ref="U213:U227" si="28">B213</f>
        <v>NS3A-18.2</v>
      </c>
      <c r="V213" s="17">
        <v>6.5522330000000002E-4</v>
      </c>
      <c r="W213" s="17">
        <f>V213-V$234</f>
        <v>-4.9855749999999947E-5</v>
      </c>
    </row>
    <row r="214" spans="1:23" x14ac:dyDescent="0.2">
      <c r="A214" s="1" t="s">
        <v>235</v>
      </c>
      <c r="B214" s="1" t="s">
        <v>236</v>
      </c>
      <c r="C214" s="20">
        <f t="shared" ref="C214:C227" si="29">((F214/1000+1)/($E$234/1000+1)-1)*1000</f>
        <v>7.5621552249782731</v>
      </c>
      <c r="D214" s="20">
        <f t="shared" ref="D214:D227" si="30">$G$234</f>
        <v>0.17598620075773794</v>
      </c>
      <c r="E214" s="12"/>
      <c r="F214" s="13">
        <v>7.3970000000000002</v>
      </c>
      <c r="G214" s="13">
        <v>0.14099999999999999</v>
      </c>
      <c r="H214" s="13">
        <v>2.5803199999999999</v>
      </c>
      <c r="I214" s="14">
        <v>2.0797594999999998</v>
      </c>
      <c r="J214" s="15">
        <v>1.240681915384928</v>
      </c>
      <c r="K214" s="18">
        <v>41690</v>
      </c>
      <c r="L214" s="16">
        <v>0.41041666666666665</v>
      </c>
      <c r="M214" s="1">
        <v>3471</v>
      </c>
      <c r="N214" s="1">
        <v>1258</v>
      </c>
      <c r="O214" s="1">
        <v>3483</v>
      </c>
      <c r="P214" s="1">
        <v>-3</v>
      </c>
      <c r="Q214" s="1">
        <v>-17</v>
      </c>
      <c r="R214" s="1">
        <v>898729</v>
      </c>
      <c r="S214" s="1">
        <v>482274</v>
      </c>
      <c r="T214" s="1">
        <v>-50985</v>
      </c>
      <c r="U214" s="1" t="str">
        <f t="shared" si="28"/>
        <v>NS3A-18.1</v>
      </c>
      <c r="V214" s="17">
        <v>7.2397819999999997E-4</v>
      </c>
      <c r="W214" s="17">
        <f t="shared" ref="W214:W227" si="31">V214-V$234</f>
        <v>1.8899150000000007E-5</v>
      </c>
    </row>
    <row r="215" spans="1:23" x14ac:dyDescent="0.2">
      <c r="A215" s="1" t="s">
        <v>237</v>
      </c>
      <c r="B215" s="1" t="s">
        <v>238</v>
      </c>
      <c r="C215" s="20">
        <f t="shared" si="29"/>
        <v>6.4339702977906921</v>
      </c>
      <c r="D215" s="20">
        <f t="shared" si="30"/>
        <v>0.17598620075773794</v>
      </c>
      <c r="E215" s="12">
        <v>6.4339702977906921</v>
      </c>
      <c r="F215" s="13">
        <v>6.2690000000000001</v>
      </c>
      <c r="G215" s="13">
        <v>0.186</v>
      </c>
      <c r="H215" s="13">
        <v>2.5874229999999998</v>
      </c>
      <c r="I215" s="14">
        <v>2.0795639999999995</v>
      </c>
      <c r="J215" s="15">
        <v>1.244214171816785</v>
      </c>
      <c r="K215" s="18">
        <v>41690</v>
      </c>
      <c r="L215" s="16">
        <v>0.41249999999999998</v>
      </c>
      <c r="M215" s="1">
        <v>3474</v>
      </c>
      <c r="N215" s="1">
        <v>2011</v>
      </c>
      <c r="O215" s="1">
        <v>3620</v>
      </c>
      <c r="P215" s="1">
        <v>1</v>
      </c>
      <c r="Q215" s="1">
        <v>-15</v>
      </c>
      <c r="R215" s="1">
        <v>898729</v>
      </c>
      <c r="S215" s="1">
        <v>482274</v>
      </c>
      <c r="T215" s="1">
        <v>-50985</v>
      </c>
      <c r="U215" s="1" t="str">
        <f t="shared" si="28"/>
        <v>NS3A-15.1</v>
      </c>
      <c r="V215" s="17">
        <v>6.6642899999999996E-4</v>
      </c>
      <c r="W215" s="17">
        <f t="shared" si="31"/>
        <v>-3.8650050000000008E-5</v>
      </c>
    </row>
    <row r="216" spans="1:23" x14ac:dyDescent="0.2">
      <c r="A216" s="1" t="s">
        <v>239</v>
      </c>
      <c r="B216" s="1" t="s">
        <v>240</v>
      </c>
      <c r="C216" s="20">
        <f t="shared" si="29"/>
        <v>7.0540719421665621</v>
      </c>
      <c r="D216" s="20">
        <f t="shared" si="30"/>
        <v>0.17598620075773794</v>
      </c>
      <c r="E216" s="12"/>
      <c r="F216" s="13">
        <v>6.8890000000000002</v>
      </c>
      <c r="G216" s="13">
        <v>0.20399999999999999</v>
      </c>
      <c r="H216" s="13">
        <v>2.5785689999999999</v>
      </c>
      <c r="I216" s="14">
        <v>2.0738535000000002</v>
      </c>
      <c r="J216" s="15">
        <v>1.2433708552701528</v>
      </c>
      <c r="K216" s="18">
        <v>41690</v>
      </c>
      <c r="L216" s="16">
        <v>0.4152777777777778</v>
      </c>
      <c r="M216" s="1">
        <v>3478</v>
      </c>
      <c r="N216" s="1">
        <v>1898</v>
      </c>
      <c r="O216" s="1">
        <v>3505</v>
      </c>
      <c r="P216" s="1">
        <v>0</v>
      </c>
      <c r="Q216" s="1">
        <v>-15</v>
      </c>
      <c r="R216" s="1">
        <v>898729</v>
      </c>
      <c r="S216" s="1">
        <v>482274</v>
      </c>
      <c r="T216" s="1">
        <v>-50985</v>
      </c>
      <c r="U216" s="1" t="str">
        <f t="shared" si="28"/>
        <v>NS3A-15.2</v>
      </c>
      <c r="V216" s="17">
        <v>7.4265180000000004E-4</v>
      </c>
      <c r="W216" s="17">
        <f t="shared" si="31"/>
        <v>3.7572750000000078E-5</v>
      </c>
    </row>
    <row r="217" spans="1:23" x14ac:dyDescent="0.2">
      <c r="A217" s="1" t="s">
        <v>241</v>
      </c>
      <c r="B217" s="1" t="s">
        <v>242</v>
      </c>
      <c r="C217" s="20">
        <f t="shared" si="29"/>
        <v>7.370123748009938</v>
      </c>
      <c r="D217" s="20">
        <f t="shared" si="30"/>
        <v>0.17598620075773794</v>
      </c>
      <c r="E217" s="12">
        <v>7.370123748009938</v>
      </c>
      <c r="F217" s="13">
        <v>7.2050000000000001</v>
      </c>
      <c r="G217" s="13">
        <v>0.20799999999999999</v>
      </c>
      <c r="H217" s="13">
        <v>2.560114</v>
      </c>
      <c r="I217" s="14">
        <v>2.0691595</v>
      </c>
      <c r="J217" s="15">
        <v>1.2372724287325361</v>
      </c>
      <c r="K217" s="18">
        <v>41690</v>
      </c>
      <c r="L217" s="16">
        <v>0.41736111111111113</v>
      </c>
      <c r="M217" s="1">
        <v>3481</v>
      </c>
      <c r="N217" s="1">
        <v>1836</v>
      </c>
      <c r="O217" s="1">
        <v>3399</v>
      </c>
      <c r="P217" s="1">
        <v>1</v>
      </c>
      <c r="Q217" s="1">
        <v>-17</v>
      </c>
      <c r="R217" s="1">
        <v>898729</v>
      </c>
      <c r="S217" s="1">
        <v>482274</v>
      </c>
      <c r="T217" s="1">
        <v>-50985</v>
      </c>
      <c r="U217" s="1" t="str">
        <f t="shared" si="28"/>
        <v>NS3A-15.3</v>
      </c>
      <c r="V217" s="17">
        <v>6.5920050000000004E-4</v>
      </c>
      <c r="W217" s="17">
        <f t="shared" si="31"/>
        <v>-4.5878549999999927E-5</v>
      </c>
    </row>
    <row r="218" spans="1:23" x14ac:dyDescent="0.2">
      <c r="A218" s="1" t="s">
        <v>243</v>
      </c>
      <c r="B218" s="1" t="s">
        <v>244</v>
      </c>
      <c r="C218" s="20">
        <f t="shared" si="29"/>
        <v>6.7030143983344281</v>
      </c>
      <c r="D218" s="20">
        <f t="shared" si="30"/>
        <v>0.17598620075773794</v>
      </c>
      <c r="E218" s="12">
        <v>6.7030143983344281</v>
      </c>
      <c r="F218" s="13">
        <v>6.5380000000000003</v>
      </c>
      <c r="G218" s="13">
        <v>0.16</v>
      </c>
      <c r="H218" s="13">
        <v>2.5558390000000002</v>
      </c>
      <c r="I218" s="14">
        <v>2.0624704999999999</v>
      </c>
      <c r="J218" s="15">
        <v>1.2392123911590496</v>
      </c>
      <c r="K218" s="18">
        <v>41690</v>
      </c>
      <c r="L218" s="16">
        <v>0.4201388888888889</v>
      </c>
      <c r="M218" s="1">
        <v>3485</v>
      </c>
      <c r="N218" s="1">
        <v>2625</v>
      </c>
      <c r="O218" s="1">
        <v>3497</v>
      </c>
      <c r="P218" s="1">
        <v>-1</v>
      </c>
      <c r="Q218" s="1">
        <v>-17</v>
      </c>
      <c r="R218" s="1">
        <v>898729</v>
      </c>
      <c r="S218" s="1">
        <v>482274</v>
      </c>
      <c r="T218" s="1">
        <v>-50985</v>
      </c>
      <c r="U218" s="1" t="str">
        <f t="shared" si="28"/>
        <v>NS3A-11.1</v>
      </c>
      <c r="V218" s="17">
        <v>6.5717949999999999E-4</v>
      </c>
      <c r="W218" s="17">
        <f t="shared" si="31"/>
        <v>-4.7899549999999981E-5</v>
      </c>
    </row>
    <row r="219" spans="1:23" x14ac:dyDescent="0.2">
      <c r="A219" s="1" t="s">
        <v>245</v>
      </c>
      <c r="B219" s="1" t="s">
        <v>246</v>
      </c>
      <c r="C219" s="20">
        <f t="shared" si="29"/>
        <v>8.5073101506802917</v>
      </c>
      <c r="D219" s="20">
        <f t="shared" si="30"/>
        <v>0.17598620075773794</v>
      </c>
      <c r="E219" s="12"/>
      <c r="F219" s="13">
        <v>8.3420000000000005</v>
      </c>
      <c r="G219" s="13">
        <v>0.26200000000000001</v>
      </c>
      <c r="H219" s="13">
        <v>2.5545949999999999</v>
      </c>
      <c r="I219" s="14">
        <v>2.0624310000000001</v>
      </c>
      <c r="J219" s="15">
        <v>1.2386329530539444</v>
      </c>
      <c r="K219" s="18">
        <v>41690</v>
      </c>
      <c r="L219" s="16">
        <v>0.42291666666666666</v>
      </c>
      <c r="M219" s="1">
        <v>3489</v>
      </c>
      <c r="N219" s="1">
        <v>2582</v>
      </c>
      <c r="O219" s="1">
        <v>3611</v>
      </c>
      <c r="P219" s="1">
        <v>-2</v>
      </c>
      <c r="Q219" s="1">
        <v>-16</v>
      </c>
      <c r="R219" s="1">
        <v>898729</v>
      </c>
      <c r="S219" s="1">
        <v>482274</v>
      </c>
      <c r="T219" s="1">
        <v>-50985</v>
      </c>
      <c r="U219" s="1" t="str">
        <f t="shared" si="28"/>
        <v>NS3A-11.2</v>
      </c>
      <c r="V219" s="17">
        <v>6.8360890000000003E-4</v>
      </c>
      <c r="W219" s="17">
        <f t="shared" si="31"/>
        <v>-2.1470149999999939E-5</v>
      </c>
    </row>
    <row r="220" spans="1:23" x14ac:dyDescent="0.2">
      <c r="A220" s="1" t="s">
        <v>247</v>
      </c>
      <c r="B220" s="1" t="s">
        <v>248</v>
      </c>
      <c r="C220" s="20">
        <f t="shared" si="29"/>
        <v>6.9520552200275088</v>
      </c>
      <c r="D220" s="20">
        <f t="shared" si="30"/>
        <v>0.17598620075773794</v>
      </c>
      <c r="E220" s="12">
        <v>6.9520552200275088</v>
      </c>
      <c r="F220" s="13">
        <v>6.7869999999999999</v>
      </c>
      <c r="G220" s="13">
        <v>0.19400000000000001</v>
      </c>
      <c r="H220" s="13">
        <v>2.5415179999999999</v>
      </c>
      <c r="I220" s="14">
        <v>2.0636830000000002</v>
      </c>
      <c r="J220" s="15">
        <v>1.2315447672922633</v>
      </c>
      <c r="K220" s="18">
        <v>41690</v>
      </c>
      <c r="L220" s="16">
        <v>0.42499999999999999</v>
      </c>
      <c r="M220" s="1">
        <v>3492</v>
      </c>
      <c r="N220" s="1">
        <v>2595</v>
      </c>
      <c r="O220" s="1">
        <v>3295</v>
      </c>
      <c r="P220" s="1">
        <v>-1</v>
      </c>
      <c r="Q220" s="1">
        <v>-18</v>
      </c>
      <c r="R220" s="1">
        <v>898729</v>
      </c>
      <c r="S220" s="1">
        <v>482274</v>
      </c>
      <c r="T220" s="1">
        <v>-50985</v>
      </c>
      <c r="U220" s="1" t="str">
        <f t="shared" si="28"/>
        <v>NS3A-10</v>
      </c>
      <c r="V220" s="17">
        <v>6.7673699999999995E-4</v>
      </c>
      <c r="W220" s="17">
        <f t="shared" si="31"/>
        <v>-2.8342050000000011E-5</v>
      </c>
    </row>
    <row r="221" spans="1:23" x14ac:dyDescent="0.2">
      <c r="A221" s="1" t="s">
        <v>249</v>
      </c>
      <c r="B221" s="1" t="s">
        <v>250</v>
      </c>
      <c r="C221" s="20">
        <f t="shared" si="29"/>
        <v>8.3782890020924761</v>
      </c>
      <c r="D221" s="20">
        <f t="shared" si="30"/>
        <v>0.17598620075773794</v>
      </c>
      <c r="E221" s="12">
        <v>8.3782890020924761</v>
      </c>
      <c r="F221" s="13">
        <v>8.2129999999999992</v>
      </c>
      <c r="G221" s="13">
        <v>0.27100000000000002</v>
      </c>
      <c r="H221" s="13">
        <v>2.5498660000000002</v>
      </c>
      <c r="I221" s="14">
        <v>2.0608275000000003</v>
      </c>
      <c r="J221" s="15">
        <v>1.2373020061116227</v>
      </c>
      <c r="K221" s="18">
        <v>41690</v>
      </c>
      <c r="L221" s="16">
        <v>0.42777777777777781</v>
      </c>
      <c r="M221" s="1">
        <v>3496</v>
      </c>
      <c r="N221" s="1">
        <v>3616</v>
      </c>
      <c r="O221" s="1">
        <v>3762</v>
      </c>
      <c r="P221" s="1">
        <v>-3</v>
      </c>
      <c r="Q221" s="1">
        <v>-17</v>
      </c>
      <c r="R221" s="1">
        <v>898729</v>
      </c>
      <c r="S221" s="1">
        <v>482274</v>
      </c>
      <c r="T221" s="1">
        <v>-50985</v>
      </c>
      <c r="U221" s="1" t="str">
        <f t="shared" si="28"/>
        <v>NS3A-3.1</v>
      </c>
      <c r="V221" s="17">
        <v>6.8144310000000004E-4</v>
      </c>
      <c r="W221" s="17">
        <f t="shared" si="31"/>
        <v>-2.3635949999999931E-5</v>
      </c>
    </row>
    <row r="222" spans="1:23" x14ac:dyDescent="0.2">
      <c r="A222" s="1" t="s">
        <v>251</v>
      </c>
      <c r="B222" s="1" t="s">
        <v>252</v>
      </c>
      <c r="C222" s="20">
        <f t="shared" si="29"/>
        <v>9.6414960615229806</v>
      </c>
      <c r="D222" s="20">
        <f t="shared" si="30"/>
        <v>0.17598620075773794</v>
      </c>
      <c r="E222" s="12"/>
      <c r="F222" s="13">
        <v>9.4760000000000009</v>
      </c>
      <c r="G222" s="13">
        <v>0.21299999999999999</v>
      </c>
      <c r="H222" s="13">
        <v>2.5676139999999998</v>
      </c>
      <c r="I222" s="14">
        <v>2.0588325000000003</v>
      </c>
      <c r="J222" s="15">
        <v>1.2471213661140474</v>
      </c>
      <c r="K222" s="18">
        <v>41690</v>
      </c>
      <c r="L222" s="16">
        <v>0.42986111111111108</v>
      </c>
      <c r="M222" s="1">
        <v>3499</v>
      </c>
      <c r="N222" s="1">
        <v>3656</v>
      </c>
      <c r="O222" s="1">
        <v>3778</v>
      </c>
      <c r="P222" s="1">
        <v>-4</v>
      </c>
      <c r="Q222" s="1">
        <v>-18</v>
      </c>
      <c r="R222" s="1">
        <v>898729</v>
      </c>
      <c r="S222" s="1">
        <v>482274</v>
      </c>
      <c r="T222" s="1">
        <v>-50985</v>
      </c>
      <c r="U222" s="1" t="str">
        <f t="shared" si="28"/>
        <v>NS3A-3.2</v>
      </c>
      <c r="V222" s="17">
        <v>8.3779670000000005E-4</v>
      </c>
      <c r="W222" s="17">
        <f t="shared" si="31"/>
        <v>1.3271765000000008E-4</v>
      </c>
    </row>
    <row r="223" spans="1:23" x14ac:dyDescent="0.2">
      <c r="A223" s="1" t="s">
        <v>253</v>
      </c>
      <c r="B223" s="1" t="s">
        <v>254</v>
      </c>
      <c r="C223" s="20">
        <f t="shared" si="29"/>
        <v>8.4873068718294142</v>
      </c>
      <c r="D223" s="20">
        <f t="shared" si="30"/>
        <v>0.17598620075773794</v>
      </c>
      <c r="E223" s="12">
        <v>8.49</v>
      </c>
      <c r="F223" s="13">
        <v>8.3219999999999992</v>
      </c>
      <c r="G223" s="13">
        <v>0.21199999999999999</v>
      </c>
      <c r="H223" s="13">
        <v>2.5230999999999999</v>
      </c>
      <c r="I223" s="14">
        <v>2.0537475000000001</v>
      </c>
      <c r="J223" s="15">
        <v>1.2285346665059846</v>
      </c>
      <c r="K223" s="18">
        <v>41690</v>
      </c>
      <c r="L223" s="16">
        <v>0.43333333333333335</v>
      </c>
      <c r="M223" s="1">
        <v>3504</v>
      </c>
      <c r="N223" s="1">
        <v>-3837</v>
      </c>
      <c r="O223" s="1">
        <v>-1439</v>
      </c>
      <c r="P223" s="1">
        <v>-3</v>
      </c>
      <c r="Q223" s="1">
        <v>-19</v>
      </c>
      <c r="R223" s="1">
        <v>898729</v>
      </c>
      <c r="S223" s="1">
        <v>482274</v>
      </c>
      <c r="T223" s="1">
        <v>-50985</v>
      </c>
      <c r="U223" s="1" t="str">
        <f t="shared" si="28"/>
        <v>SS1-121R</v>
      </c>
      <c r="V223" s="17">
        <v>7.3859070000000004E-4</v>
      </c>
      <c r="W223" s="17">
        <f t="shared" si="31"/>
        <v>3.3511650000000071E-5</v>
      </c>
    </row>
    <row r="224" spans="1:23" x14ac:dyDescent="0.2">
      <c r="A224" s="1" t="s">
        <v>255</v>
      </c>
      <c r="B224" s="1" t="s">
        <v>256</v>
      </c>
      <c r="C224" s="20">
        <f t="shared" si="29"/>
        <v>6.3369543953641916</v>
      </c>
      <c r="D224" s="20">
        <f t="shared" si="30"/>
        <v>0.17598620075773794</v>
      </c>
      <c r="E224" s="12"/>
      <c r="F224" s="13">
        <v>6.1719999999999997</v>
      </c>
      <c r="G224" s="13">
        <v>0.47299999999999998</v>
      </c>
      <c r="H224" s="13">
        <v>2.4692759999999998</v>
      </c>
      <c r="I224" s="14">
        <v>2.0521830000000003</v>
      </c>
      <c r="J224" s="15">
        <v>1.2032435703833426</v>
      </c>
      <c r="K224" s="18">
        <v>41690</v>
      </c>
      <c r="L224" s="16">
        <v>0.43541666666666662</v>
      </c>
      <c r="M224" s="1">
        <v>3507</v>
      </c>
      <c r="N224" s="1">
        <v>-3757</v>
      </c>
      <c r="O224" s="1">
        <v>-1494</v>
      </c>
      <c r="P224" s="1">
        <v>-4</v>
      </c>
      <c r="Q224" s="1">
        <v>-19</v>
      </c>
      <c r="R224" s="1">
        <v>898729</v>
      </c>
      <c r="S224" s="1">
        <v>482274</v>
      </c>
      <c r="T224" s="1">
        <v>-50985</v>
      </c>
      <c r="U224" s="1" t="str">
        <f t="shared" si="28"/>
        <v>SS1-121.1</v>
      </c>
      <c r="V224" s="17">
        <v>7.6430359999999998E-3</v>
      </c>
      <c r="W224" s="17">
        <f t="shared" si="31"/>
        <v>6.93795695E-3</v>
      </c>
    </row>
    <row r="225" spans="1:23" x14ac:dyDescent="0.2">
      <c r="A225" s="1" t="s">
        <v>257</v>
      </c>
      <c r="B225" s="1" t="s">
        <v>258</v>
      </c>
      <c r="C225" s="20">
        <f t="shared" si="29"/>
        <v>8.3382824443907211</v>
      </c>
      <c r="D225" s="20">
        <f t="shared" si="30"/>
        <v>0.17598620075773794</v>
      </c>
      <c r="E225" s="12">
        <v>8.34</v>
      </c>
      <c r="F225" s="13">
        <v>8.173</v>
      </c>
      <c r="G225" s="13">
        <v>0.17899999999999999</v>
      </c>
      <c r="H225" s="13">
        <v>2.5103879999999998</v>
      </c>
      <c r="I225" s="14">
        <v>2.0515180000000002</v>
      </c>
      <c r="J225" s="15">
        <v>1.2236733969675135</v>
      </c>
      <c r="K225" s="18">
        <v>41690</v>
      </c>
      <c r="L225" s="16">
        <v>0.4381944444444445</v>
      </c>
      <c r="M225" s="1">
        <v>3511</v>
      </c>
      <c r="N225" s="1">
        <v>-2409</v>
      </c>
      <c r="O225" s="1">
        <v>-1612</v>
      </c>
      <c r="P225" s="1">
        <v>-5</v>
      </c>
      <c r="Q225" s="1">
        <v>-21</v>
      </c>
      <c r="R225" s="1">
        <v>898729</v>
      </c>
      <c r="S225" s="1">
        <v>482274</v>
      </c>
      <c r="T225" s="1">
        <v>-50985</v>
      </c>
      <c r="U225" s="1" t="str">
        <f t="shared" si="28"/>
        <v>SS1-22.1</v>
      </c>
      <c r="V225" s="17">
        <v>7.862193E-4</v>
      </c>
      <c r="W225" s="17">
        <f t="shared" si="31"/>
        <v>8.114025000000003E-5</v>
      </c>
    </row>
    <row r="226" spans="1:23" x14ac:dyDescent="0.2">
      <c r="A226" s="1" t="s">
        <v>259</v>
      </c>
      <c r="B226" s="1" t="s">
        <v>260</v>
      </c>
      <c r="C226" s="20">
        <f t="shared" si="29"/>
        <v>2.3553017401045651</v>
      </c>
      <c r="D226" s="20">
        <f t="shared" si="30"/>
        <v>0.17598620075773794</v>
      </c>
      <c r="E226" s="12"/>
      <c r="F226" s="13">
        <v>2.1909999999999998</v>
      </c>
      <c r="G226" s="13">
        <v>0.17399999999999999</v>
      </c>
      <c r="H226" s="13">
        <v>2.534659</v>
      </c>
      <c r="I226" s="14">
        <v>2.0596540000000001</v>
      </c>
      <c r="J226" s="15">
        <v>1.230623687279514</v>
      </c>
      <c r="K226" s="18">
        <v>41690</v>
      </c>
      <c r="L226" s="16">
        <v>0.44097222222222227</v>
      </c>
      <c r="M226" s="1">
        <v>3515</v>
      </c>
      <c r="N226" s="1">
        <v>-2335</v>
      </c>
      <c r="O226" s="1">
        <v>-1604</v>
      </c>
      <c r="P226" s="1">
        <v>-5</v>
      </c>
      <c r="Q226" s="1">
        <v>-21</v>
      </c>
      <c r="R226" s="1">
        <v>898729</v>
      </c>
      <c r="S226" s="1">
        <v>482274</v>
      </c>
      <c r="T226" s="1">
        <v>-50985</v>
      </c>
      <c r="U226" s="1" t="str">
        <f t="shared" si="28"/>
        <v>SS1-22.2</v>
      </c>
      <c r="V226" s="17">
        <v>7.6409429999999999E-4</v>
      </c>
      <c r="W226" s="17">
        <f t="shared" si="31"/>
        <v>5.9015250000000021E-5</v>
      </c>
    </row>
    <row r="227" spans="1:23" x14ac:dyDescent="0.2">
      <c r="A227" s="1" t="s">
        <v>261</v>
      </c>
      <c r="B227" s="1" t="s">
        <v>262</v>
      </c>
      <c r="C227" s="20">
        <f t="shared" si="29"/>
        <v>2.0592532131120667</v>
      </c>
      <c r="D227" s="20">
        <f t="shared" si="30"/>
        <v>0.17598620075773794</v>
      </c>
      <c r="E227" s="12"/>
      <c r="F227" s="13">
        <v>1.895</v>
      </c>
      <c r="G227" s="13">
        <v>0.161</v>
      </c>
      <c r="H227" s="13">
        <v>2.541636</v>
      </c>
      <c r="I227" s="14">
        <v>2.0614924999999999</v>
      </c>
      <c r="J227" s="15">
        <v>1.2329106217946464</v>
      </c>
      <c r="K227" s="18">
        <v>41690</v>
      </c>
      <c r="L227" s="16">
        <v>0.44305555555555554</v>
      </c>
      <c r="M227" s="1">
        <v>3518</v>
      </c>
      <c r="N227" s="1">
        <v>-2364</v>
      </c>
      <c r="O227" s="1">
        <v>-1610</v>
      </c>
      <c r="P227" s="1">
        <v>-5</v>
      </c>
      <c r="Q227" s="1">
        <v>-22</v>
      </c>
      <c r="R227" s="1">
        <v>898729</v>
      </c>
      <c r="S227" s="1">
        <v>482274</v>
      </c>
      <c r="T227" s="1">
        <v>-50985</v>
      </c>
      <c r="U227" s="1" t="str">
        <f t="shared" si="28"/>
        <v>SS1-22.3</v>
      </c>
      <c r="V227" s="17">
        <v>7.8401060000000001E-4</v>
      </c>
      <c r="W227" s="17">
        <f t="shared" si="31"/>
        <v>7.8931550000000046E-5</v>
      </c>
    </row>
    <row r="228" spans="1:23" x14ac:dyDescent="0.2">
      <c r="C228" s="12"/>
      <c r="D228" s="12"/>
      <c r="E228" s="12"/>
      <c r="F228" s="13"/>
      <c r="G228" s="13"/>
      <c r="H228" s="13"/>
      <c r="I228" s="14"/>
      <c r="J228" s="15"/>
      <c r="L228" s="16"/>
      <c r="V228" s="17"/>
    </row>
    <row r="229" spans="1:23" x14ac:dyDescent="0.2">
      <c r="A229" s="1" t="s">
        <v>263</v>
      </c>
      <c r="B229" s="1" t="s">
        <v>205</v>
      </c>
      <c r="C229" s="12"/>
      <c r="D229" s="12"/>
      <c r="E229" s="12"/>
      <c r="F229" s="13">
        <v>4.88</v>
      </c>
      <c r="G229" s="13">
        <v>0.16600000000000001</v>
      </c>
      <c r="H229" s="13">
        <v>2.5791089999999999</v>
      </c>
      <c r="I229" s="14">
        <v>2.0556255000000001</v>
      </c>
      <c r="J229" s="15">
        <v>1.254658983360539</v>
      </c>
      <c r="K229" s="18">
        <v>41690</v>
      </c>
      <c r="L229" s="16">
        <v>0.4465277777777778</v>
      </c>
      <c r="M229" s="1">
        <v>3523</v>
      </c>
      <c r="N229" s="1">
        <v>414</v>
      </c>
      <c r="O229" s="1">
        <v>277</v>
      </c>
      <c r="P229" s="1">
        <v>0</v>
      </c>
      <c r="Q229" s="1">
        <v>-21</v>
      </c>
      <c r="R229" s="1">
        <v>898729</v>
      </c>
      <c r="S229" s="1">
        <v>482274</v>
      </c>
      <c r="T229" s="1">
        <v>-50985</v>
      </c>
      <c r="U229" s="1" t="s">
        <v>28</v>
      </c>
      <c r="V229" s="17">
        <v>7.20431E-4</v>
      </c>
    </row>
    <row r="230" spans="1:23" x14ac:dyDescent="0.2">
      <c r="A230" s="1" t="s">
        <v>264</v>
      </c>
      <c r="B230" s="1" t="s">
        <v>205</v>
      </c>
      <c r="C230" s="12"/>
      <c r="D230" s="12"/>
      <c r="E230" s="12"/>
      <c r="F230" s="13">
        <v>4.9640000000000004</v>
      </c>
      <c r="G230" s="13">
        <v>0.26200000000000001</v>
      </c>
      <c r="H230" s="13">
        <v>2.5807030000000002</v>
      </c>
      <c r="I230" s="14">
        <v>2.0599670000000003</v>
      </c>
      <c r="J230" s="15">
        <v>1.2527885155441809</v>
      </c>
      <c r="K230" s="18">
        <v>41690</v>
      </c>
      <c r="L230" s="16">
        <v>0.44861111111111113</v>
      </c>
      <c r="M230" s="1">
        <v>3526</v>
      </c>
      <c r="N230" s="1">
        <v>414</v>
      </c>
      <c r="O230" s="1">
        <v>257</v>
      </c>
      <c r="P230" s="1">
        <v>0</v>
      </c>
      <c r="Q230" s="1">
        <v>-22</v>
      </c>
      <c r="R230" s="1">
        <v>898729</v>
      </c>
      <c r="S230" s="1">
        <v>482274</v>
      </c>
      <c r="T230" s="1">
        <v>-50985</v>
      </c>
      <c r="U230" s="1" t="s">
        <v>28</v>
      </c>
      <c r="V230" s="17">
        <v>7.4314420000000001E-4</v>
      </c>
    </row>
    <row r="231" spans="1:23" x14ac:dyDescent="0.2">
      <c r="A231" s="1" t="s">
        <v>265</v>
      </c>
      <c r="B231" s="1" t="s">
        <v>205</v>
      </c>
      <c r="C231" s="12"/>
      <c r="D231" s="12"/>
      <c r="E231" s="12"/>
      <c r="F231" s="13">
        <v>4.8490000000000002</v>
      </c>
      <c r="G231" s="13">
        <v>0.23499999999999999</v>
      </c>
      <c r="H231" s="13">
        <v>2.5951140000000001</v>
      </c>
      <c r="I231" s="14">
        <v>2.064622</v>
      </c>
      <c r="J231" s="15">
        <v>1.2569438860963411</v>
      </c>
      <c r="K231" s="18">
        <v>41690</v>
      </c>
      <c r="L231" s="16">
        <v>0.45069444444444445</v>
      </c>
      <c r="M231" s="1">
        <v>3529</v>
      </c>
      <c r="N231" s="1">
        <v>414</v>
      </c>
      <c r="O231" s="1">
        <v>237</v>
      </c>
      <c r="P231" s="1">
        <v>0</v>
      </c>
      <c r="Q231" s="1">
        <v>-22</v>
      </c>
      <c r="R231" s="1">
        <v>898729</v>
      </c>
      <c r="S231" s="1">
        <v>482274</v>
      </c>
      <c r="T231" s="1">
        <v>-50985</v>
      </c>
      <c r="U231" s="1" t="s">
        <v>28</v>
      </c>
      <c r="V231" s="17">
        <v>7.315736E-4</v>
      </c>
    </row>
    <row r="232" spans="1:23" x14ac:dyDescent="0.2">
      <c r="A232" s="1" t="s">
        <v>266</v>
      </c>
      <c r="B232" s="1" t="s">
        <v>205</v>
      </c>
      <c r="C232" s="12"/>
      <c r="D232" s="12"/>
      <c r="E232" s="12"/>
      <c r="F232" s="13">
        <v>5.01</v>
      </c>
      <c r="G232" s="13">
        <v>0.24</v>
      </c>
      <c r="H232" s="13">
        <v>2.5736460000000001</v>
      </c>
      <c r="I232" s="14">
        <v>2.0656780000000001</v>
      </c>
      <c r="J232" s="15">
        <v>1.2459086072466279</v>
      </c>
      <c r="K232" s="18">
        <v>41690</v>
      </c>
      <c r="L232" s="16">
        <v>0.45277777777777778</v>
      </c>
      <c r="M232" s="1">
        <v>3532</v>
      </c>
      <c r="N232" s="1">
        <v>414</v>
      </c>
      <c r="O232" s="1">
        <v>217</v>
      </c>
      <c r="P232" s="1">
        <v>0</v>
      </c>
      <c r="Q232" s="1">
        <v>-22</v>
      </c>
      <c r="R232" s="1">
        <v>898729</v>
      </c>
      <c r="S232" s="1">
        <v>482274</v>
      </c>
      <c r="T232" s="1">
        <v>-50985</v>
      </c>
      <c r="U232" s="1" t="s">
        <v>28</v>
      </c>
      <c r="V232" s="17">
        <v>7.1322720000000005E-4</v>
      </c>
    </row>
    <row r="233" spans="1:23" x14ac:dyDescent="0.2">
      <c r="B233" s="19" t="s">
        <v>35</v>
      </c>
      <c r="C233" s="20"/>
      <c r="D233" s="20"/>
      <c r="E233" s="20"/>
      <c r="F233" s="14">
        <f>AVERAGE(F229:F232)</f>
        <v>4.9257500000000007</v>
      </c>
      <c r="G233" s="14">
        <f>2*STDEV(F229:F232)</f>
        <v>0.14852496984233537</v>
      </c>
      <c r="H233" s="13"/>
      <c r="I233" s="14"/>
      <c r="J233" s="15"/>
      <c r="L233" s="16"/>
      <c r="V233" s="22">
        <f>AVERAGE(V229:V232)</f>
        <v>7.2709399999999996E-4</v>
      </c>
    </row>
    <row r="234" spans="1:23" x14ac:dyDescent="0.2">
      <c r="B234" s="23" t="s">
        <v>66</v>
      </c>
      <c r="C234" s="24">
        <v>5.09</v>
      </c>
      <c r="D234" s="24"/>
      <c r="E234" s="24">
        <f>((F234/1000+1)/(C234/1000+1)-1)*1000</f>
        <v>-0.16391566924345291</v>
      </c>
      <c r="F234" s="25">
        <f>AVERAGE(F229:F232,F206:F209)</f>
        <v>4.925250000000001</v>
      </c>
      <c r="G234" s="25">
        <f>2*STDEV(F229:F232,F206:F209)</f>
        <v>0.17598620075773794</v>
      </c>
      <c r="H234" s="13"/>
      <c r="I234" s="14"/>
      <c r="J234" s="15"/>
      <c r="L234" s="16"/>
      <c r="V234" s="26">
        <f>AVERAGE(V210,V233)</f>
        <v>7.0507904999999997E-4</v>
      </c>
    </row>
    <row r="235" spans="1:23" x14ac:dyDescent="0.2">
      <c r="C235" s="12"/>
      <c r="D235" s="12"/>
      <c r="E235" s="12"/>
      <c r="F235" s="13"/>
      <c r="G235" s="13"/>
      <c r="H235" s="13"/>
      <c r="I235" s="14"/>
      <c r="J235" s="15"/>
      <c r="L235" s="16"/>
      <c r="V235" s="17"/>
    </row>
    <row r="236" spans="1:23" x14ac:dyDescent="0.2">
      <c r="A236" s="1" t="s">
        <v>267</v>
      </c>
      <c r="B236" s="1" t="s">
        <v>268</v>
      </c>
      <c r="C236" s="20">
        <f>((F236/1000+1)/($E$257/1000+1)-1)*1000</f>
        <v>2.4419542621716417</v>
      </c>
      <c r="D236" s="20">
        <f>$G$257</f>
        <v>0.15884493786619147</v>
      </c>
      <c r="E236" s="12"/>
      <c r="F236" s="13">
        <v>2.33</v>
      </c>
      <c r="G236" s="13">
        <v>0.216</v>
      </c>
      <c r="H236" s="13">
        <v>2.5640700000000001</v>
      </c>
      <c r="I236" s="14">
        <v>2.0712714999999999</v>
      </c>
      <c r="J236" s="15">
        <v>1.2379207650952568</v>
      </c>
      <c r="K236" s="18">
        <v>41690</v>
      </c>
      <c r="L236" s="16">
        <v>0.45555555555555555</v>
      </c>
      <c r="M236" s="1">
        <v>3536</v>
      </c>
      <c r="N236" s="1">
        <v>-2657</v>
      </c>
      <c r="O236" s="1">
        <v>-1517</v>
      </c>
      <c r="P236" s="1">
        <v>-6</v>
      </c>
      <c r="Q236" s="1">
        <v>-21</v>
      </c>
      <c r="R236" s="1">
        <v>898729</v>
      </c>
      <c r="S236" s="1">
        <v>482274</v>
      </c>
      <c r="T236" s="1">
        <v>-50985</v>
      </c>
      <c r="U236" s="1" t="str">
        <f t="shared" ref="U236:U250" si="32">B236</f>
        <v>SS1-114.1</v>
      </c>
      <c r="V236" s="17">
        <v>7.2298670000000003E-4</v>
      </c>
      <c r="W236" s="17">
        <f>V236-V$257</f>
        <v>-3.71375999999999E-5</v>
      </c>
    </row>
    <row r="237" spans="1:23" x14ac:dyDescent="0.2">
      <c r="A237" s="1" t="s">
        <v>269</v>
      </c>
      <c r="B237" s="1" t="s">
        <v>270</v>
      </c>
      <c r="C237" s="20">
        <f t="shared" ref="C237:C250" si="33">((F237/1000+1)/($E$257/1000+1)-1)*1000</f>
        <v>8.2306007471311116</v>
      </c>
      <c r="D237" s="20">
        <f t="shared" ref="D237:D250" si="34">$G$257</f>
        <v>0.15884493786619147</v>
      </c>
      <c r="E237" s="12">
        <v>8.23</v>
      </c>
      <c r="F237" s="13">
        <v>8.1180000000000003</v>
      </c>
      <c r="G237" s="13">
        <v>0.28499999999999998</v>
      </c>
      <c r="H237" s="13">
        <v>2.5373579999999998</v>
      </c>
      <c r="I237" s="14">
        <v>2.0755745000000001</v>
      </c>
      <c r="J237" s="15">
        <v>1.2224846662935971</v>
      </c>
      <c r="K237" s="18">
        <v>41690</v>
      </c>
      <c r="L237" s="16">
        <v>0.45833333333333331</v>
      </c>
      <c r="M237" s="1">
        <v>3540</v>
      </c>
      <c r="N237" s="1">
        <v>-2694</v>
      </c>
      <c r="O237" s="1">
        <v>-1564</v>
      </c>
      <c r="P237" s="1">
        <v>-5</v>
      </c>
      <c r="Q237" s="1">
        <v>-22</v>
      </c>
      <c r="R237" s="1">
        <v>898729</v>
      </c>
      <c r="S237" s="1">
        <v>482274</v>
      </c>
      <c r="T237" s="1">
        <v>-50985</v>
      </c>
      <c r="U237" s="1" t="str">
        <f t="shared" si="32"/>
        <v>SS1-114.3</v>
      </c>
      <c r="V237" s="17">
        <v>7.5163870000000002E-4</v>
      </c>
      <c r="W237" s="17">
        <f t="shared" ref="W237:W250" si="35">V237-V$257</f>
        <v>-8.485599999999904E-6</v>
      </c>
    </row>
    <row r="238" spans="1:23" x14ac:dyDescent="0.2">
      <c r="A238" s="1" t="s">
        <v>271</v>
      </c>
      <c r="B238" s="1" t="s">
        <v>272</v>
      </c>
      <c r="C238" s="20">
        <f t="shared" si="33"/>
        <v>2.2859368379051226</v>
      </c>
      <c r="D238" s="20">
        <f t="shared" si="34"/>
        <v>0.15884493786619147</v>
      </c>
      <c r="E238" s="12"/>
      <c r="F238" s="13">
        <v>2.1739999999999999</v>
      </c>
      <c r="G238" s="13">
        <v>0.224</v>
      </c>
      <c r="H238" s="13">
        <v>2.5726049999999998</v>
      </c>
      <c r="I238" s="14">
        <v>2.0799940000000001</v>
      </c>
      <c r="J238" s="15">
        <v>1.2368328947102731</v>
      </c>
      <c r="K238" s="18">
        <v>41690</v>
      </c>
      <c r="L238" s="16">
        <v>0.4604166666666667</v>
      </c>
      <c r="M238" s="1">
        <v>3543</v>
      </c>
      <c r="N238" s="1">
        <v>-2677</v>
      </c>
      <c r="O238" s="1">
        <v>-1538</v>
      </c>
      <c r="P238" s="1">
        <v>-5</v>
      </c>
      <c r="Q238" s="1">
        <v>-22</v>
      </c>
      <c r="R238" s="1">
        <v>898729</v>
      </c>
      <c r="S238" s="1">
        <v>482274</v>
      </c>
      <c r="T238" s="1">
        <v>-50985</v>
      </c>
      <c r="U238" s="1" t="str">
        <f t="shared" si="32"/>
        <v>SS1-114.2</v>
      </c>
      <c r="V238" s="17">
        <v>8.0005899999999999E-4</v>
      </c>
      <c r="W238" s="17">
        <f t="shared" si="35"/>
        <v>3.9934700000000063E-5</v>
      </c>
    </row>
    <row r="239" spans="1:23" x14ac:dyDescent="0.2">
      <c r="A239" s="1" t="s">
        <v>273</v>
      </c>
      <c r="B239" s="1" t="s">
        <v>274</v>
      </c>
      <c r="C239" s="20">
        <f t="shared" si="33"/>
        <v>4.6782040099895283</v>
      </c>
      <c r="D239" s="20">
        <f t="shared" si="34"/>
        <v>0.15884493786619147</v>
      </c>
      <c r="E239" s="12"/>
      <c r="F239" s="13">
        <v>4.5659999999999998</v>
      </c>
      <c r="G239" s="13">
        <v>0.17799999999999999</v>
      </c>
      <c r="H239" s="13">
        <v>2.589636</v>
      </c>
      <c r="I239" s="14">
        <v>2.0853920000000001</v>
      </c>
      <c r="J239" s="15">
        <v>1.2417981847058011</v>
      </c>
      <c r="K239" s="18">
        <v>41690</v>
      </c>
      <c r="L239" s="16">
        <v>0.46388888888888885</v>
      </c>
      <c r="M239" s="1">
        <v>3548</v>
      </c>
      <c r="N239" s="1">
        <v>3267</v>
      </c>
      <c r="O239" s="1">
        <v>-1384</v>
      </c>
      <c r="P239" s="1">
        <v>-1</v>
      </c>
      <c r="Q239" s="1">
        <v>-24</v>
      </c>
      <c r="R239" s="1">
        <v>898729</v>
      </c>
      <c r="S239" s="1">
        <v>482274</v>
      </c>
      <c r="T239" s="1">
        <v>-50985</v>
      </c>
      <c r="U239" s="1" t="str">
        <f t="shared" si="32"/>
        <v>SS1-3.1</v>
      </c>
      <c r="V239" s="17">
        <v>7.4398040000000002E-4</v>
      </c>
      <c r="W239" s="17">
        <f t="shared" si="35"/>
        <v>-1.6143899999999912E-5</v>
      </c>
    </row>
    <row r="240" spans="1:23" x14ac:dyDescent="0.2">
      <c r="A240" s="1" t="s">
        <v>275</v>
      </c>
      <c r="B240" s="1" t="s">
        <v>276</v>
      </c>
      <c r="C240" s="20">
        <f t="shared" si="33"/>
        <v>8.2816064435260461</v>
      </c>
      <c r="D240" s="20">
        <f t="shared" si="34"/>
        <v>0.15884493786619147</v>
      </c>
      <c r="E240" s="12"/>
      <c r="F240" s="13">
        <v>8.1690000000000005</v>
      </c>
      <c r="G240" s="13">
        <v>0.19600000000000001</v>
      </c>
      <c r="H240" s="13">
        <v>2.572778</v>
      </c>
      <c r="I240" s="14">
        <v>2.0857055</v>
      </c>
      <c r="J240" s="15">
        <v>1.233528894659385</v>
      </c>
      <c r="K240" s="18">
        <v>41690</v>
      </c>
      <c r="L240" s="16">
        <v>0.46666666666666662</v>
      </c>
      <c r="M240" s="1">
        <v>3552</v>
      </c>
      <c r="N240" s="1">
        <v>1479</v>
      </c>
      <c r="O240" s="1">
        <v>-1390</v>
      </c>
      <c r="P240" s="1">
        <v>1</v>
      </c>
      <c r="Q240" s="1">
        <v>-22</v>
      </c>
      <c r="R240" s="1">
        <v>898729</v>
      </c>
      <c r="S240" s="1">
        <v>482274</v>
      </c>
      <c r="T240" s="1">
        <v>-50985</v>
      </c>
      <c r="U240" s="1" t="str">
        <f t="shared" si="32"/>
        <v>SS1-9</v>
      </c>
      <c r="V240" s="17">
        <v>7.219301E-4</v>
      </c>
      <c r="W240" s="17">
        <f t="shared" si="35"/>
        <v>-3.8194199999999926E-5</v>
      </c>
    </row>
    <row r="241" spans="1:23" x14ac:dyDescent="0.2">
      <c r="A241" s="1" t="s">
        <v>277</v>
      </c>
      <c r="B241" s="1" t="s">
        <v>278</v>
      </c>
      <c r="C241" s="20">
        <f t="shared" si="33"/>
        <v>8.8746726780768448</v>
      </c>
      <c r="D241" s="20">
        <f t="shared" si="34"/>
        <v>0.15884493786619147</v>
      </c>
      <c r="E241" s="12">
        <v>8.8699999999999992</v>
      </c>
      <c r="F241" s="13">
        <v>8.7620000000000005</v>
      </c>
      <c r="G241" s="13">
        <v>0.187</v>
      </c>
      <c r="H241" s="13">
        <v>2.5795849999999998</v>
      </c>
      <c r="I241" s="14">
        <v>2.0834755000000005</v>
      </c>
      <c r="J241" s="15">
        <v>1.2381163109429409</v>
      </c>
      <c r="K241" s="18">
        <v>41690</v>
      </c>
      <c r="L241" s="16">
        <v>0.4694444444444445</v>
      </c>
      <c r="M241" s="1">
        <v>3556</v>
      </c>
      <c r="N241" s="1">
        <v>1169</v>
      </c>
      <c r="O241" s="1">
        <v>-1462</v>
      </c>
      <c r="P241" s="1">
        <v>2</v>
      </c>
      <c r="Q241" s="1">
        <v>-24</v>
      </c>
      <c r="R241" s="1">
        <v>898729</v>
      </c>
      <c r="S241" s="1">
        <v>482274</v>
      </c>
      <c r="T241" s="1">
        <v>-50985</v>
      </c>
      <c r="U241" s="1" t="str">
        <f t="shared" si="32"/>
        <v>SS1-10.1</v>
      </c>
      <c r="V241" s="17">
        <v>8.0788970000000002E-4</v>
      </c>
      <c r="W241" s="17">
        <f t="shared" si="35"/>
        <v>4.7765400000000097E-5</v>
      </c>
    </row>
    <row r="242" spans="1:23" x14ac:dyDescent="0.2">
      <c r="A242" s="1" t="s">
        <v>279</v>
      </c>
      <c r="B242" s="1" t="s">
        <v>280</v>
      </c>
      <c r="C242" s="20">
        <f t="shared" si="33"/>
        <v>9.3297234988536371</v>
      </c>
      <c r="D242" s="20">
        <f t="shared" si="34"/>
        <v>0.15884493786619147</v>
      </c>
      <c r="E242" s="12">
        <v>9.33</v>
      </c>
      <c r="F242" s="13">
        <v>9.2170000000000005</v>
      </c>
      <c r="G242" s="13">
        <v>0.187</v>
      </c>
      <c r="H242" s="13">
        <v>2.5696289999999999</v>
      </c>
      <c r="I242" s="14">
        <v>2.0756129999999997</v>
      </c>
      <c r="J242" s="15">
        <v>1.2380096867768704</v>
      </c>
      <c r="K242" s="18">
        <v>41690</v>
      </c>
      <c r="L242" s="16">
        <v>0.47222222222222227</v>
      </c>
      <c r="M242" s="1">
        <v>3560</v>
      </c>
      <c r="N242" s="1">
        <v>252</v>
      </c>
      <c r="O242" s="1">
        <v>-1287</v>
      </c>
      <c r="P242" s="1">
        <v>3</v>
      </c>
      <c r="Q242" s="1">
        <v>-23</v>
      </c>
      <c r="R242" s="1">
        <v>898729</v>
      </c>
      <c r="S242" s="1">
        <v>482274</v>
      </c>
      <c r="T242" s="1">
        <v>-50985</v>
      </c>
      <c r="U242" s="1" t="str">
        <f t="shared" si="32"/>
        <v>SS1-12</v>
      </c>
      <c r="V242" s="17">
        <v>7.7056330000000004E-4</v>
      </c>
      <c r="W242" s="17">
        <f t="shared" si="35"/>
        <v>1.0439000000000108E-5</v>
      </c>
    </row>
    <row r="243" spans="1:23" x14ac:dyDescent="0.2">
      <c r="A243" s="1" t="s">
        <v>281</v>
      </c>
      <c r="B243" s="1" t="s">
        <v>282</v>
      </c>
      <c r="C243" s="20">
        <f t="shared" si="33"/>
        <v>8.2846067786079836</v>
      </c>
      <c r="D243" s="20">
        <f t="shared" si="34"/>
        <v>0.15884493786619147</v>
      </c>
      <c r="E243" s="12">
        <v>8.2799999999999994</v>
      </c>
      <c r="F243" s="13">
        <v>8.1720000000000006</v>
      </c>
      <c r="G243" s="13">
        <v>0.27700000000000002</v>
      </c>
      <c r="H243" s="13">
        <v>2.551396</v>
      </c>
      <c r="I243" s="14">
        <v>2.0720144999999999</v>
      </c>
      <c r="J243" s="15">
        <v>1.231360108725108</v>
      </c>
      <c r="K243" s="18">
        <v>41690</v>
      </c>
      <c r="L243" s="16">
        <v>0.47430555555555554</v>
      </c>
      <c r="M243" s="1">
        <v>3563</v>
      </c>
      <c r="N243" s="1">
        <v>-414</v>
      </c>
      <c r="O243" s="1">
        <v>-1265</v>
      </c>
      <c r="P243" s="1">
        <v>2</v>
      </c>
      <c r="Q243" s="1">
        <v>-24</v>
      </c>
      <c r="R243" s="1">
        <v>898729</v>
      </c>
      <c r="S243" s="1">
        <v>482274</v>
      </c>
      <c r="T243" s="1">
        <v>-50985</v>
      </c>
      <c r="U243" s="1" t="str">
        <f t="shared" si="32"/>
        <v>SS1-14.2</v>
      </c>
      <c r="V243" s="17">
        <v>7.6848080000000004E-4</v>
      </c>
      <c r="W243" s="17">
        <f t="shared" si="35"/>
        <v>8.3565000000001156E-6</v>
      </c>
    </row>
    <row r="244" spans="1:23" x14ac:dyDescent="0.2">
      <c r="A244" s="1" t="s">
        <v>283</v>
      </c>
      <c r="B244" s="1" t="s">
        <v>284</v>
      </c>
      <c r="C244" s="20">
        <f t="shared" si="33"/>
        <v>7.5885290395734106</v>
      </c>
      <c r="D244" s="20">
        <f t="shared" si="34"/>
        <v>0.15884493786619147</v>
      </c>
      <c r="E244" s="12"/>
      <c r="F244" s="13">
        <v>7.476</v>
      </c>
      <c r="G244" s="13">
        <v>0.23200000000000001</v>
      </c>
      <c r="H244" s="13">
        <v>2.5877309999999998</v>
      </c>
      <c r="I244" s="14">
        <v>2.0683379999999998</v>
      </c>
      <c r="J244" s="15">
        <v>1.2511161135172297</v>
      </c>
      <c r="K244" s="18">
        <v>41690</v>
      </c>
      <c r="L244" s="16">
        <v>0.4770833333333333</v>
      </c>
      <c r="M244" s="1">
        <v>3567</v>
      </c>
      <c r="N244" s="1">
        <v>-497</v>
      </c>
      <c r="O244" s="1">
        <v>-1203</v>
      </c>
      <c r="P244" s="1">
        <v>1</v>
      </c>
      <c r="Q244" s="1">
        <v>-23</v>
      </c>
      <c r="R244" s="1">
        <v>898729</v>
      </c>
      <c r="S244" s="1">
        <v>482274</v>
      </c>
      <c r="T244" s="1">
        <v>-50985</v>
      </c>
      <c r="U244" s="1" t="str">
        <f t="shared" si="32"/>
        <v>SS1-14.1</v>
      </c>
      <c r="V244" s="17">
        <v>8.4740369999999996E-4</v>
      </c>
      <c r="W244" s="17">
        <f t="shared" si="35"/>
        <v>8.727940000000003E-5</v>
      </c>
    </row>
    <row r="245" spans="1:23" x14ac:dyDescent="0.2">
      <c r="A245" s="1" t="s">
        <v>285</v>
      </c>
      <c r="B245" s="1" t="s">
        <v>286</v>
      </c>
      <c r="C245" s="20">
        <f t="shared" si="33"/>
        <v>7.8975635530240673</v>
      </c>
      <c r="D245" s="20">
        <f t="shared" si="34"/>
        <v>0.15884493786619147</v>
      </c>
      <c r="E245" s="12">
        <v>7.9</v>
      </c>
      <c r="F245" s="13">
        <v>7.7850000000000001</v>
      </c>
      <c r="G245" s="13">
        <v>0.26200000000000001</v>
      </c>
      <c r="H245" s="13">
        <v>2.5113340000000002</v>
      </c>
      <c r="I245" s="14">
        <v>2.0517135</v>
      </c>
      <c r="J245" s="15">
        <v>1.2240178757901627</v>
      </c>
      <c r="K245" s="18">
        <v>41690</v>
      </c>
      <c r="L245" s="16">
        <v>0.47986111111111113</v>
      </c>
      <c r="M245" s="1">
        <v>3571</v>
      </c>
      <c r="N245" s="1">
        <v>-987</v>
      </c>
      <c r="O245" s="1">
        <v>-1424</v>
      </c>
      <c r="P245" s="1">
        <v>3</v>
      </c>
      <c r="Q245" s="1">
        <v>-23</v>
      </c>
      <c r="R245" s="1">
        <v>898729</v>
      </c>
      <c r="S245" s="1">
        <v>482274</v>
      </c>
      <c r="T245" s="1">
        <v>-50985</v>
      </c>
      <c r="U245" s="1" t="str">
        <f t="shared" si="32"/>
        <v>SS1-15.1</v>
      </c>
      <c r="V245" s="17">
        <v>7.6752669999999995E-4</v>
      </c>
      <c r="W245" s="17">
        <f t="shared" si="35"/>
        <v>7.4024000000000225E-6</v>
      </c>
    </row>
    <row r="246" spans="1:23" x14ac:dyDescent="0.2">
      <c r="A246" s="1" t="s">
        <v>287</v>
      </c>
      <c r="B246" s="1" t="s">
        <v>288</v>
      </c>
      <c r="C246" s="20">
        <f t="shared" si="33"/>
        <v>1.4468431266265736</v>
      </c>
      <c r="D246" s="20">
        <f t="shared" si="34"/>
        <v>0.15884493786619147</v>
      </c>
      <c r="E246" s="12"/>
      <c r="F246" s="13">
        <v>1.335</v>
      </c>
      <c r="G246" s="13">
        <v>0.19800000000000001</v>
      </c>
      <c r="H246" s="13">
        <v>2.5531470000000001</v>
      </c>
      <c r="I246" s="14">
        <v>2.0544130000000003</v>
      </c>
      <c r="J246" s="15">
        <v>1.2427622878165197</v>
      </c>
      <c r="K246" s="18">
        <v>41690</v>
      </c>
      <c r="L246" s="16">
        <v>0.48194444444444445</v>
      </c>
      <c r="M246" s="1">
        <v>3574</v>
      </c>
      <c r="N246" s="1">
        <v>-934</v>
      </c>
      <c r="O246" s="1">
        <v>-1374</v>
      </c>
      <c r="P246" s="1">
        <v>2</v>
      </c>
      <c r="Q246" s="1">
        <v>-23</v>
      </c>
      <c r="R246" s="1">
        <v>898729</v>
      </c>
      <c r="S246" s="1">
        <v>482274</v>
      </c>
      <c r="T246" s="1">
        <v>-50985</v>
      </c>
      <c r="U246" s="1" t="str">
        <f t="shared" si="32"/>
        <v>SS1-15.2</v>
      </c>
      <c r="V246" s="17">
        <v>8.2172549999999999E-4</v>
      </c>
      <c r="W246" s="17">
        <f t="shared" si="35"/>
        <v>6.1601200000000063E-5</v>
      </c>
    </row>
    <row r="247" spans="1:23" x14ac:dyDescent="0.2">
      <c r="A247" s="1" t="s">
        <v>289</v>
      </c>
      <c r="B247" s="1" t="s">
        <v>290</v>
      </c>
      <c r="C247" s="20">
        <f t="shared" si="33"/>
        <v>7.4065087112624717</v>
      </c>
      <c r="D247" s="20">
        <f t="shared" si="34"/>
        <v>0.15884493786619147</v>
      </c>
      <c r="E247" s="12">
        <v>7.41</v>
      </c>
      <c r="F247" s="13">
        <v>7.2939999999999996</v>
      </c>
      <c r="G247" s="13">
        <v>0.251</v>
      </c>
      <c r="H247" s="13">
        <v>2.506853</v>
      </c>
      <c r="I247" s="14">
        <v>2.0463940000000003</v>
      </c>
      <c r="J247" s="15">
        <v>1.2250099443215723</v>
      </c>
      <c r="K247" s="18">
        <v>41690</v>
      </c>
      <c r="L247" s="16">
        <v>0.48472222222222222</v>
      </c>
      <c r="M247" s="1">
        <v>3578</v>
      </c>
      <c r="N247" s="1">
        <v>-1107</v>
      </c>
      <c r="O247" s="1">
        <v>-1530</v>
      </c>
      <c r="P247" s="1">
        <v>3</v>
      </c>
      <c r="Q247" s="1">
        <v>-24</v>
      </c>
      <c r="R247" s="1">
        <v>898729</v>
      </c>
      <c r="S247" s="1">
        <v>482274</v>
      </c>
      <c r="T247" s="1">
        <v>-50985</v>
      </c>
      <c r="U247" s="1" t="str">
        <f t="shared" si="32"/>
        <v>SS1-16.1</v>
      </c>
      <c r="V247" s="17">
        <v>9.9199969999999994E-4</v>
      </c>
      <c r="W247" s="17">
        <f t="shared" si="35"/>
        <v>2.3187540000000001E-4</v>
      </c>
    </row>
    <row r="248" spans="1:23" x14ac:dyDescent="0.2">
      <c r="A248" s="1" t="s">
        <v>291</v>
      </c>
      <c r="B248" s="1" t="s">
        <v>292</v>
      </c>
      <c r="C248" s="20">
        <f t="shared" si="33"/>
        <v>5.29127247842065</v>
      </c>
      <c r="D248" s="20">
        <f t="shared" si="34"/>
        <v>0.15884493786619147</v>
      </c>
      <c r="E248" s="12"/>
      <c r="F248" s="13">
        <v>5.1790000000000003</v>
      </c>
      <c r="G248" s="13">
        <v>0.23300000000000001</v>
      </c>
      <c r="H248" s="13">
        <v>2.4851510000000001</v>
      </c>
      <c r="I248" s="14">
        <v>2.0447120000000001</v>
      </c>
      <c r="J248" s="15">
        <v>1.2154039297465853</v>
      </c>
      <c r="K248" s="18">
        <v>41690</v>
      </c>
      <c r="L248" s="16">
        <v>0.48680555555555555</v>
      </c>
      <c r="M248" s="1">
        <v>3581</v>
      </c>
      <c r="N248" s="1">
        <v>-1145</v>
      </c>
      <c r="O248" s="1">
        <v>-1572</v>
      </c>
      <c r="P248" s="1">
        <v>3</v>
      </c>
      <c r="Q248" s="1">
        <v>-23</v>
      </c>
      <c r="R248" s="1">
        <v>898729</v>
      </c>
      <c r="S248" s="1">
        <v>482274</v>
      </c>
      <c r="T248" s="1">
        <v>-50985</v>
      </c>
      <c r="U248" s="1" t="str">
        <f t="shared" si="32"/>
        <v>SS1-16.2</v>
      </c>
      <c r="V248" s="17">
        <v>7.6790980000000005E-4</v>
      </c>
      <c r="W248" s="17">
        <f t="shared" si="35"/>
        <v>7.7855000000001239E-6</v>
      </c>
    </row>
    <row r="249" spans="1:23" x14ac:dyDescent="0.2">
      <c r="A249" s="1" t="s">
        <v>293</v>
      </c>
      <c r="B249" s="1" t="s">
        <v>294</v>
      </c>
      <c r="C249" s="20">
        <f t="shared" si="33"/>
        <v>13.950239525203578</v>
      </c>
      <c r="D249" s="20">
        <f t="shared" si="34"/>
        <v>0.15884493786619147</v>
      </c>
      <c r="E249" s="12">
        <v>13.95</v>
      </c>
      <c r="F249" s="13">
        <v>13.837</v>
      </c>
      <c r="G249" s="13">
        <v>0.19600000000000001</v>
      </c>
      <c r="H249" s="13">
        <v>2.5065499999999998</v>
      </c>
      <c r="I249" s="14">
        <v>2.03904</v>
      </c>
      <c r="J249" s="15">
        <v>1.229279464846202</v>
      </c>
      <c r="K249" s="18">
        <v>41690</v>
      </c>
      <c r="L249" s="16">
        <v>0.48958333333333331</v>
      </c>
      <c r="M249" s="1">
        <v>3585</v>
      </c>
      <c r="N249" s="1">
        <v>-1808</v>
      </c>
      <c r="O249" s="1">
        <v>-1358</v>
      </c>
      <c r="P249" s="1">
        <v>1</v>
      </c>
      <c r="Q249" s="1">
        <v>-22</v>
      </c>
      <c r="R249" s="1">
        <v>898729</v>
      </c>
      <c r="S249" s="1">
        <v>482274</v>
      </c>
      <c r="T249" s="1">
        <v>-50985</v>
      </c>
      <c r="U249" s="1" t="str">
        <f t="shared" si="32"/>
        <v>SS1-20.1</v>
      </c>
      <c r="V249" s="17">
        <v>7.3275330000000004E-4</v>
      </c>
      <c r="W249" s="17">
        <f t="shared" si="35"/>
        <v>-2.7370999999999884E-5</v>
      </c>
    </row>
    <row r="250" spans="1:23" x14ac:dyDescent="0.2">
      <c r="A250" s="1" t="s">
        <v>295</v>
      </c>
      <c r="B250" s="1" t="s">
        <v>296</v>
      </c>
      <c r="C250" s="20">
        <f t="shared" si="33"/>
        <v>5.9123418404041228</v>
      </c>
      <c r="D250" s="20">
        <f t="shared" si="34"/>
        <v>0.15884493786619147</v>
      </c>
      <c r="E250" s="12">
        <f>2*STDEV(E237:E247,E223:E225)</f>
        <v>1.1601939493033047</v>
      </c>
      <c r="F250" s="13">
        <v>5.8</v>
      </c>
      <c r="G250" s="13">
        <v>0.24</v>
      </c>
      <c r="H250" s="13">
        <v>2.4944989999999998</v>
      </c>
      <c r="I250" s="14">
        <v>2.0375144999999999</v>
      </c>
      <c r="J250" s="15">
        <v>1.2242852750250366</v>
      </c>
      <c r="K250" s="18">
        <v>41690</v>
      </c>
      <c r="L250" s="16">
        <v>0.49236111111111108</v>
      </c>
      <c r="M250" s="1">
        <v>3589</v>
      </c>
      <c r="N250" s="1">
        <v>-1883</v>
      </c>
      <c r="O250" s="1">
        <v>-1350</v>
      </c>
      <c r="P250" s="1">
        <v>1</v>
      </c>
      <c r="Q250" s="1">
        <v>-22</v>
      </c>
      <c r="R250" s="1">
        <v>898729</v>
      </c>
      <c r="S250" s="1">
        <v>482274</v>
      </c>
      <c r="T250" s="1">
        <v>-50985</v>
      </c>
      <c r="U250" s="1" t="str">
        <f t="shared" si="32"/>
        <v>SS1-20.2</v>
      </c>
      <c r="V250" s="17">
        <v>7.5223330000000004E-4</v>
      </c>
      <c r="W250" s="17">
        <f t="shared" si="35"/>
        <v>-7.8909999999998877E-6</v>
      </c>
    </row>
    <row r="251" spans="1:23" x14ac:dyDescent="0.2">
      <c r="C251" s="12"/>
      <c r="D251" s="12"/>
      <c r="E251" s="12"/>
      <c r="F251" s="13"/>
      <c r="G251" s="13"/>
      <c r="H251" s="13"/>
      <c r="I251" s="14"/>
      <c r="J251" s="15"/>
      <c r="L251" s="16"/>
      <c r="V251" s="17"/>
    </row>
    <row r="252" spans="1:23" x14ac:dyDescent="0.2">
      <c r="A252" s="1" t="s">
        <v>297</v>
      </c>
      <c r="B252" s="1" t="s">
        <v>205</v>
      </c>
      <c r="C252" s="12"/>
      <c r="D252" s="12"/>
      <c r="E252" s="12"/>
      <c r="F252" s="13">
        <v>5.0549999999999997</v>
      </c>
      <c r="G252" s="13">
        <v>0.20799999999999999</v>
      </c>
      <c r="H252" s="13">
        <v>2.5064109999999999</v>
      </c>
      <c r="I252" s="14">
        <v>2.0249975</v>
      </c>
      <c r="J252" s="15">
        <v>1.2377353552288335</v>
      </c>
      <c r="K252" s="18">
        <v>41690</v>
      </c>
      <c r="L252" s="16">
        <v>0.49583333333333335</v>
      </c>
      <c r="M252" s="1">
        <v>3594</v>
      </c>
      <c r="N252" s="1">
        <v>375</v>
      </c>
      <c r="O252" s="1">
        <v>291</v>
      </c>
      <c r="P252" s="1">
        <v>4</v>
      </c>
      <c r="Q252" s="1">
        <v>-22</v>
      </c>
      <c r="R252" s="1">
        <v>898729</v>
      </c>
      <c r="S252" s="1">
        <v>482274</v>
      </c>
      <c r="T252" s="1">
        <v>-50985</v>
      </c>
      <c r="U252" s="1" t="s">
        <v>28</v>
      </c>
      <c r="V252" s="17">
        <v>7.5501150000000005E-4</v>
      </c>
    </row>
    <row r="253" spans="1:23" x14ac:dyDescent="0.2">
      <c r="A253" s="1" t="s">
        <v>298</v>
      </c>
      <c r="B253" s="1" t="s">
        <v>205</v>
      </c>
      <c r="C253" s="12"/>
      <c r="D253" s="12"/>
      <c r="E253" s="12"/>
      <c r="F253" s="13">
        <v>5.0469999999999997</v>
      </c>
      <c r="G253" s="13">
        <v>0.17899999999999999</v>
      </c>
      <c r="H253" s="13">
        <v>2.5026630000000001</v>
      </c>
      <c r="I253" s="14">
        <v>2.019717</v>
      </c>
      <c r="J253" s="15">
        <v>1.2391156780875736</v>
      </c>
      <c r="K253" s="18">
        <v>41690</v>
      </c>
      <c r="L253" s="16">
        <v>0.49791666666666662</v>
      </c>
      <c r="M253" s="1">
        <v>3597</v>
      </c>
      <c r="N253" s="1">
        <v>375</v>
      </c>
      <c r="O253" s="1">
        <v>271</v>
      </c>
      <c r="P253" s="1">
        <v>4</v>
      </c>
      <c r="Q253" s="1">
        <v>-22</v>
      </c>
      <c r="R253" s="1">
        <v>898729</v>
      </c>
      <c r="S253" s="1">
        <v>482274</v>
      </c>
      <c r="T253" s="1">
        <v>-50985</v>
      </c>
      <c r="U253" s="1" t="s">
        <v>28</v>
      </c>
      <c r="V253" s="17">
        <v>8.0246210000000002E-4</v>
      </c>
    </row>
    <row r="254" spans="1:23" x14ac:dyDescent="0.2">
      <c r="A254" s="1" t="s">
        <v>299</v>
      </c>
      <c r="B254" s="1" t="s">
        <v>205</v>
      </c>
      <c r="C254" s="12"/>
      <c r="D254" s="12"/>
      <c r="E254" s="12"/>
      <c r="F254" s="13">
        <v>5.0540000000000003</v>
      </c>
      <c r="G254" s="13">
        <v>0.17</v>
      </c>
      <c r="H254" s="13">
        <v>2.4900479999999998</v>
      </c>
      <c r="I254" s="14">
        <v>2.0168225</v>
      </c>
      <c r="J254" s="15">
        <v>1.2346391415208824</v>
      </c>
      <c r="K254" s="18">
        <v>41690</v>
      </c>
      <c r="L254" s="16">
        <v>0.5</v>
      </c>
      <c r="M254" s="1">
        <v>3600</v>
      </c>
      <c r="N254" s="1">
        <v>375</v>
      </c>
      <c r="O254" s="1">
        <v>251</v>
      </c>
      <c r="P254" s="1">
        <v>4</v>
      </c>
      <c r="Q254" s="1">
        <v>-22</v>
      </c>
      <c r="R254" s="1">
        <v>898729</v>
      </c>
      <c r="S254" s="1">
        <v>482274</v>
      </c>
      <c r="T254" s="1">
        <v>-50985</v>
      </c>
      <c r="U254" s="1" t="s">
        <v>28</v>
      </c>
      <c r="V254" s="17">
        <v>8.1168319999999996E-4</v>
      </c>
    </row>
    <row r="255" spans="1:23" x14ac:dyDescent="0.2">
      <c r="A255" s="1" t="s">
        <v>300</v>
      </c>
      <c r="B255" s="1" t="s">
        <v>205</v>
      </c>
      <c r="C255" s="12"/>
      <c r="D255" s="12"/>
      <c r="E255" s="12"/>
      <c r="F255" s="13">
        <v>4.9630000000000001</v>
      </c>
      <c r="G255" s="13">
        <v>0.217</v>
      </c>
      <c r="H255" s="13">
        <v>2.5016600000000002</v>
      </c>
      <c r="I255" s="14">
        <v>2.0176435000000001</v>
      </c>
      <c r="J255" s="15">
        <v>1.2398919828998531</v>
      </c>
      <c r="K255" s="18">
        <v>41690</v>
      </c>
      <c r="L255" s="16">
        <v>0.50208333333333333</v>
      </c>
      <c r="M255" s="1">
        <v>3603</v>
      </c>
      <c r="N255" s="1">
        <v>375</v>
      </c>
      <c r="O255" s="1">
        <v>231</v>
      </c>
      <c r="P255" s="1">
        <v>3</v>
      </c>
      <c r="Q255" s="1">
        <v>-23</v>
      </c>
      <c r="R255" s="1">
        <v>898729</v>
      </c>
      <c r="S255" s="1">
        <v>482274</v>
      </c>
      <c r="T255" s="1">
        <v>-50985</v>
      </c>
      <c r="U255" s="1" t="s">
        <v>28</v>
      </c>
      <c r="V255" s="17">
        <v>8.0346159999999999E-4</v>
      </c>
    </row>
    <row r="256" spans="1:23" x14ac:dyDescent="0.2">
      <c r="B256" s="19" t="s">
        <v>35</v>
      </c>
      <c r="C256" s="20"/>
      <c r="D256" s="20"/>
      <c r="E256" s="20"/>
      <c r="F256" s="14">
        <f>AVERAGE(F252:F255)</f>
        <v>5.0297499999999999</v>
      </c>
      <c r="G256" s="14">
        <f>2*STDEV(F252:F255)</f>
        <v>8.9284190463186919E-2</v>
      </c>
      <c r="H256" s="13"/>
      <c r="I256" s="14"/>
      <c r="J256" s="15"/>
      <c r="L256" s="16"/>
      <c r="V256" s="22">
        <f>AVERAGE(V252:V255)</f>
        <v>7.931546E-4</v>
      </c>
    </row>
    <row r="257" spans="1:23" x14ac:dyDescent="0.2">
      <c r="B257" s="23" t="s">
        <v>66</v>
      </c>
      <c r="C257" s="24">
        <v>5.09</v>
      </c>
      <c r="D257" s="24"/>
      <c r="E257" s="24">
        <f>((F257/1000+1)/(C257/1000+1)-1)*1000</f>
        <v>-0.11168154095664296</v>
      </c>
      <c r="F257" s="25">
        <f>AVERAGE(F252:F255,F229:F232)</f>
        <v>4.9777499999999995</v>
      </c>
      <c r="G257" s="25">
        <f>2*STDEV(F252:F255,F229:F232)</f>
        <v>0.15884493786619147</v>
      </c>
      <c r="H257" s="13"/>
      <c r="I257" s="14"/>
      <c r="J257" s="15"/>
      <c r="L257" s="16"/>
      <c r="V257" s="26">
        <f>AVERAGE(V233,V256)</f>
        <v>7.6012429999999993E-4</v>
      </c>
    </row>
    <row r="258" spans="1:23" x14ac:dyDescent="0.2">
      <c r="C258" s="12"/>
      <c r="D258" s="12"/>
      <c r="E258" s="12"/>
      <c r="F258" s="13"/>
      <c r="G258" s="13"/>
      <c r="H258" s="13"/>
      <c r="I258" s="14"/>
      <c r="J258" s="15"/>
      <c r="L258" s="16"/>
      <c r="V258" s="17"/>
    </row>
    <row r="259" spans="1:23" s="35" customFormat="1" x14ac:dyDescent="0.2">
      <c r="B259" s="7" t="s">
        <v>301</v>
      </c>
      <c r="C259" s="36"/>
      <c r="D259" s="36"/>
      <c r="E259" s="36"/>
      <c r="F259" s="37"/>
      <c r="G259" s="37"/>
      <c r="H259" s="37"/>
      <c r="I259" s="38"/>
      <c r="J259" s="39"/>
      <c r="L259" s="40"/>
      <c r="V259" s="41"/>
    </row>
    <row r="260" spans="1:23" x14ac:dyDescent="0.2">
      <c r="C260" s="12"/>
      <c r="D260" s="12"/>
      <c r="E260" s="12"/>
      <c r="F260" s="13"/>
      <c r="G260" s="13"/>
      <c r="H260" s="13"/>
      <c r="I260" s="14"/>
      <c r="J260" s="15"/>
      <c r="L260" s="16"/>
      <c r="V260" s="17"/>
    </row>
    <row r="261" spans="1:23" x14ac:dyDescent="0.2">
      <c r="A261" s="1" t="s">
        <v>302</v>
      </c>
      <c r="B261" s="1" t="s">
        <v>303</v>
      </c>
      <c r="C261" s="12"/>
      <c r="D261" s="12"/>
      <c r="E261" s="12"/>
      <c r="F261" s="13">
        <v>4.8600000000000003</v>
      </c>
      <c r="G261" s="13">
        <v>0.19900000000000001</v>
      </c>
      <c r="H261" s="13">
        <v>2.457973</v>
      </c>
      <c r="I261" s="14">
        <v>2.0032885</v>
      </c>
      <c r="J261" s="15">
        <v>1.2269690561294591</v>
      </c>
      <c r="K261" s="18">
        <v>41690</v>
      </c>
      <c r="L261" s="16">
        <v>0.56319444444444444</v>
      </c>
      <c r="M261" s="1">
        <v>3691</v>
      </c>
      <c r="N261" s="1">
        <v>63</v>
      </c>
      <c r="O261" s="1">
        <v>-349</v>
      </c>
      <c r="P261" s="1">
        <v>-8</v>
      </c>
      <c r="Q261" s="1">
        <v>0</v>
      </c>
      <c r="R261" s="1">
        <v>898729</v>
      </c>
      <c r="S261" s="1">
        <v>482274</v>
      </c>
      <c r="T261" s="1">
        <v>-50985</v>
      </c>
      <c r="U261" s="1" t="s">
        <v>28</v>
      </c>
      <c r="V261" s="17">
        <v>5.5950089999999997E-4</v>
      </c>
    </row>
    <row r="262" spans="1:23" x14ac:dyDescent="0.2">
      <c r="A262" s="1" t="s">
        <v>304</v>
      </c>
      <c r="B262" s="1" t="s">
        <v>303</v>
      </c>
      <c r="C262" s="12"/>
      <c r="D262" s="12"/>
      <c r="E262" s="12"/>
      <c r="F262" s="13">
        <v>5.0019999999999998</v>
      </c>
      <c r="G262" s="13">
        <v>0.28599999999999998</v>
      </c>
      <c r="H262" s="13">
        <v>2.452979</v>
      </c>
      <c r="I262" s="14">
        <v>1.999455</v>
      </c>
      <c r="J262" s="15">
        <v>1.2268238094880854</v>
      </c>
      <c r="K262" s="18">
        <v>41690</v>
      </c>
      <c r="L262" s="16">
        <v>0.56527777777777777</v>
      </c>
      <c r="M262" s="1">
        <v>3694</v>
      </c>
      <c r="N262" s="1">
        <v>63</v>
      </c>
      <c r="O262" s="1">
        <v>-369</v>
      </c>
      <c r="P262" s="1">
        <v>-8</v>
      </c>
      <c r="Q262" s="1">
        <v>1</v>
      </c>
      <c r="R262" s="1">
        <v>898729</v>
      </c>
      <c r="S262" s="1">
        <v>482274</v>
      </c>
      <c r="T262" s="1">
        <v>-50985</v>
      </c>
      <c r="U262" s="1" t="s">
        <v>28</v>
      </c>
      <c r="V262" s="17">
        <v>5.7405539999999999E-4</v>
      </c>
    </row>
    <row r="263" spans="1:23" x14ac:dyDescent="0.2">
      <c r="A263" s="1" t="s">
        <v>305</v>
      </c>
      <c r="B263" s="1" t="s">
        <v>303</v>
      </c>
      <c r="C263" s="12"/>
      <c r="D263" s="12"/>
      <c r="E263" s="12"/>
      <c r="F263" s="13">
        <v>4.9400000000000004</v>
      </c>
      <c r="G263" s="13">
        <v>0.247</v>
      </c>
      <c r="H263" s="13">
        <v>2.45675</v>
      </c>
      <c r="I263" s="14">
        <v>1.9985944999999998</v>
      </c>
      <c r="J263" s="15">
        <v>1.229238847600151</v>
      </c>
      <c r="K263" s="18">
        <v>41690</v>
      </c>
      <c r="L263" s="16">
        <v>0.56736111111111109</v>
      </c>
      <c r="M263" s="1">
        <v>3697</v>
      </c>
      <c r="N263" s="1">
        <v>63</v>
      </c>
      <c r="O263" s="1">
        <v>-389</v>
      </c>
      <c r="P263" s="1">
        <v>-9</v>
      </c>
      <c r="Q263" s="1">
        <v>0</v>
      </c>
      <c r="R263" s="1">
        <v>898729</v>
      </c>
      <c r="S263" s="1">
        <v>482274</v>
      </c>
      <c r="T263" s="1">
        <v>-50985</v>
      </c>
      <c r="U263" s="1" t="s">
        <v>28</v>
      </c>
      <c r="V263" s="17">
        <v>5.8851529999999995E-4</v>
      </c>
    </row>
    <row r="264" spans="1:23" x14ac:dyDescent="0.2">
      <c r="A264" s="1" t="s">
        <v>306</v>
      </c>
      <c r="B264" s="1" t="s">
        <v>303</v>
      </c>
      <c r="C264" s="12"/>
      <c r="D264" s="12"/>
      <c r="E264" s="12"/>
      <c r="F264" s="13">
        <v>5.0919999999999996</v>
      </c>
      <c r="G264" s="13">
        <v>0.222</v>
      </c>
      <c r="H264" s="13">
        <v>2.4551759999999998</v>
      </c>
      <c r="I264" s="14">
        <v>1.997773</v>
      </c>
      <c r="J264" s="15">
        <v>1.2289564429992796</v>
      </c>
      <c r="K264" s="18">
        <v>41690</v>
      </c>
      <c r="L264" s="16">
        <v>0.56944444444444442</v>
      </c>
      <c r="M264" s="1">
        <v>3700</v>
      </c>
      <c r="N264" s="1">
        <v>63</v>
      </c>
      <c r="O264" s="1">
        <v>-409</v>
      </c>
      <c r="P264" s="1">
        <v>-9</v>
      </c>
      <c r="Q264" s="1">
        <v>-1</v>
      </c>
      <c r="R264" s="1">
        <v>898729</v>
      </c>
      <c r="S264" s="1">
        <v>482274</v>
      </c>
      <c r="T264" s="1">
        <v>-50985</v>
      </c>
      <c r="U264" s="1" t="s">
        <v>28</v>
      </c>
      <c r="V264" s="17">
        <v>5.8334540000000001E-4</v>
      </c>
    </row>
    <row r="265" spans="1:23" x14ac:dyDescent="0.2">
      <c r="B265" s="19" t="s">
        <v>35</v>
      </c>
      <c r="C265" s="20"/>
      <c r="D265" s="20"/>
      <c r="E265" s="20"/>
      <c r="F265" s="14">
        <f>AVERAGE(F261:F264)</f>
        <v>4.9734999999999996</v>
      </c>
      <c r="G265" s="14">
        <f>2*STDEV(F261:F264)</f>
        <v>0.1961597988035938</v>
      </c>
      <c r="H265" s="13"/>
      <c r="I265" s="14"/>
      <c r="J265" s="15"/>
      <c r="L265" s="16"/>
      <c r="V265" s="22">
        <f>AVERAGE(V261:V264)</f>
        <v>5.7635425000000004E-4</v>
      </c>
    </row>
    <row r="266" spans="1:23" x14ac:dyDescent="0.2">
      <c r="C266" s="12"/>
      <c r="D266" s="12"/>
      <c r="E266" s="12"/>
      <c r="F266" s="13"/>
      <c r="G266" s="13"/>
      <c r="H266" s="13"/>
      <c r="I266" s="14"/>
      <c r="J266" s="15"/>
      <c r="L266" s="16"/>
      <c r="V266" s="17"/>
    </row>
    <row r="267" spans="1:23" x14ac:dyDescent="0.2">
      <c r="C267" s="12"/>
      <c r="D267" s="12"/>
      <c r="E267" s="12"/>
      <c r="F267" s="13"/>
      <c r="G267" s="13"/>
      <c r="H267" s="13"/>
      <c r="I267" s="14"/>
      <c r="J267" s="15"/>
      <c r="L267" s="16"/>
      <c r="V267" s="17"/>
    </row>
    <row r="268" spans="1:23" x14ac:dyDescent="0.2">
      <c r="A268" s="1" t="s">
        <v>307</v>
      </c>
      <c r="B268" s="1" t="s">
        <v>308</v>
      </c>
      <c r="C268" s="20">
        <f>((F268/1000+1)/($E$284/1000+1)-1)*1000</f>
        <v>3.4002092300928766</v>
      </c>
      <c r="D268" s="20">
        <f>$G$284</f>
        <v>0.26119013326365437</v>
      </c>
      <c r="E268" s="12"/>
      <c r="F268" s="13">
        <v>3.3759999999999999</v>
      </c>
      <c r="G268" s="13">
        <v>0.26400000000000001</v>
      </c>
      <c r="H268" s="13">
        <v>2.4179119999999998</v>
      </c>
      <c r="I268" s="14">
        <v>1.9834565</v>
      </c>
      <c r="J268" s="15">
        <v>1.2190395907346594</v>
      </c>
      <c r="K268" s="18">
        <v>41690</v>
      </c>
      <c r="L268" s="16">
        <v>0.57430555555555551</v>
      </c>
      <c r="M268" s="1">
        <v>3707</v>
      </c>
      <c r="N268" s="1">
        <v>-4831</v>
      </c>
      <c r="O268" s="1">
        <v>878</v>
      </c>
      <c r="P268" s="1">
        <v>-5</v>
      </c>
      <c r="Q268" s="1">
        <v>-1</v>
      </c>
      <c r="R268" s="1">
        <v>898729</v>
      </c>
      <c r="S268" s="1">
        <v>482274</v>
      </c>
      <c r="T268" s="1">
        <v>-50985</v>
      </c>
      <c r="U268" s="1" t="str">
        <f t="shared" ref="U268:U277" si="36">B268</f>
        <v>TUNG 201.2</v>
      </c>
      <c r="V268" s="17">
        <v>5.4634080000000003E-4</v>
      </c>
      <c r="W268" s="17">
        <f>V268-V$284</f>
        <v>-6.2274012499999917E-5</v>
      </c>
    </row>
    <row r="269" spans="1:23" x14ac:dyDescent="0.2">
      <c r="A269" s="1" t="s">
        <v>309</v>
      </c>
      <c r="B269" s="1" t="s">
        <v>310</v>
      </c>
      <c r="C269" s="20">
        <f t="shared" ref="C269:C277" si="37">((F269/1000+1)/($E$284/1000+1)-1)*1000</f>
        <v>3.424209809159473</v>
      </c>
      <c r="D269" s="20">
        <f t="shared" ref="D269:D277" si="38">$G$284</f>
        <v>0.26119013326365437</v>
      </c>
      <c r="E269" s="12"/>
      <c r="F269" s="13">
        <v>3.4</v>
      </c>
      <c r="G269" s="13">
        <v>0.16200000000000001</v>
      </c>
      <c r="H269" s="13">
        <v>2.4132920000000002</v>
      </c>
      <c r="I269" s="14">
        <v>1.9842785000000001</v>
      </c>
      <c r="J269" s="15">
        <v>1.2162062936225939</v>
      </c>
      <c r="K269" s="18">
        <v>41690</v>
      </c>
      <c r="L269" s="16">
        <v>0.57777777777777783</v>
      </c>
      <c r="M269" s="1">
        <v>3712</v>
      </c>
      <c r="N269" s="1">
        <v>-4791</v>
      </c>
      <c r="O269" s="1">
        <v>814</v>
      </c>
      <c r="P269" s="1">
        <v>-6</v>
      </c>
      <c r="Q269" s="1">
        <v>-2</v>
      </c>
      <c r="R269" s="1">
        <v>898729</v>
      </c>
      <c r="S269" s="1">
        <v>482274</v>
      </c>
      <c r="T269" s="1">
        <v>-50985</v>
      </c>
      <c r="U269" s="1" t="str">
        <f t="shared" si="36"/>
        <v>TUNG 201.1</v>
      </c>
      <c r="V269" s="17">
        <v>5.6055090000000003E-4</v>
      </c>
      <c r="W269" s="17">
        <f t="shared" ref="W269:W277" si="39">V269-V$284</f>
        <v>-4.8063912499999922E-5</v>
      </c>
    </row>
    <row r="270" spans="1:23" x14ac:dyDescent="0.2">
      <c r="A270" s="1" t="s">
        <v>311</v>
      </c>
      <c r="B270" s="1" t="s">
        <v>312</v>
      </c>
      <c r="C270" s="20">
        <f t="shared" si="37"/>
        <v>2.5811894694451887</v>
      </c>
      <c r="D270" s="20">
        <f t="shared" si="38"/>
        <v>0.26119013326365437</v>
      </c>
      <c r="E270" s="12"/>
      <c r="F270" s="13">
        <v>2.5569999999999999</v>
      </c>
      <c r="G270" s="13">
        <v>0.24099999999999999</v>
      </c>
      <c r="H270" s="13">
        <v>2.412747</v>
      </c>
      <c r="I270" s="14">
        <v>1.9867035</v>
      </c>
      <c r="J270" s="15">
        <v>1.214447450261199</v>
      </c>
      <c r="K270" s="18">
        <v>41690</v>
      </c>
      <c r="L270" s="16">
        <v>0.5805555555555556</v>
      </c>
      <c r="M270" s="1">
        <v>3716</v>
      </c>
      <c r="N270" s="1">
        <v>-4125</v>
      </c>
      <c r="O270" s="1">
        <v>1289</v>
      </c>
      <c r="P270" s="1">
        <v>-8</v>
      </c>
      <c r="Q270" s="1">
        <v>-1</v>
      </c>
      <c r="R270" s="1">
        <v>898729</v>
      </c>
      <c r="S270" s="1">
        <v>482274</v>
      </c>
      <c r="T270" s="1">
        <v>-50985</v>
      </c>
      <c r="U270" s="1" t="str">
        <f t="shared" si="36"/>
        <v>TUNG 301.2</v>
      </c>
      <c r="V270" s="17">
        <v>5.758165E-4</v>
      </c>
      <c r="W270" s="17">
        <f t="shared" si="39"/>
        <v>-3.2798312499999951E-5</v>
      </c>
    </row>
    <row r="271" spans="1:23" x14ac:dyDescent="0.2">
      <c r="A271" s="1" t="s">
        <v>313</v>
      </c>
      <c r="B271" s="1" t="s">
        <v>314</v>
      </c>
      <c r="C271" s="20">
        <f t="shared" si="37"/>
        <v>7.0512973205982821</v>
      </c>
      <c r="D271" s="20">
        <f t="shared" si="38"/>
        <v>0.26119013326365437</v>
      </c>
      <c r="E271" s="12"/>
      <c r="F271" s="13">
        <v>7.0270000000000001</v>
      </c>
      <c r="G271" s="13">
        <v>0.19500000000000001</v>
      </c>
      <c r="H271" s="13">
        <v>2.4020069999999998</v>
      </c>
      <c r="I271" s="14">
        <v>1.983535</v>
      </c>
      <c r="J271" s="15">
        <v>1.2109728338547088</v>
      </c>
      <c r="K271" s="18">
        <v>41690</v>
      </c>
      <c r="L271" s="16">
        <v>0.58333333333333337</v>
      </c>
      <c r="M271" s="1">
        <v>3720</v>
      </c>
      <c r="N271" s="1">
        <v>-4125</v>
      </c>
      <c r="O271" s="1">
        <v>1226</v>
      </c>
      <c r="P271" s="1">
        <v>-8</v>
      </c>
      <c r="Q271" s="1">
        <v>-1</v>
      </c>
      <c r="R271" s="1">
        <v>898729</v>
      </c>
      <c r="S271" s="1">
        <v>482274</v>
      </c>
      <c r="T271" s="1">
        <v>-50985</v>
      </c>
      <c r="U271" s="1" t="str">
        <f t="shared" si="36"/>
        <v>TUNG 301.1</v>
      </c>
      <c r="V271" s="17">
        <v>5.8718240000000003E-4</v>
      </c>
      <c r="W271" s="17">
        <f t="shared" si="39"/>
        <v>-2.1432412499999918E-5</v>
      </c>
    </row>
    <row r="272" spans="1:23" x14ac:dyDescent="0.2">
      <c r="A272" s="1" t="s">
        <v>315</v>
      </c>
      <c r="B272" s="1" t="s">
        <v>316</v>
      </c>
      <c r="C272" s="20">
        <f t="shared" si="37"/>
        <v>2.8461958633057005</v>
      </c>
      <c r="D272" s="20">
        <f t="shared" si="38"/>
        <v>0.26119013326365437</v>
      </c>
      <c r="E272" s="12"/>
      <c r="F272" s="13">
        <v>2.8220000000000001</v>
      </c>
      <c r="G272" s="13">
        <v>0.221</v>
      </c>
      <c r="H272" s="13">
        <v>2.4067820000000002</v>
      </c>
      <c r="I272" s="14">
        <v>1.9811100000000001</v>
      </c>
      <c r="J272" s="15">
        <v>1.2148654037383084</v>
      </c>
      <c r="K272" s="18">
        <v>41690</v>
      </c>
      <c r="L272" s="16">
        <v>0.5854166666666667</v>
      </c>
      <c r="M272" s="1">
        <v>3723</v>
      </c>
      <c r="N272" s="1">
        <v>-4126</v>
      </c>
      <c r="O272" s="1">
        <v>1321</v>
      </c>
      <c r="P272" s="1">
        <v>-8</v>
      </c>
      <c r="Q272" s="1">
        <v>-1</v>
      </c>
      <c r="R272" s="1">
        <v>898729</v>
      </c>
      <c r="S272" s="1">
        <v>482274</v>
      </c>
      <c r="T272" s="1">
        <v>-50985</v>
      </c>
      <c r="U272" s="1" t="str">
        <f t="shared" si="36"/>
        <v>TUNG 301.3</v>
      </c>
      <c r="V272" s="17">
        <v>5.7791009999999998E-4</v>
      </c>
      <c r="W272" s="17">
        <f t="shared" si="39"/>
        <v>-3.0704712499999968E-5</v>
      </c>
    </row>
    <row r="273" spans="1:23" x14ac:dyDescent="0.2">
      <c r="A273" s="1" t="s">
        <v>317</v>
      </c>
      <c r="B273" s="1" t="s">
        <v>318</v>
      </c>
      <c r="C273" s="20">
        <f t="shared" si="37"/>
        <v>2.472186839517887</v>
      </c>
      <c r="D273" s="20">
        <f t="shared" si="38"/>
        <v>0.26119013326365437</v>
      </c>
      <c r="E273" s="12"/>
      <c r="F273" s="13">
        <v>2.448</v>
      </c>
      <c r="G273" s="13">
        <v>0.19400000000000001</v>
      </c>
      <c r="H273" s="13">
        <v>2.4128069999999999</v>
      </c>
      <c r="I273" s="14">
        <v>1.9829874999999997</v>
      </c>
      <c r="J273" s="15">
        <v>1.2167535095405293</v>
      </c>
      <c r="K273" s="18">
        <v>41690</v>
      </c>
      <c r="L273" s="16">
        <v>0.58888888888888891</v>
      </c>
      <c r="M273" s="1">
        <v>3728</v>
      </c>
      <c r="N273" s="1">
        <v>-4128</v>
      </c>
      <c r="O273" s="1">
        <v>1356</v>
      </c>
      <c r="P273" s="1">
        <v>-8</v>
      </c>
      <c r="Q273" s="1">
        <v>-1</v>
      </c>
      <c r="R273" s="1">
        <v>898729</v>
      </c>
      <c r="S273" s="1">
        <v>482274</v>
      </c>
      <c r="T273" s="1">
        <v>-50985</v>
      </c>
      <c r="U273" s="1" t="str">
        <f t="shared" si="36"/>
        <v>TUNG 301.4</v>
      </c>
      <c r="V273" s="17">
        <v>6.2111450000000004E-4</v>
      </c>
      <c r="W273" s="17">
        <f t="shared" si="39"/>
        <v>1.2499687500000089E-5</v>
      </c>
    </row>
    <row r="274" spans="1:23" x14ac:dyDescent="0.2">
      <c r="A274" s="1" t="s">
        <v>319</v>
      </c>
      <c r="B274" s="1" t="s">
        <v>320</v>
      </c>
      <c r="C274" s="20">
        <f t="shared" si="37"/>
        <v>6.8362921331268645</v>
      </c>
      <c r="D274" s="20">
        <f t="shared" si="38"/>
        <v>0.26119013326365437</v>
      </c>
      <c r="E274" s="12"/>
      <c r="F274" s="13">
        <v>6.8120000000000003</v>
      </c>
      <c r="G274" s="13">
        <v>0.3</v>
      </c>
      <c r="H274" s="13">
        <v>2.4089339999999999</v>
      </c>
      <c r="I274" s="14">
        <v>1.990615</v>
      </c>
      <c r="J274" s="15">
        <v>1.2101456082667919</v>
      </c>
      <c r="K274" s="18">
        <v>41690</v>
      </c>
      <c r="L274" s="16">
        <v>0.59166666666666667</v>
      </c>
      <c r="M274" s="1">
        <v>3732</v>
      </c>
      <c r="N274" s="1">
        <v>-4006</v>
      </c>
      <c r="O274" s="1">
        <v>814</v>
      </c>
      <c r="P274" s="1">
        <v>-4</v>
      </c>
      <c r="Q274" s="1">
        <v>-1</v>
      </c>
      <c r="R274" s="1">
        <v>898729</v>
      </c>
      <c r="S274" s="1">
        <v>482274</v>
      </c>
      <c r="T274" s="1">
        <v>-50985</v>
      </c>
      <c r="U274" s="1" t="str">
        <f t="shared" si="36"/>
        <v>TUNG 200.1</v>
      </c>
      <c r="V274" s="17">
        <v>8.642538E-4</v>
      </c>
      <c r="W274" s="17">
        <f t="shared" si="39"/>
        <v>2.5563898750000005E-4</v>
      </c>
    </row>
    <row r="275" spans="1:23" x14ac:dyDescent="0.2">
      <c r="A275" s="1" t="s">
        <v>321</v>
      </c>
      <c r="B275" s="1" t="s">
        <v>322</v>
      </c>
      <c r="C275" s="20">
        <f t="shared" si="37"/>
        <v>7.1322992749478509</v>
      </c>
      <c r="D275" s="20">
        <f t="shared" si="38"/>
        <v>0.26119013326365437</v>
      </c>
      <c r="E275" s="12"/>
      <c r="F275" s="13">
        <v>7.1079999999999997</v>
      </c>
      <c r="G275" s="13">
        <v>0.21099999999999999</v>
      </c>
      <c r="H275" s="13">
        <v>2.4154719999999998</v>
      </c>
      <c r="I275" s="14">
        <v>1.991671</v>
      </c>
      <c r="J275" s="15">
        <v>1.2127866500039413</v>
      </c>
      <c r="K275" s="18">
        <v>41690</v>
      </c>
      <c r="L275" s="16">
        <v>0.59375</v>
      </c>
      <c r="M275" s="1">
        <v>3735</v>
      </c>
      <c r="N275" s="1">
        <v>-3986</v>
      </c>
      <c r="O275" s="1">
        <v>787</v>
      </c>
      <c r="P275" s="1">
        <v>-4</v>
      </c>
      <c r="Q275" s="1">
        <v>-2</v>
      </c>
      <c r="R275" s="1">
        <v>898729</v>
      </c>
      <c r="S275" s="1">
        <v>482274</v>
      </c>
      <c r="T275" s="1">
        <v>-50985</v>
      </c>
      <c r="U275" s="1" t="str">
        <f t="shared" si="36"/>
        <v>TUNG 200.2</v>
      </c>
      <c r="V275" s="17">
        <v>7.5206109999999997E-4</v>
      </c>
      <c r="W275" s="17">
        <f t="shared" si="39"/>
        <v>1.4344628750000003E-4</v>
      </c>
    </row>
    <row r="276" spans="1:23" x14ac:dyDescent="0.2">
      <c r="A276" s="1" t="s">
        <v>323</v>
      </c>
      <c r="B276" s="1" t="s">
        <v>324</v>
      </c>
      <c r="C276" s="20">
        <f t="shared" si="37"/>
        <v>6.7212893584325251</v>
      </c>
      <c r="D276" s="20">
        <f t="shared" si="38"/>
        <v>0.26119013326365437</v>
      </c>
      <c r="E276" s="12"/>
      <c r="F276" s="13">
        <v>6.6970000000000001</v>
      </c>
      <c r="G276" s="13">
        <v>0.24199999999999999</v>
      </c>
      <c r="H276" s="13">
        <v>2.4066909999999999</v>
      </c>
      <c r="I276" s="14">
        <v>1.9905759999999999</v>
      </c>
      <c r="J276" s="15">
        <v>1.2090425082991054</v>
      </c>
      <c r="K276" s="18">
        <v>41690</v>
      </c>
      <c r="L276" s="16">
        <v>0.59652777777777777</v>
      </c>
      <c r="M276" s="1">
        <v>3739</v>
      </c>
      <c r="N276" s="1">
        <v>-3962</v>
      </c>
      <c r="O276" s="1">
        <v>769</v>
      </c>
      <c r="P276" s="1">
        <v>-3</v>
      </c>
      <c r="Q276" s="1">
        <v>-1</v>
      </c>
      <c r="R276" s="1">
        <v>898729</v>
      </c>
      <c r="S276" s="1">
        <v>482274</v>
      </c>
      <c r="T276" s="1">
        <v>-50985</v>
      </c>
      <c r="U276" s="1" t="str">
        <f t="shared" si="36"/>
        <v>TUNG 200.3</v>
      </c>
      <c r="V276" s="17">
        <v>6.3935040000000004E-4</v>
      </c>
      <c r="W276" s="17">
        <f t="shared" si="39"/>
        <v>3.0735587500000088E-5</v>
      </c>
    </row>
    <row r="277" spans="1:23" x14ac:dyDescent="0.2">
      <c r="A277" s="1" t="s">
        <v>325</v>
      </c>
      <c r="B277" s="1" t="s">
        <v>326</v>
      </c>
      <c r="C277" s="20">
        <f t="shared" si="37"/>
        <v>4.2122288218460202</v>
      </c>
      <c r="D277" s="20">
        <f t="shared" si="38"/>
        <v>0.26119013326365437</v>
      </c>
      <c r="E277" s="12"/>
      <c r="F277" s="13">
        <v>4.1879999999999997</v>
      </c>
      <c r="G277" s="13">
        <v>0.19600000000000001</v>
      </c>
      <c r="H277" s="13">
        <v>2.4116330000000001</v>
      </c>
      <c r="I277" s="14">
        <v>1.9884634999999999</v>
      </c>
      <c r="J277" s="15">
        <v>1.2128123045758699</v>
      </c>
      <c r="K277" s="18">
        <v>41690</v>
      </c>
      <c r="L277" s="16">
        <v>0.59930555555555554</v>
      </c>
      <c r="M277" s="1">
        <v>3743</v>
      </c>
      <c r="N277" s="1">
        <v>-3910</v>
      </c>
      <c r="O277" s="1">
        <v>750</v>
      </c>
      <c r="P277" s="1">
        <v>-5</v>
      </c>
      <c r="Q277" s="1">
        <v>-2</v>
      </c>
      <c r="R277" s="1">
        <v>898729</v>
      </c>
      <c r="S277" s="1">
        <v>482274</v>
      </c>
      <c r="T277" s="1">
        <v>-50985</v>
      </c>
      <c r="U277" s="1" t="str">
        <f t="shared" si="36"/>
        <v>TUNG 200.4</v>
      </c>
      <c r="V277" s="17">
        <v>5.9799669999999997E-4</v>
      </c>
      <c r="W277" s="17">
        <f t="shared" si="39"/>
        <v>-1.0618112499999983E-5</v>
      </c>
    </row>
    <row r="278" spans="1:23" x14ac:dyDescent="0.2">
      <c r="C278" s="12"/>
      <c r="D278" s="12"/>
      <c r="E278" s="12"/>
      <c r="F278" s="13"/>
      <c r="G278" s="13"/>
      <c r="H278" s="13"/>
      <c r="I278" s="14"/>
      <c r="J278" s="15"/>
      <c r="L278" s="16"/>
      <c r="V278" s="17"/>
    </row>
    <row r="279" spans="1:23" x14ac:dyDescent="0.2">
      <c r="A279" s="1" t="s">
        <v>327</v>
      </c>
      <c r="B279" s="1" t="s">
        <v>303</v>
      </c>
      <c r="C279" s="12"/>
      <c r="D279" s="12"/>
      <c r="E279" s="12"/>
      <c r="F279" s="13">
        <v>5.2370000000000001</v>
      </c>
      <c r="G279" s="13">
        <v>0.22700000000000001</v>
      </c>
      <c r="H279" s="13">
        <v>2.409503</v>
      </c>
      <c r="I279" s="14">
        <v>1.9779805000000001</v>
      </c>
      <c r="J279" s="15">
        <v>1.2181631719827368</v>
      </c>
      <c r="K279" s="18">
        <v>41690</v>
      </c>
      <c r="L279" s="16">
        <v>0.60277777777777775</v>
      </c>
      <c r="M279" s="1">
        <v>3748</v>
      </c>
      <c r="N279" s="1">
        <v>37</v>
      </c>
      <c r="O279" s="1">
        <v>-414</v>
      </c>
      <c r="P279" s="1">
        <v>0</v>
      </c>
      <c r="Q279" s="1">
        <v>-1</v>
      </c>
      <c r="R279" s="1">
        <v>898729</v>
      </c>
      <c r="S279" s="1">
        <v>482274</v>
      </c>
      <c r="T279" s="1">
        <v>-50985</v>
      </c>
      <c r="U279" s="1" t="s">
        <v>28</v>
      </c>
      <c r="V279" s="17">
        <v>6.3620189999999996E-4</v>
      </c>
    </row>
    <row r="280" spans="1:23" x14ac:dyDescent="0.2">
      <c r="A280" s="1" t="s">
        <v>328</v>
      </c>
      <c r="B280" s="1" t="s">
        <v>303</v>
      </c>
      <c r="C280" s="12"/>
      <c r="D280" s="12"/>
      <c r="E280" s="12"/>
      <c r="F280" s="13">
        <v>5.0620000000000003</v>
      </c>
      <c r="G280" s="13">
        <v>0.23100000000000001</v>
      </c>
      <c r="H280" s="13">
        <v>2.4128810000000001</v>
      </c>
      <c r="I280" s="14">
        <v>1.9782155000000001</v>
      </c>
      <c r="J280" s="15">
        <v>1.2197260611899967</v>
      </c>
      <c r="K280" s="18">
        <v>41690</v>
      </c>
      <c r="L280" s="16">
        <v>0.60486111111111118</v>
      </c>
      <c r="M280" s="1">
        <v>3751</v>
      </c>
      <c r="N280" s="1">
        <v>37</v>
      </c>
      <c r="O280" s="1">
        <v>-434</v>
      </c>
      <c r="P280" s="1">
        <v>0</v>
      </c>
      <c r="Q280" s="1">
        <v>0</v>
      </c>
      <c r="R280" s="1">
        <v>898729</v>
      </c>
      <c r="S280" s="1">
        <v>482274</v>
      </c>
      <c r="T280" s="1">
        <v>-50985</v>
      </c>
      <c r="U280" s="1" t="s">
        <v>28</v>
      </c>
      <c r="V280" s="17">
        <v>6.3880390000000005E-4</v>
      </c>
    </row>
    <row r="281" spans="1:23" x14ac:dyDescent="0.2">
      <c r="A281" s="1" t="s">
        <v>329</v>
      </c>
      <c r="B281" s="1" t="s">
        <v>303</v>
      </c>
      <c r="C281" s="12"/>
      <c r="D281" s="12"/>
      <c r="E281" s="12"/>
      <c r="F281" s="13">
        <v>5.2249999999999996</v>
      </c>
      <c r="G281" s="13">
        <v>0.222</v>
      </c>
      <c r="H281" s="13">
        <v>2.4096220000000002</v>
      </c>
      <c r="I281" s="14">
        <v>1.9770809999999999</v>
      </c>
      <c r="J281" s="15">
        <v>1.2187775816974622</v>
      </c>
      <c r="K281" s="18">
        <v>41690</v>
      </c>
      <c r="L281" s="16">
        <v>0.6069444444444444</v>
      </c>
      <c r="M281" s="1">
        <v>3754</v>
      </c>
      <c r="N281" s="1">
        <v>37</v>
      </c>
      <c r="O281" s="1">
        <v>-454</v>
      </c>
      <c r="P281" s="1">
        <v>0</v>
      </c>
      <c r="Q281" s="1">
        <v>0</v>
      </c>
      <c r="R281" s="1">
        <v>898729</v>
      </c>
      <c r="S281" s="1">
        <v>482274</v>
      </c>
      <c r="T281" s="1">
        <v>-50985</v>
      </c>
      <c r="U281" s="1" t="s">
        <v>28</v>
      </c>
      <c r="V281" s="17">
        <v>6.4392829999999999E-4</v>
      </c>
    </row>
    <row r="282" spans="1:23" x14ac:dyDescent="0.2">
      <c r="A282" s="1" t="s">
        <v>330</v>
      </c>
      <c r="B282" s="1" t="s">
        <v>303</v>
      </c>
      <c r="C282" s="12"/>
      <c r="D282" s="12"/>
      <c r="E282" s="12"/>
      <c r="F282" s="13">
        <v>5.1079999999999997</v>
      </c>
      <c r="G282" s="13">
        <v>0.23100000000000001</v>
      </c>
      <c r="H282" s="13">
        <v>2.3960080000000001</v>
      </c>
      <c r="I282" s="14">
        <v>1.9713699999999998</v>
      </c>
      <c r="J282" s="15">
        <v>1.2154024865956163</v>
      </c>
      <c r="K282" s="18">
        <v>41690</v>
      </c>
      <c r="L282" s="16">
        <v>0.60972222222222217</v>
      </c>
      <c r="M282" s="1">
        <v>3758</v>
      </c>
      <c r="N282" s="1">
        <v>37</v>
      </c>
      <c r="O282" s="1">
        <v>-474</v>
      </c>
      <c r="P282" s="1">
        <v>0</v>
      </c>
      <c r="Q282" s="1">
        <v>0</v>
      </c>
      <c r="R282" s="1">
        <v>898729</v>
      </c>
      <c r="S282" s="1">
        <v>482274</v>
      </c>
      <c r="T282" s="1">
        <v>-50985</v>
      </c>
      <c r="U282" s="1" t="s">
        <v>28</v>
      </c>
      <c r="V282" s="17">
        <v>6.445674E-4</v>
      </c>
    </row>
    <row r="283" spans="1:23" x14ac:dyDescent="0.2">
      <c r="B283" s="19" t="s">
        <v>35</v>
      </c>
      <c r="C283" s="20"/>
      <c r="D283" s="20"/>
      <c r="E283" s="20"/>
      <c r="F283" s="14">
        <f>AVERAGE(F279:F282)</f>
        <v>5.1579999999999995</v>
      </c>
      <c r="G283" s="14">
        <f>2*STDEV(F279:F282)</f>
        <v>0.17299710980244706</v>
      </c>
      <c r="H283" s="13"/>
      <c r="I283" s="14"/>
      <c r="J283" s="15"/>
      <c r="L283" s="16"/>
      <c r="V283" s="22">
        <f>AVERAGE(V279:V282)</f>
        <v>6.4087537499999997E-4</v>
      </c>
    </row>
    <row r="284" spans="1:23" x14ac:dyDescent="0.2">
      <c r="B284" s="23" t="s">
        <v>66</v>
      </c>
      <c r="C284" s="24">
        <v>5.09</v>
      </c>
      <c r="D284" s="24"/>
      <c r="E284" s="24">
        <f>((F284/1000+1)/(C284/1000+1)-1)*1000</f>
        <v>-2.4127192589817881E-2</v>
      </c>
      <c r="F284" s="25">
        <f>AVERAGE(F279:F282,F261:F264)</f>
        <v>5.0657499999999995</v>
      </c>
      <c r="G284" s="25">
        <f>2*STDEV(F279:F282,F261:F264)</f>
        <v>0.26119013326365437</v>
      </c>
      <c r="H284" s="13"/>
      <c r="I284" s="14"/>
      <c r="J284" s="15"/>
      <c r="L284" s="16"/>
      <c r="V284" s="26">
        <f>AVERAGE(V265,V283)</f>
        <v>6.0861481249999995E-4</v>
      </c>
    </row>
    <row r="285" spans="1:23" x14ac:dyDescent="0.2">
      <c r="C285" s="12"/>
      <c r="D285" s="12"/>
      <c r="E285" s="12"/>
      <c r="F285" s="13"/>
      <c r="G285" s="13"/>
      <c r="H285" s="13"/>
      <c r="I285" s="14"/>
      <c r="J285" s="15"/>
      <c r="L285" s="16"/>
      <c r="V285" s="17"/>
    </row>
    <row r="286" spans="1:23" x14ac:dyDescent="0.2">
      <c r="A286" s="1" t="s">
        <v>331</v>
      </c>
      <c r="B286" s="1" t="s">
        <v>332</v>
      </c>
      <c r="C286" s="20">
        <f>((F286/1000+1)/($E$307/1000+1)-1)*1000</f>
        <v>8.3447874790365528</v>
      </c>
      <c r="D286" s="20">
        <f>$G$307</f>
        <v>0.46918036434372873</v>
      </c>
      <c r="E286" s="12"/>
      <c r="F286" s="13">
        <v>8.2170000000000005</v>
      </c>
      <c r="G286" s="13">
        <v>0.23200000000000001</v>
      </c>
      <c r="H286" s="13">
        <v>2.3764349999999999</v>
      </c>
      <c r="I286" s="14">
        <v>1.9655414999999998</v>
      </c>
      <c r="J286" s="15">
        <v>1.2090484988487906</v>
      </c>
      <c r="K286" s="18">
        <v>41690</v>
      </c>
      <c r="L286" s="16">
        <v>0.61250000000000004</v>
      </c>
      <c r="M286" s="1">
        <v>3762</v>
      </c>
      <c r="N286" s="1">
        <v>-4443</v>
      </c>
      <c r="O286" s="1">
        <v>1012</v>
      </c>
      <c r="P286" s="1">
        <v>-1</v>
      </c>
      <c r="Q286" s="1">
        <v>-1</v>
      </c>
      <c r="R286" s="1">
        <v>898729</v>
      </c>
      <c r="S286" s="1">
        <v>482274</v>
      </c>
      <c r="T286" s="1">
        <v>-50985</v>
      </c>
      <c r="U286" s="1" t="str">
        <f t="shared" ref="U286:U300" si="40">B286</f>
        <v>TUNG 203.1</v>
      </c>
      <c r="V286" s="17">
        <v>6.3341139999999998E-4</v>
      </c>
      <c r="W286" s="17">
        <f>V286-V$307</f>
        <v>-2.5006987500000009E-5</v>
      </c>
    </row>
    <row r="287" spans="1:23" x14ac:dyDescent="0.2">
      <c r="A287" s="1" t="s">
        <v>333</v>
      </c>
      <c r="B287" s="1" t="s">
        <v>334</v>
      </c>
      <c r="C287" s="20">
        <f t="shared" ref="C287:C300" si="41">((F287/1000+1)/($E$307/1000+1)-1)*1000</f>
        <v>7.373664408663938</v>
      </c>
      <c r="D287" s="20">
        <f t="shared" ref="D287:D300" si="42">$G$307</f>
        <v>0.46918036434372873</v>
      </c>
      <c r="E287" s="12"/>
      <c r="F287" s="13">
        <v>7.2460000000000004</v>
      </c>
      <c r="G287" s="13">
        <v>0.158</v>
      </c>
      <c r="H287" s="13">
        <v>2.3663370000000001</v>
      </c>
      <c r="I287" s="14">
        <v>1.9664415</v>
      </c>
      <c r="J287" s="15">
        <v>1.2033599779093354</v>
      </c>
      <c r="K287" s="18">
        <v>41690</v>
      </c>
      <c r="L287" s="16">
        <v>0.61527777777777781</v>
      </c>
      <c r="M287" s="1">
        <v>3766</v>
      </c>
      <c r="N287" s="1">
        <v>-4539</v>
      </c>
      <c r="O287" s="1">
        <v>922</v>
      </c>
      <c r="P287" s="1">
        <v>-1</v>
      </c>
      <c r="Q287" s="1">
        <v>-1</v>
      </c>
      <c r="R287" s="1">
        <v>898729</v>
      </c>
      <c r="S287" s="1">
        <v>482274</v>
      </c>
      <c r="T287" s="1">
        <v>-50985</v>
      </c>
      <c r="U287" s="1" t="str">
        <f t="shared" si="40"/>
        <v>TUNG 203.2</v>
      </c>
      <c r="V287" s="17">
        <v>6.3309559999999996E-4</v>
      </c>
      <c r="W287" s="17">
        <f t="shared" ref="W287:W300" si="43">V287-V$307</f>
        <v>-2.5322787500000037E-5</v>
      </c>
    </row>
    <row r="288" spans="1:23" x14ac:dyDescent="0.2">
      <c r="A288" s="1" t="s">
        <v>335</v>
      </c>
      <c r="B288" s="1" t="s">
        <v>336</v>
      </c>
      <c r="C288" s="20">
        <f t="shared" si="41"/>
        <v>2.9541043180583149</v>
      </c>
      <c r="D288" s="20">
        <f t="shared" si="42"/>
        <v>0.46918036434372873</v>
      </c>
      <c r="E288" s="12"/>
      <c r="F288" s="13">
        <v>2.827</v>
      </c>
      <c r="G288" s="13">
        <v>0.24199999999999999</v>
      </c>
      <c r="H288" s="13">
        <v>2.3648959999999999</v>
      </c>
      <c r="I288" s="14">
        <v>1.9617865000000001</v>
      </c>
      <c r="J288" s="15">
        <v>1.2054808206703429</v>
      </c>
      <c r="K288" s="18">
        <v>41690</v>
      </c>
      <c r="L288" s="16">
        <v>0.61736111111111114</v>
      </c>
      <c r="M288" s="1">
        <v>3769</v>
      </c>
      <c r="N288" s="1">
        <v>-4522</v>
      </c>
      <c r="O288" s="1">
        <v>1866</v>
      </c>
      <c r="P288" s="1">
        <v>-2</v>
      </c>
      <c r="Q288" s="1">
        <v>-1</v>
      </c>
      <c r="R288" s="1">
        <v>898729</v>
      </c>
      <c r="S288" s="1">
        <v>482274</v>
      </c>
      <c r="T288" s="1">
        <v>-50985</v>
      </c>
      <c r="U288" s="1" t="str">
        <f t="shared" si="40"/>
        <v>TUNG 122.1</v>
      </c>
      <c r="V288" s="17">
        <v>6.6231869999999998E-4</v>
      </c>
      <c r="W288" s="17">
        <f t="shared" si="43"/>
        <v>3.9003124999999845E-6</v>
      </c>
    </row>
    <row r="289" spans="1:23" x14ac:dyDescent="0.2">
      <c r="A289" s="1" t="s">
        <v>337</v>
      </c>
      <c r="B289" s="1" t="s">
        <v>338</v>
      </c>
      <c r="C289" s="20">
        <f t="shared" si="41"/>
        <v>7.3476611132676783</v>
      </c>
      <c r="D289" s="20">
        <f t="shared" si="42"/>
        <v>0.46918036434372873</v>
      </c>
      <c r="E289" s="12"/>
      <c r="F289" s="13">
        <v>7.22</v>
      </c>
      <c r="G289" s="13">
        <v>0.21299999999999999</v>
      </c>
      <c r="H289" s="13">
        <v>2.346336</v>
      </c>
      <c r="I289" s="14">
        <v>1.9573669999999999</v>
      </c>
      <c r="J289" s="15">
        <v>1.1987205260944933</v>
      </c>
      <c r="K289" s="18">
        <v>41690</v>
      </c>
      <c r="L289" s="16">
        <v>0.61944444444444446</v>
      </c>
      <c r="M289" s="1">
        <v>3772</v>
      </c>
      <c r="N289" s="1">
        <v>-4576</v>
      </c>
      <c r="O289" s="1">
        <v>1921</v>
      </c>
      <c r="P289" s="1">
        <v>-1</v>
      </c>
      <c r="Q289" s="1">
        <v>-1</v>
      </c>
      <c r="R289" s="1">
        <v>898729</v>
      </c>
      <c r="S289" s="1">
        <v>482274</v>
      </c>
      <c r="T289" s="1">
        <v>-50985</v>
      </c>
      <c r="U289" s="1" t="str">
        <f t="shared" si="40"/>
        <v>TUNG 122.2</v>
      </c>
      <c r="V289" s="17">
        <v>6.7592430000000005E-4</v>
      </c>
      <c r="W289" s="17">
        <f t="shared" si="43"/>
        <v>1.7505912500000056E-5</v>
      </c>
    </row>
    <row r="290" spans="1:23" x14ac:dyDescent="0.2">
      <c r="A290" s="1" t="s">
        <v>339</v>
      </c>
      <c r="B290" s="1" t="s">
        <v>340</v>
      </c>
      <c r="C290" s="20">
        <f t="shared" si="41"/>
        <v>6.9856152312131048</v>
      </c>
      <c r="D290" s="20">
        <f t="shared" si="42"/>
        <v>0.46918036434372873</v>
      </c>
      <c r="E290" s="12"/>
      <c r="F290" s="13">
        <v>6.8579999999999997</v>
      </c>
      <c r="G290" s="13">
        <v>0.247</v>
      </c>
      <c r="H290" s="13">
        <v>2.3604940000000001</v>
      </c>
      <c r="I290" s="14">
        <v>1.9570535000000002</v>
      </c>
      <c r="J290" s="15">
        <v>1.2061468937870119</v>
      </c>
      <c r="K290" s="18">
        <v>41690</v>
      </c>
      <c r="L290" s="16">
        <v>0.62222222222222223</v>
      </c>
      <c r="M290" s="1">
        <v>3776</v>
      </c>
      <c r="N290" s="1">
        <v>-4839</v>
      </c>
      <c r="O290" s="1">
        <v>2010</v>
      </c>
      <c r="P290" s="1">
        <v>0</v>
      </c>
      <c r="Q290" s="1">
        <v>-1</v>
      </c>
      <c r="R290" s="1">
        <v>898729</v>
      </c>
      <c r="S290" s="1">
        <v>482274</v>
      </c>
      <c r="T290" s="1">
        <v>-50985</v>
      </c>
      <c r="U290" s="1" t="str">
        <f t="shared" si="40"/>
        <v>TUNG 27.2</v>
      </c>
      <c r="V290" s="17">
        <v>6.2623919999999997E-4</v>
      </c>
      <c r="W290" s="17">
        <f t="shared" si="43"/>
        <v>-3.2179187500000028E-5</v>
      </c>
    </row>
    <row r="291" spans="1:23" x14ac:dyDescent="0.2">
      <c r="A291" s="1" t="s">
        <v>341</v>
      </c>
      <c r="B291" s="1" t="s">
        <v>342</v>
      </c>
      <c r="C291" s="20">
        <f t="shared" si="41"/>
        <v>6.9786143439909409</v>
      </c>
      <c r="D291" s="20">
        <f t="shared" si="42"/>
        <v>0.46918036434372873</v>
      </c>
      <c r="E291" s="12"/>
      <c r="F291" s="13">
        <v>6.851</v>
      </c>
      <c r="G291" s="13">
        <v>0.23400000000000001</v>
      </c>
      <c r="H291" s="13">
        <v>2.361049</v>
      </c>
      <c r="I291" s="14">
        <v>1.9561539999999999</v>
      </c>
      <c r="J291" s="15">
        <v>1.206985237358613</v>
      </c>
      <c r="K291" s="18">
        <v>41690</v>
      </c>
      <c r="L291" s="16">
        <v>0.625</v>
      </c>
      <c r="M291" s="1">
        <v>3780</v>
      </c>
      <c r="N291" s="1">
        <v>-4810</v>
      </c>
      <c r="O291" s="1">
        <v>2098</v>
      </c>
      <c r="P291" s="1">
        <v>0</v>
      </c>
      <c r="Q291" s="1">
        <v>-1</v>
      </c>
      <c r="R291" s="1">
        <v>898729</v>
      </c>
      <c r="S291" s="1">
        <v>482274</v>
      </c>
      <c r="T291" s="1">
        <v>-50985</v>
      </c>
      <c r="U291" s="1" t="str">
        <f t="shared" si="40"/>
        <v>TUNG 27.1</v>
      </c>
      <c r="V291" s="17">
        <v>6.7748519999999998E-4</v>
      </c>
      <c r="W291" s="17">
        <f t="shared" si="43"/>
        <v>1.9066812499999989E-5</v>
      </c>
    </row>
    <row r="292" spans="1:23" x14ac:dyDescent="0.2">
      <c r="A292" s="1" t="s">
        <v>343</v>
      </c>
      <c r="B292" s="1" t="s">
        <v>344</v>
      </c>
      <c r="C292" s="20">
        <f t="shared" si="41"/>
        <v>7.1096309477181041</v>
      </c>
      <c r="D292" s="20">
        <f t="shared" si="42"/>
        <v>0.46918036434372873</v>
      </c>
      <c r="E292" s="12"/>
      <c r="F292" s="13">
        <v>6.9820000000000002</v>
      </c>
      <c r="G292" s="13">
        <v>0.20599999999999999</v>
      </c>
      <c r="H292" s="13">
        <v>2.3438349999999999</v>
      </c>
      <c r="I292" s="14">
        <v>1.9536114999999998</v>
      </c>
      <c r="J292" s="15">
        <v>1.1997446779976471</v>
      </c>
      <c r="K292" s="18">
        <v>41690</v>
      </c>
      <c r="L292" s="16">
        <v>0.62708333333333333</v>
      </c>
      <c r="M292" s="1">
        <v>3783</v>
      </c>
      <c r="N292" s="1">
        <v>-5022</v>
      </c>
      <c r="O292" s="1">
        <v>1943</v>
      </c>
      <c r="P292" s="1">
        <v>0</v>
      </c>
      <c r="Q292" s="1">
        <v>-3</v>
      </c>
      <c r="R292" s="1">
        <v>898729</v>
      </c>
      <c r="S292" s="1">
        <v>482274</v>
      </c>
      <c r="T292" s="1">
        <v>-50985</v>
      </c>
      <c r="U292" s="1" t="str">
        <f t="shared" si="40"/>
        <v>TUNG 28.1</v>
      </c>
      <c r="V292" s="17">
        <v>6.3038850000000002E-4</v>
      </c>
      <c r="W292" s="17">
        <f t="shared" si="43"/>
        <v>-2.8029887499999976E-5</v>
      </c>
    </row>
    <row r="293" spans="1:23" x14ac:dyDescent="0.2">
      <c r="A293" s="1" t="s">
        <v>345</v>
      </c>
      <c r="B293" s="1" t="s">
        <v>346</v>
      </c>
      <c r="C293" s="20">
        <f t="shared" si="41"/>
        <v>5.6654479264837132</v>
      </c>
      <c r="D293" s="20">
        <f t="shared" si="42"/>
        <v>0.46918036434372873</v>
      </c>
      <c r="E293" s="12"/>
      <c r="F293" s="13">
        <v>5.5380000000000003</v>
      </c>
      <c r="G293" s="13">
        <v>0.19600000000000001</v>
      </c>
      <c r="H293" s="13">
        <v>2.3587220000000002</v>
      </c>
      <c r="I293" s="14">
        <v>1.9609259999999997</v>
      </c>
      <c r="J293" s="15">
        <v>1.2028613012423726</v>
      </c>
      <c r="K293" s="18">
        <v>41690</v>
      </c>
      <c r="L293" s="16">
        <v>0.62986111111111109</v>
      </c>
      <c r="M293" s="1">
        <v>3787</v>
      </c>
      <c r="N293" s="1">
        <v>-4992</v>
      </c>
      <c r="O293" s="1">
        <v>2088</v>
      </c>
      <c r="P293" s="1">
        <v>1</v>
      </c>
      <c r="Q293" s="1">
        <v>-2</v>
      </c>
      <c r="R293" s="1">
        <v>898729</v>
      </c>
      <c r="S293" s="1">
        <v>482274</v>
      </c>
      <c r="T293" s="1">
        <v>-50985</v>
      </c>
      <c r="U293" s="1" t="str">
        <f t="shared" si="40"/>
        <v>TUNG 28.2</v>
      </c>
      <c r="V293" s="17">
        <v>6.4634320000000003E-4</v>
      </c>
      <c r="W293" s="17">
        <f t="shared" si="43"/>
        <v>-1.2075187499999964E-5</v>
      </c>
    </row>
    <row r="294" spans="1:23" x14ac:dyDescent="0.2">
      <c r="A294" s="1" t="s">
        <v>347</v>
      </c>
      <c r="B294" s="1" t="s">
        <v>348</v>
      </c>
      <c r="C294" s="20">
        <f t="shared" si="41"/>
        <v>3.5261768167744734</v>
      </c>
      <c r="D294" s="20">
        <f t="shared" si="42"/>
        <v>0.46918036434372873</v>
      </c>
      <c r="E294" s="12"/>
      <c r="F294" s="13">
        <v>3.399</v>
      </c>
      <c r="G294" s="13">
        <v>0.27600000000000002</v>
      </c>
      <c r="H294" s="13">
        <v>2.3795829999999998</v>
      </c>
      <c r="I294" s="14">
        <v>1.9748125000000001</v>
      </c>
      <c r="J294" s="15">
        <v>1.2049665474570368</v>
      </c>
      <c r="K294" s="18">
        <v>41690</v>
      </c>
      <c r="L294" s="16">
        <v>0.63263888888888886</v>
      </c>
      <c r="M294" s="1">
        <v>3791</v>
      </c>
      <c r="N294" s="1">
        <v>-4953</v>
      </c>
      <c r="O294" s="1">
        <v>2353</v>
      </c>
      <c r="P294" s="1">
        <v>1</v>
      </c>
      <c r="Q294" s="1">
        <v>-1</v>
      </c>
      <c r="R294" s="1">
        <v>898729</v>
      </c>
      <c r="S294" s="1">
        <v>482274</v>
      </c>
      <c r="T294" s="1">
        <v>-50985</v>
      </c>
      <c r="U294" s="1" t="str">
        <f t="shared" si="40"/>
        <v>TUNG 123.1</v>
      </c>
      <c r="V294" s="17">
        <v>6.2092409999999995E-4</v>
      </c>
      <c r="W294" s="17">
        <f t="shared" si="43"/>
        <v>-3.7494287500000048E-5</v>
      </c>
    </row>
    <row r="295" spans="1:23" x14ac:dyDescent="0.2">
      <c r="A295" s="1" t="s">
        <v>349</v>
      </c>
      <c r="B295" s="1" t="s">
        <v>350</v>
      </c>
      <c r="C295" s="20">
        <f t="shared" si="41"/>
        <v>6.9266077531986436</v>
      </c>
      <c r="D295" s="20">
        <f t="shared" si="42"/>
        <v>0.46918036434372873</v>
      </c>
      <c r="E295" s="12"/>
      <c r="F295" s="13">
        <v>6.7990000000000004</v>
      </c>
      <c r="G295" s="13">
        <v>0.186</v>
      </c>
      <c r="H295" s="13">
        <v>2.39676</v>
      </c>
      <c r="I295" s="14">
        <v>1.9857255</v>
      </c>
      <c r="J295" s="15">
        <v>1.2069946223684995</v>
      </c>
      <c r="K295" s="18">
        <v>41690</v>
      </c>
      <c r="L295" s="16">
        <v>0.63472222222222219</v>
      </c>
      <c r="M295" s="1">
        <v>3794</v>
      </c>
      <c r="N295" s="1">
        <v>-4990</v>
      </c>
      <c r="O295" s="1">
        <v>2449</v>
      </c>
      <c r="P295" s="1">
        <v>1</v>
      </c>
      <c r="Q295" s="1">
        <v>-1</v>
      </c>
      <c r="R295" s="1">
        <v>898729</v>
      </c>
      <c r="S295" s="1">
        <v>482274</v>
      </c>
      <c r="T295" s="1">
        <v>-50985</v>
      </c>
      <c r="U295" s="1" t="str">
        <f t="shared" si="40"/>
        <v>TUNG 123.3</v>
      </c>
      <c r="V295" s="17">
        <v>7.0367780000000005E-4</v>
      </c>
      <c r="W295" s="17">
        <f t="shared" si="43"/>
        <v>4.5259412500000054E-5</v>
      </c>
    </row>
    <row r="296" spans="1:23" x14ac:dyDescent="0.2">
      <c r="A296" s="1" t="s">
        <v>351</v>
      </c>
      <c r="B296" s="1" t="s">
        <v>352</v>
      </c>
      <c r="C296" s="20">
        <f t="shared" si="41"/>
        <v>8.9328620056887686</v>
      </c>
      <c r="D296" s="20">
        <f t="shared" si="42"/>
        <v>0.46918036434372873</v>
      </c>
      <c r="E296" s="12"/>
      <c r="F296" s="13">
        <v>8.8049999999999997</v>
      </c>
      <c r="G296" s="13">
        <v>0.25700000000000001</v>
      </c>
      <c r="H296" s="13">
        <v>2.3944359999999998</v>
      </c>
      <c r="I296" s="14">
        <v>1.982596</v>
      </c>
      <c r="J296" s="15">
        <v>1.2077276459752768</v>
      </c>
      <c r="K296" s="18">
        <v>41690</v>
      </c>
      <c r="L296" s="16">
        <v>0.63749999999999996</v>
      </c>
      <c r="M296" s="1">
        <v>3798</v>
      </c>
      <c r="N296" s="1">
        <v>-3462</v>
      </c>
      <c r="O296" s="1">
        <v>1852</v>
      </c>
      <c r="P296" s="1">
        <v>-4</v>
      </c>
      <c r="Q296" s="1">
        <v>0</v>
      </c>
      <c r="R296" s="1">
        <v>898729</v>
      </c>
      <c r="S296" s="1">
        <v>482274</v>
      </c>
      <c r="T296" s="1">
        <v>-50985</v>
      </c>
      <c r="U296" s="1" t="str">
        <f t="shared" si="40"/>
        <v>TUNG 25.1</v>
      </c>
      <c r="V296" s="17">
        <v>8.2848820000000001E-4</v>
      </c>
      <c r="W296" s="17">
        <f t="shared" si="43"/>
        <v>1.7006981250000002E-4</v>
      </c>
    </row>
    <row r="297" spans="1:23" x14ac:dyDescent="0.2">
      <c r="A297" s="1" t="s">
        <v>353</v>
      </c>
      <c r="B297" s="1" t="s">
        <v>354</v>
      </c>
      <c r="C297" s="20">
        <f t="shared" si="41"/>
        <v>6.8966039508184807</v>
      </c>
      <c r="D297" s="20">
        <f t="shared" si="42"/>
        <v>0.46918036434372873</v>
      </c>
      <c r="E297" s="12"/>
      <c r="F297" s="13">
        <v>6.7690000000000001</v>
      </c>
      <c r="G297" s="13">
        <v>0.21099999999999999</v>
      </c>
      <c r="H297" s="13">
        <v>2.3909609999999999</v>
      </c>
      <c r="I297" s="14">
        <v>1.974812</v>
      </c>
      <c r="J297" s="15">
        <v>1.2107284136413998</v>
      </c>
      <c r="K297" s="18">
        <v>41690</v>
      </c>
      <c r="L297" s="16">
        <v>0.64027777777777783</v>
      </c>
      <c r="M297" s="1">
        <v>3802</v>
      </c>
      <c r="N297" s="1">
        <v>-3479</v>
      </c>
      <c r="O297" s="1">
        <v>2021</v>
      </c>
      <c r="P297" s="1">
        <v>-5</v>
      </c>
      <c r="Q297" s="1">
        <v>0</v>
      </c>
      <c r="R297" s="1">
        <v>898729</v>
      </c>
      <c r="S297" s="1">
        <v>482274</v>
      </c>
      <c r="T297" s="1">
        <v>-50985</v>
      </c>
      <c r="U297" s="1" t="str">
        <f t="shared" si="40"/>
        <v>TUNG 25.2</v>
      </c>
      <c r="V297" s="17">
        <v>6.9110980000000003E-4</v>
      </c>
      <c r="W297" s="17">
        <f t="shared" si="43"/>
        <v>3.2691412500000035E-5</v>
      </c>
    </row>
    <row r="298" spans="1:23" x14ac:dyDescent="0.2">
      <c r="A298" s="1" t="s">
        <v>355</v>
      </c>
      <c r="B298" s="1" t="s">
        <v>356</v>
      </c>
      <c r="C298" s="20">
        <f t="shared" si="41"/>
        <v>6.7725882343134813</v>
      </c>
      <c r="D298" s="20">
        <f t="shared" si="42"/>
        <v>0.46918036434372873</v>
      </c>
      <c r="E298" s="12"/>
      <c r="F298" s="13">
        <v>6.6449999999999996</v>
      </c>
      <c r="G298" s="13">
        <v>0.21299999999999999</v>
      </c>
      <c r="H298" s="13">
        <v>2.3722919999999998</v>
      </c>
      <c r="I298" s="14">
        <v>1.9633509999999998</v>
      </c>
      <c r="J298" s="15">
        <v>1.2082872598939263</v>
      </c>
      <c r="K298" s="18">
        <v>41690</v>
      </c>
      <c r="L298" s="16">
        <v>0.64236111111111105</v>
      </c>
      <c r="M298" s="1">
        <v>3805</v>
      </c>
      <c r="N298" s="1">
        <v>-3478</v>
      </c>
      <c r="O298" s="1">
        <v>2095</v>
      </c>
      <c r="P298" s="1">
        <v>-5</v>
      </c>
      <c r="Q298" s="1">
        <v>0</v>
      </c>
      <c r="R298" s="1">
        <v>898729</v>
      </c>
      <c r="S298" s="1">
        <v>482274</v>
      </c>
      <c r="T298" s="1">
        <v>-50985</v>
      </c>
      <c r="U298" s="1" t="str">
        <f t="shared" si="40"/>
        <v>TUNG 25R</v>
      </c>
      <c r="V298" s="17">
        <v>8.565876E-4</v>
      </c>
      <c r="W298" s="17">
        <f t="shared" si="43"/>
        <v>1.9816921250000001E-4</v>
      </c>
    </row>
    <row r="299" spans="1:23" x14ac:dyDescent="0.2">
      <c r="A299" s="1" t="s">
        <v>357</v>
      </c>
      <c r="B299" s="1" t="s">
        <v>358</v>
      </c>
      <c r="C299" s="20">
        <f t="shared" si="41"/>
        <v>4.1862604691391692</v>
      </c>
      <c r="D299" s="20">
        <f t="shared" si="42"/>
        <v>0.46918036434372873</v>
      </c>
      <c r="E299" s="12"/>
      <c r="F299" s="13">
        <v>4.0590000000000002</v>
      </c>
      <c r="G299" s="13">
        <v>0.309</v>
      </c>
      <c r="H299" s="13">
        <v>2.3653409999999999</v>
      </c>
      <c r="I299" s="14">
        <v>1.9556065</v>
      </c>
      <c r="J299" s="15">
        <v>1.2095178656851466</v>
      </c>
      <c r="K299" s="18">
        <v>41690</v>
      </c>
      <c r="L299" s="16">
        <v>0.64513888888888882</v>
      </c>
      <c r="M299" s="1">
        <v>3809</v>
      </c>
      <c r="N299" s="1">
        <v>-3158</v>
      </c>
      <c r="O299" s="1">
        <v>1899</v>
      </c>
      <c r="P299" s="1">
        <v>-6</v>
      </c>
      <c r="Q299" s="1">
        <v>1</v>
      </c>
      <c r="R299" s="1">
        <v>898729</v>
      </c>
      <c r="S299" s="1">
        <v>482274</v>
      </c>
      <c r="T299" s="1">
        <v>-50985</v>
      </c>
      <c r="U299" s="1" t="str">
        <f t="shared" si="40"/>
        <v>TUNG 24.2</v>
      </c>
      <c r="V299" s="17">
        <v>6.6130870000000001E-4</v>
      </c>
      <c r="W299" s="17">
        <f t="shared" si="43"/>
        <v>2.8903125000000196E-6</v>
      </c>
    </row>
    <row r="300" spans="1:23" x14ac:dyDescent="0.2">
      <c r="A300" s="1" t="s">
        <v>359</v>
      </c>
      <c r="B300" s="1" t="s">
        <v>360</v>
      </c>
      <c r="C300" s="20">
        <f t="shared" si="41"/>
        <v>5.5734362658510506</v>
      </c>
      <c r="D300" s="20">
        <f t="shared" si="42"/>
        <v>0.46918036434372873</v>
      </c>
      <c r="E300" s="12"/>
      <c r="F300" s="13">
        <v>5.4459999999999997</v>
      </c>
      <c r="G300" s="13">
        <v>0.247</v>
      </c>
      <c r="H300" s="13">
        <v>2.3573010000000001</v>
      </c>
      <c r="I300" s="14">
        <v>1.9556454999999999</v>
      </c>
      <c r="J300" s="15">
        <v>1.2053825706141528</v>
      </c>
      <c r="K300" s="18">
        <v>41690</v>
      </c>
      <c r="L300" s="16">
        <v>0.64722222222222225</v>
      </c>
      <c r="M300" s="1">
        <v>3812</v>
      </c>
      <c r="N300" s="1">
        <v>-3226</v>
      </c>
      <c r="O300" s="1">
        <v>1845</v>
      </c>
      <c r="P300" s="1">
        <v>-7</v>
      </c>
      <c r="Q300" s="1">
        <v>0</v>
      </c>
      <c r="R300" s="1">
        <v>898729</v>
      </c>
      <c r="S300" s="1">
        <v>482274</v>
      </c>
      <c r="T300" s="1">
        <v>-50985</v>
      </c>
      <c r="U300" s="1" t="str">
        <f t="shared" si="40"/>
        <v>TUNG 24.3</v>
      </c>
      <c r="V300" s="17">
        <v>6.4983309999999998E-4</v>
      </c>
      <c r="W300" s="17">
        <f t="shared" si="43"/>
        <v>-8.5852875000000167E-6</v>
      </c>
    </row>
    <row r="301" spans="1:23" x14ac:dyDescent="0.2">
      <c r="C301" s="12"/>
      <c r="D301" s="12"/>
      <c r="E301" s="12"/>
      <c r="F301" s="13"/>
      <c r="G301" s="13"/>
      <c r="H301" s="13"/>
      <c r="I301" s="14"/>
      <c r="J301" s="15"/>
      <c r="L301" s="16"/>
      <c r="V301" s="17"/>
    </row>
    <row r="302" spans="1:23" x14ac:dyDescent="0.2">
      <c r="A302" s="1" t="s">
        <v>361</v>
      </c>
      <c r="B302" s="1" t="s">
        <v>303</v>
      </c>
      <c r="C302" s="12"/>
      <c r="D302" s="12"/>
      <c r="E302" s="12"/>
      <c r="F302" s="13">
        <v>4.8109999999999999</v>
      </c>
      <c r="G302" s="13">
        <v>0.248</v>
      </c>
      <c r="H302" s="13">
        <v>2.371461</v>
      </c>
      <c r="I302" s="14">
        <v>1.9458665000000002</v>
      </c>
      <c r="J302" s="15">
        <v>1.2187172141562639</v>
      </c>
      <c r="K302" s="18">
        <v>41690</v>
      </c>
      <c r="L302" s="16">
        <v>0.65</v>
      </c>
      <c r="M302" s="1">
        <v>3816</v>
      </c>
      <c r="N302" s="1">
        <v>95</v>
      </c>
      <c r="O302" s="1">
        <v>-403</v>
      </c>
      <c r="P302" s="1">
        <v>-3</v>
      </c>
      <c r="Q302" s="1">
        <v>-1</v>
      </c>
      <c r="R302" s="1">
        <v>898729</v>
      </c>
      <c r="S302" s="1">
        <v>482274</v>
      </c>
      <c r="T302" s="1">
        <v>-50985</v>
      </c>
      <c r="U302" s="1" t="s">
        <v>28</v>
      </c>
      <c r="V302" s="17">
        <v>6.635883E-4</v>
      </c>
    </row>
    <row r="303" spans="1:23" x14ac:dyDescent="0.2">
      <c r="A303" s="1" t="s">
        <v>362</v>
      </c>
      <c r="B303" s="1" t="s">
        <v>303</v>
      </c>
      <c r="C303" s="12"/>
      <c r="D303" s="12"/>
      <c r="E303" s="12"/>
      <c r="F303" s="13">
        <v>4.726</v>
      </c>
      <c r="G303" s="13">
        <v>0.29599999999999999</v>
      </c>
      <c r="H303" s="13">
        <v>2.3715820000000001</v>
      </c>
      <c r="I303" s="14">
        <v>1.9450060000000002</v>
      </c>
      <c r="J303" s="15">
        <v>1.2193186036444101</v>
      </c>
      <c r="K303" s="18">
        <v>41690</v>
      </c>
      <c r="L303" s="16">
        <v>0.65208333333333335</v>
      </c>
      <c r="M303" s="1">
        <v>3819</v>
      </c>
      <c r="N303" s="1">
        <v>95</v>
      </c>
      <c r="O303" s="1">
        <v>-423</v>
      </c>
      <c r="P303" s="1">
        <v>-3</v>
      </c>
      <c r="Q303" s="1">
        <v>0</v>
      </c>
      <c r="R303" s="1">
        <v>898729</v>
      </c>
      <c r="S303" s="1">
        <v>482274</v>
      </c>
      <c r="T303" s="1">
        <v>-50985</v>
      </c>
      <c r="U303" s="1" t="s">
        <v>28</v>
      </c>
      <c r="V303" s="17">
        <v>6.7340460000000005E-4</v>
      </c>
    </row>
    <row r="304" spans="1:23" x14ac:dyDescent="0.2">
      <c r="A304" s="1" t="s">
        <v>363</v>
      </c>
      <c r="B304" s="1" t="s">
        <v>303</v>
      </c>
      <c r="C304" s="12"/>
      <c r="D304" s="12"/>
      <c r="E304" s="12"/>
      <c r="F304" s="13">
        <v>4.93</v>
      </c>
      <c r="G304" s="13">
        <v>0.215</v>
      </c>
      <c r="H304" s="13">
        <v>2.359823</v>
      </c>
      <c r="I304" s="14">
        <v>1.9427369999999999</v>
      </c>
      <c r="J304" s="15">
        <v>1.2146898936912203</v>
      </c>
      <c r="K304" s="18">
        <v>41690</v>
      </c>
      <c r="L304" s="16">
        <v>0.65416666666666667</v>
      </c>
      <c r="M304" s="1">
        <v>3822</v>
      </c>
      <c r="N304" s="1">
        <v>95</v>
      </c>
      <c r="O304" s="1">
        <v>-443</v>
      </c>
      <c r="P304" s="1">
        <v>-2</v>
      </c>
      <c r="Q304" s="1">
        <v>1</v>
      </c>
      <c r="R304" s="1">
        <v>898729</v>
      </c>
      <c r="S304" s="1">
        <v>482274</v>
      </c>
      <c r="T304" s="1">
        <v>-50985</v>
      </c>
      <c r="U304" s="1" t="s">
        <v>28</v>
      </c>
      <c r="V304" s="17">
        <v>6.8314600000000004E-4</v>
      </c>
    </row>
    <row r="305" spans="1:23" x14ac:dyDescent="0.2">
      <c r="A305" s="1" t="s">
        <v>364</v>
      </c>
      <c r="B305" s="1" t="s">
        <v>303</v>
      </c>
      <c r="C305" s="12"/>
      <c r="D305" s="12"/>
      <c r="E305" s="12"/>
      <c r="F305" s="13">
        <v>4.6020000000000003</v>
      </c>
      <c r="G305" s="13">
        <v>0.191</v>
      </c>
      <c r="H305" s="13">
        <v>2.3550849999999999</v>
      </c>
      <c r="I305" s="14">
        <v>1.9381605</v>
      </c>
      <c r="J305" s="15">
        <v>1.2151135058216282</v>
      </c>
      <c r="K305" s="18">
        <v>41690</v>
      </c>
      <c r="L305" s="16">
        <v>0.65694444444444444</v>
      </c>
      <c r="M305" s="1">
        <v>3826</v>
      </c>
      <c r="N305" s="1">
        <v>95</v>
      </c>
      <c r="O305" s="1">
        <v>-463</v>
      </c>
      <c r="P305" s="1">
        <v>-2</v>
      </c>
      <c r="Q305" s="1">
        <v>1</v>
      </c>
      <c r="R305" s="1">
        <v>898729</v>
      </c>
      <c r="S305" s="1">
        <v>482274</v>
      </c>
      <c r="T305" s="1">
        <v>-50985</v>
      </c>
      <c r="U305" s="1" t="s">
        <v>28</v>
      </c>
      <c r="V305" s="17">
        <v>6.8370669999999998E-4</v>
      </c>
    </row>
    <row r="306" spans="1:23" x14ac:dyDescent="0.2">
      <c r="B306" s="19" t="s">
        <v>35</v>
      </c>
      <c r="C306" s="20"/>
      <c r="D306" s="20"/>
      <c r="E306" s="20"/>
      <c r="F306" s="14">
        <f>AVERAGE(F302:F305)</f>
        <v>4.7672499999999998</v>
      </c>
      <c r="G306" s="14">
        <f>2*STDEV(F302:F305)</f>
        <v>0.2766724898985557</v>
      </c>
      <c r="H306" s="13"/>
      <c r="I306" s="14"/>
      <c r="J306" s="15"/>
      <c r="L306" s="16"/>
      <c r="V306" s="22">
        <f>AVERAGE(V302:V305)</f>
        <v>6.7596140000000002E-4</v>
      </c>
    </row>
    <row r="307" spans="1:23" x14ac:dyDescent="0.2">
      <c r="B307" s="23" t="s">
        <v>66</v>
      </c>
      <c r="C307" s="24">
        <v>5.09</v>
      </c>
      <c r="D307" s="24"/>
      <c r="E307" s="24">
        <f>((F307/1000+1)/(C307/1000+1)-1)*1000</f>
        <v>-0.1267299445819603</v>
      </c>
      <c r="F307" s="25">
        <f>AVERAGE(F302:F305,F279:F282)</f>
        <v>4.9626249999999992</v>
      </c>
      <c r="G307" s="25">
        <f>2*STDEV(F302:F305,F279:F282)</f>
        <v>0.46918036434372873</v>
      </c>
      <c r="H307" s="13"/>
      <c r="I307" s="14"/>
      <c r="J307" s="15"/>
      <c r="L307" s="16"/>
      <c r="V307" s="26">
        <f>AVERAGE(V283,V306)</f>
        <v>6.5841838749999999E-4</v>
      </c>
    </row>
    <row r="308" spans="1:23" x14ac:dyDescent="0.2">
      <c r="C308" s="12"/>
      <c r="D308" s="12"/>
      <c r="E308" s="12"/>
      <c r="F308" s="13"/>
      <c r="G308" s="13"/>
      <c r="H308" s="13"/>
      <c r="I308" s="14"/>
      <c r="J308" s="15"/>
      <c r="L308" s="16"/>
      <c r="V308" s="17"/>
    </row>
    <row r="309" spans="1:23" x14ac:dyDescent="0.2">
      <c r="A309" s="1" t="s">
        <v>365</v>
      </c>
      <c r="B309" s="1" t="s">
        <v>366</v>
      </c>
      <c r="C309" s="20">
        <f>((F309/1000+1)/($E$325/1000+1)-1)*1000</f>
        <v>3.093940591665012</v>
      </c>
      <c r="D309" s="20">
        <f>$G$325</f>
        <v>0.3141772702517755</v>
      </c>
      <c r="E309" s="12"/>
      <c r="F309" s="13">
        <v>2.75</v>
      </c>
      <c r="G309" s="13">
        <v>0.20799999999999999</v>
      </c>
      <c r="H309" s="13">
        <v>2.3174649999999999</v>
      </c>
      <c r="I309" s="14">
        <v>1.9340145</v>
      </c>
      <c r="J309" s="15">
        <v>1.1982666107208606</v>
      </c>
      <c r="K309" s="18">
        <v>41690</v>
      </c>
      <c r="L309" s="16">
        <v>0.65972222222222221</v>
      </c>
      <c r="M309" s="1">
        <v>3830</v>
      </c>
      <c r="N309" s="1">
        <v>-1896</v>
      </c>
      <c r="O309" s="1">
        <v>2253</v>
      </c>
      <c r="P309" s="1">
        <v>1</v>
      </c>
      <c r="Q309" s="1">
        <v>0</v>
      </c>
      <c r="R309" s="1">
        <v>898729</v>
      </c>
      <c r="S309" s="1">
        <v>482274</v>
      </c>
      <c r="T309" s="1">
        <v>-50985</v>
      </c>
      <c r="U309" s="1" t="str">
        <f t="shared" ref="U309:U318" si="44">B309</f>
        <v>TUNG 117.1</v>
      </c>
      <c r="V309" s="17">
        <v>6.6568110000000003E-4</v>
      </c>
      <c r="W309" s="17">
        <f>V309-V$325</f>
        <v>-4.9592249999999864E-6</v>
      </c>
    </row>
    <row r="310" spans="1:23" x14ac:dyDescent="0.2">
      <c r="A310" s="1" t="s">
        <v>367</v>
      </c>
      <c r="B310" s="1" t="s">
        <v>368</v>
      </c>
      <c r="C310" s="20">
        <f t="shared" ref="C310:C318" si="45">((F310/1000+1)/($E$325/1000+1)-1)*1000</f>
        <v>6.8042127688321408</v>
      </c>
      <c r="D310" s="20">
        <f t="shared" ref="D310:D318" si="46">$G$325</f>
        <v>0.3141772702517755</v>
      </c>
      <c r="E310" s="12"/>
      <c r="F310" s="13">
        <v>6.4589999999999996</v>
      </c>
      <c r="G310" s="13">
        <v>0.26600000000000001</v>
      </c>
      <c r="H310" s="13">
        <v>2.3104870000000002</v>
      </c>
      <c r="I310" s="14">
        <v>1.9324890000000001</v>
      </c>
      <c r="J310" s="15">
        <v>1.1956016308501627</v>
      </c>
      <c r="K310" s="18">
        <v>41690</v>
      </c>
      <c r="L310" s="16">
        <v>0.66249999999999998</v>
      </c>
      <c r="M310" s="1">
        <v>3834</v>
      </c>
      <c r="N310" s="1">
        <v>-1891</v>
      </c>
      <c r="O310" s="1">
        <v>2159</v>
      </c>
      <c r="P310" s="1">
        <v>0</v>
      </c>
      <c r="Q310" s="1">
        <v>1</v>
      </c>
      <c r="R310" s="1">
        <v>898729</v>
      </c>
      <c r="S310" s="1">
        <v>482274</v>
      </c>
      <c r="T310" s="1">
        <v>-50985</v>
      </c>
      <c r="U310" s="1" t="str">
        <f t="shared" si="44"/>
        <v>TUNG 117.2</v>
      </c>
      <c r="V310" s="17">
        <v>6.8858120000000003E-4</v>
      </c>
      <c r="W310" s="17">
        <f t="shared" ref="W310:W318" si="47">V310-V$325</f>
        <v>1.7940875000000008E-5</v>
      </c>
    </row>
    <row r="311" spans="1:23" x14ac:dyDescent="0.2">
      <c r="A311" s="1" t="s">
        <v>369</v>
      </c>
      <c r="B311" s="1" t="s">
        <v>370</v>
      </c>
      <c r="C311" s="20">
        <f t="shared" si="45"/>
        <v>7.2583684896285749</v>
      </c>
      <c r="D311" s="20">
        <f t="shared" si="46"/>
        <v>0.3141772702517755</v>
      </c>
      <c r="E311" s="12"/>
      <c r="F311" s="13">
        <v>6.9130000000000003</v>
      </c>
      <c r="G311" s="13">
        <v>0.17299999999999999</v>
      </c>
      <c r="H311" s="13">
        <v>2.314066</v>
      </c>
      <c r="I311" s="14">
        <v>1.9328014999999998</v>
      </c>
      <c r="J311" s="15">
        <v>1.1972600393780739</v>
      </c>
      <c r="K311" s="18">
        <v>41690</v>
      </c>
      <c r="L311" s="16">
        <v>0.66527777777777775</v>
      </c>
      <c r="M311" s="1">
        <v>3838</v>
      </c>
      <c r="N311" s="1">
        <v>-1188</v>
      </c>
      <c r="O311" s="1">
        <v>2274</v>
      </c>
      <c r="P311" s="1">
        <v>-1</v>
      </c>
      <c r="Q311" s="1">
        <v>2</v>
      </c>
      <c r="R311" s="1">
        <v>898729</v>
      </c>
      <c r="S311" s="1">
        <v>482274</v>
      </c>
      <c r="T311" s="1">
        <v>-50985</v>
      </c>
      <c r="U311" s="1" t="str">
        <f t="shared" si="44"/>
        <v>TUNG 15.1</v>
      </c>
      <c r="V311" s="17">
        <v>6.9359909999999996E-4</v>
      </c>
      <c r="W311" s="17">
        <f t="shared" si="47"/>
        <v>2.2958774999999945E-5</v>
      </c>
    </row>
    <row r="312" spans="1:23" x14ac:dyDescent="0.2">
      <c r="A312" s="1" t="s">
        <v>371</v>
      </c>
      <c r="B312" s="1" t="s">
        <v>372</v>
      </c>
      <c r="C312" s="20">
        <f t="shared" si="45"/>
        <v>6.6941750391238397</v>
      </c>
      <c r="D312" s="20">
        <f t="shared" si="46"/>
        <v>0.3141772702517755</v>
      </c>
      <c r="E312" s="12"/>
      <c r="F312" s="13">
        <v>6.3490000000000002</v>
      </c>
      <c r="G312" s="13">
        <v>0.25900000000000001</v>
      </c>
      <c r="H312" s="13">
        <v>2.3085710000000002</v>
      </c>
      <c r="I312" s="14">
        <v>1.9332715</v>
      </c>
      <c r="J312" s="15">
        <v>1.1941266397399435</v>
      </c>
      <c r="K312" s="18">
        <v>41690</v>
      </c>
      <c r="L312" s="16">
        <v>0.66736111111111107</v>
      </c>
      <c r="M312" s="1">
        <v>3841</v>
      </c>
      <c r="N312" s="1">
        <v>-1301</v>
      </c>
      <c r="O312" s="1">
        <v>2232</v>
      </c>
      <c r="P312" s="1">
        <v>-2</v>
      </c>
      <c r="Q312" s="1">
        <v>1</v>
      </c>
      <c r="R312" s="1">
        <v>898729</v>
      </c>
      <c r="S312" s="1">
        <v>482274</v>
      </c>
      <c r="T312" s="1">
        <v>-50985</v>
      </c>
      <c r="U312" s="1" t="str">
        <f t="shared" si="44"/>
        <v>TUNG 15.2</v>
      </c>
      <c r="V312" s="17">
        <v>7.6626730000000005E-4</v>
      </c>
      <c r="W312" s="17">
        <f t="shared" si="47"/>
        <v>9.562697500000003E-5</v>
      </c>
    </row>
    <row r="313" spans="1:23" x14ac:dyDescent="0.2">
      <c r="A313" s="1" t="s">
        <v>373</v>
      </c>
      <c r="B313" s="1" t="s">
        <v>374</v>
      </c>
      <c r="C313" s="20">
        <f t="shared" si="45"/>
        <v>5.004595716601612</v>
      </c>
      <c r="D313" s="20">
        <f t="shared" si="46"/>
        <v>0.3141772702517755</v>
      </c>
      <c r="E313" s="12"/>
      <c r="F313" s="13">
        <v>4.66</v>
      </c>
      <c r="G313" s="13">
        <v>0.14199999999999999</v>
      </c>
      <c r="H313" s="13">
        <v>2.321094</v>
      </c>
      <c r="I313" s="14">
        <v>1.9357354999999998</v>
      </c>
      <c r="J313" s="15">
        <v>1.1990760101263835</v>
      </c>
      <c r="K313" s="18">
        <v>41690</v>
      </c>
      <c r="L313" s="16">
        <v>0.67013888888888884</v>
      </c>
      <c r="M313" s="1">
        <v>3845</v>
      </c>
      <c r="N313" s="1">
        <v>-926</v>
      </c>
      <c r="O313" s="1">
        <v>1784</v>
      </c>
      <c r="P313" s="1">
        <v>-3</v>
      </c>
      <c r="Q313" s="1">
        <v>2</v>
      </c>
      <c r="R313" s="1">
        <v>898729</v>
      </c>
      <c r="S313" s="1">
        <v>482274</v>
      </c>
      <c r="T313" s="1">
        <v>-50985</v>
      </c>
      <c r="U313" s="1" t="str">
        <f t="shared" si="44"/>
        <v>TUNG 13.1</v>
      </c>
      <c r="V313" s="17">
        <v>6.6098039999999995E-4</v>
      </c>
      <c r="W313" s="17">
        <f t="shared" si="47"/>
        <v>-9.6599250000000683E-6</v>
      </c>
    </row>
    <row r="314" spans="1:23" x14ac:dyDescent="0.2">
      <c r="A314" s="1" t="s">
        <v>375</v>
      </c>
      <c r="B314" s="1" t="s">
        <v>376</v>
      </c>
      <c r="C314" s="20">
        <f t="shared" si="45"/>
        <v>7.1023149820421683</v>
      </c>
      <c r="D314" s="20">
        <f t="shared" si="46"/>
        <v>0.3141772702517755</v>
      </c>
      <c r="E314" s="12"/>
      <c r="F314" s="13">
        <v>6.7569999999999997</v>
      </c>
      <c r="G314" s="13">
        <v>0.27500000000000002</v>
      </c>
      <c r="H314" s="13">
        <v>2.3161369999999999</v>
      </c>
      <c r="I314" s="14">
        <v>1.933467</v>
      </c>
      <c r="J314" s="15">
        <v>1.1979190749053383</v>
      </c>
      <c r="K314" s="18">
        <v>41690</v>
      </c>
      <c r="L314" s="16">
        <v>0.67222222222222217</v>
      </c>
      <c r="M314" s="1">
        <v>3848</v>
      </c>
      <c r="N314" s="1">
        <v>-972</v>
      </c>
      <c r="O314" s="1">
        <v>1847</v>
      </c>
      <c r="P314" s="1">
        <v>-3</v>
      </c>
      <c r="Q314" s="1">
        <v>1</v>
      </c>
      <c r="R314" s="1">
        <v>898729</v>
      </c>
      <c r="S314" s="1">
        <v>482274</v>
      </c>
      <c r="T314" s="1">
        <v>-50985</v>
      </c>
      <c r="U314" s="1" t="str">
        <f t="shared" si="44"/>
        <v>TUNG 13.2</v>
      </c>
      <c r="V314" s="17">
        <v>6.8595539999999995E-4</v>
      </c>
      <c r="W314" s="17">
        <f t="shared" si="47"/>
        <v>1.5315074999999929E-5</v>
      </c>
    </row>
    <row r="315" spans="1:23" x14ac:dyDescent="0.2">
      <c r="A315" s="1" t="s">
        <v>377</v>
      </c>
      <c r="B315" s="1" t="s">
        <v>378</v>
      </c>
      <c r="C315" s="20">
        <f t="shared" si="45"/>
        <v>3.0329196688265725</v>
      </c>
      <c r="D315" s="20">
        <f t="shared" si="46"/>
        <v>0.3141772702517755</v>
      </c>
      <c r="E315" s="12"/>
      <c r="F315" s="13">
        <v>2.6890000000000001</v>
      </c>
      <c r="G315" s="13">
        <v>0.29299999999999998</v>
      </c>
      <c r="H315" s="13">
        <v>2.3150200000000001</v>
      </c>
      <c r="I315" s="14">
        <v>1.9260345000000001</v>
      </c>
      <c r="J315" s="15">
        <v>1.2019618547850519</v>
      </c>
      <c r="K315" s="18">
        <v>41690</v>
      </c>
      <c r="L315" s="16">
        <v>0.67500000000000004</v>
      </c>
      <c r="M315" s="1">
        <v>3852</v>
      </c>
      <c r="N315" s="1">
        <v>-655</v>
      </c>
      <c r="O315" s="1">
        <v>2052</v>
      </c>
      <c r="P315" s="1">
        <v>-3</v>
      </c>
      <c r="Q315" s="1">
        <v>2</v>
      </c>
      <c r="R315" s="1">
        <v>898729</v>
      </c>
      <c r="S315" s="1">
        <v>482274</v>
      </c>
      <c r="T315" s="1">
        <v>-50985</v>
      </c>
      <c r="U315" s="1" t="str">
        <f t="shared" si="44"/>
        <v>TUNG 12.2</v>
      </c>
      <c r="V315" s="17">
        <v>6.8750219999999995E-4</v>
      </c>
      <c r="W315" s="17">
        <f t="shared" si="47"/>
        <v>1.6861874999999932E-5</v>
      </c>
    </row>
    <row r="316" spans="1:23" x14ac:dyDescent="0.2">
      <c r="A316" s="1" t="s">
        <v>379</v>
      </c>
      <c r="B316" s="1" t="s">
        <v>380</v>
      </c>
      <c r="C316" s="20">
        <f t="shared" si="45"/>
        <v>6.9062477545618339</v>
      </c>
      <c r="D316" s="20">
        <f t="shared" si="46"/>
        <v>0.3141772702517755</v>
      </c>
      <c r="E316" s="12"/>
      <c r="F316" s="13">
        <v>6.5609999999999999</v>
      </c>
      <c r="G316" s="13">
        <v>0.248</v>
      </c>
      <c r="H316" s="13">
        <v>2.3051249999999999</v>
      </c>
      <c r="I316" s="14">
        <v>1.9204409999999998</v>
      </c>
      <c r="J316" s="15">
        <v>1.2003102412414648</v>
      </c>
      <c r="K316" s="18">
        <v>41690</v>
      </c>
      <c r="L316" s="16">
        <v>0.6777777777777777</v>
      </c>
      <c r="M316" s="1">
        <v>3856</v>
      </c>
      <c r="N316" s="1">
        <v>-580</v>
      </c>
      <c r="O316" s="1">
        <v>2157</v>
      </c>
      <c r="P316" s="1">
        <v>-3</v>
      </c>
      <c r="Q316" s="1">
        <v>2</v>
      </c>
      <c r="R316" s="1">
        <v>898729</v>
      </c>
      <c r="S316" s="1">
        <v>482274</v>
      </c>
      <c r="T316" s="1">
        <v>-50985</v>
      </c>
      <c r="U316" s="1" t="str">
        <f t="shared" si="44"/>
        <v>TUNG 12.1</v>
      </c>
      <c r="V316" s="17">
        <v>6.8962669999999995E-4</v>
      </c>
      <c r="W316" s="17">
        <f t="shared" si="47"/>
        <v>1.8986374999999936E-5</v>
      </c>
    </row>
    <row r="317" spans="1:23" x14ac:dyDescent="0.2">
      <c r="A317" s="1" t="s">
        <v>381</v>
      </c>
      <c r="B317" s="1" t="s">
        <v>382</v>
      </c>
      <c r="C317" s="20">
        <f t="shared" si="45"/>
        <v>5.7378471336582137</v>
      </c>
      <c r="D317" s="20">
        <f t="shared" si="46"/>
        <v>0.3141772702517755</v>
      </c>
      <c r="E317" s="12"/>
      <c r="F317" s="13">
        <v>5.3929999999999998</v>
      </c>
      <c r="G317" s="13">
        <v>0.249</v>
      </c>
      <c r="H317" s="13">
        <v>2.2921960000000001</v>
      </c>
      <c r="I317" s="14">
        <v>1.9134395</v>
      </c>
      <c r="J317" s="15">
        <v>1.1979453753306546</v>
      </c>
      <c r="K317" s="18">
        <v>41690</v>
      </c>
      <c r="L317" s="16">
        <v>0.67986111111111114</v>
      </c>
      <c r="M317" s="1">
        <v>3859</v>
      </c>
      <c r="N317" s="1">
        <v>-612</v>
      </c>
      <c r="O317" s="1">
        <v>2121</v>
      </c>
      <c r="P317" s="1">
        <v>-4</v>
      </c>
      <c r="Q317" s="1">
        <v>2</v>
      </c>
      <c r="R317" s="1">
        <v>898729</v>
      </c>
      <c r="S317" s="1">
        <v>482274</v>
      </c>
      <c r="T317" s="1">
        <v>-50985</v>
      </c>
      <c r="U317" s="1" t="str">
        <f t="shared" si="44"/>
        <v>TUNG 12.3</v>
      </c>
      <c r="V317" s="17">
        <v>6.7095100000000003E-4</v>
      </c>
      <c r="W317" s="17">
        <f t="shared" si="47"/>
        <v>3.1067500000001545E-7</v>
      </c>
    </row>
    <row r="318" spans="1:23" x14ac:dyDescent="0.2">
      <c r="A318" s="1" t="s">
        <v>383</v>
      </c>
      <c r="B318" s="1" t="s">
        <v>384</v>
      </c>
      <c r="C318" s="20">
        <f t="shared" si="45"/>
        <v>2.971898745988355</v>
      </c>
      <c r="D318" s="20">
        <f t="shared" si="46"/>
        <v>0.3141772702517755</v>
      </c>
      <c r="E318" s="12"/>
      <c r="F318" s="13">
        <v>2.6280000000000001</v>
      </c>
      <c r="G318" s="13">
        <v>0.26100000000000001</v>
      </c>
      <c r="H318" s="13">
        <v>2.283236</v>
      </c>
      <c r="I318" s="14">
        <v>1.9109750000000001</v>
      </c>
      <c r="J318" s="15">
        <v>1.194801606509766</v>
      </c>
      <c r="K318" s="18">
        <v>41690</v>
      </c>
      <c r="L318" s="16">
        <v>0.68194444444444446</v>
      </c>
      <c r="M318" s="1">
        <v>3862</v>
      </c>
      <c r="N318" s="1">
        <v>-640</v>
      </c>
      <c r="O318" s="1">
        <v>2084</v>
      </c>
      <c r="P318" s="1">
        <v>-3</v>
      </c>
      <c r="Q318" s="1">
        <v>3</v>
      </c>
      <c r="R318" s="1">
        <v>898729</v>
      </c>
      <c r="S318" s="1">
        <v>482274</v>
      </c>
      <c r="T318" s="1">
        <v>-50985</v>
      </c>
      <c r="U318" s="1" t="str">
        <f t="shared" si="44"/>
        <v>TUNG 12.4</v>
      </c>
      <c r="V318" s="17">
        <v>7.0013189999999998E-4</v>
      </c>
      <c r="W318" s="17">
        <f t="shared" si="47"/>
        <v>2.9491574999999958E-5</v>
      </c>
    </row>
    <row r="319" spans="1:23" x14ac:dyDescent="0.2">
      <c r="C319" s="12"/>
      <c r="D319" s="12"/>
      <c r="E319" s="12"/>
      <c r="F319" s="13"/>
      <c r="G319" s="13"/>
      <c r="H319" s="13"/>
      <c r="I319" s="14"/>
      <c r="J319" s="15"/>
      <c r="L319" s="16"/>
      <c r="V319" s="17"/>
    </row>
    <row r="320" spans="1:23" x14ac:dyDescent="0.2">
      <c r="A320" s="1" t="s">
        <v>385</v>
      </c>
      <c r="B320" s="1" t="s">
        <v>303</v>
      </c>
      <c r="C320" s="12"/>
      <c r="D320" s="12"/>
      <c r="E320" s="12"/>
      <c r="F320" s="13">
        <v>4.4379999999999997</v>
      </c>
      <c r="G320" s="13">
        <v>0.188</v>
      </c>
      <c r="H320" s="13">
        <v>2.3072020000000002</v>
      </c>
      <c r="I320" s="14">
        <v>1.9023304999999999</v>
      </c>
      <c r="J320" s="15">
        <v>1.2128292113278951</v>
      </c>
      <c r="K320" s="18">
        <v>41690</v>
      </c>
      <c r="L320" s="16">
        <v>0.68541666666666667</v>
      </c>
      <c r="M320" s="1">
        <v>3867</v>
      </c>
      <c r="N320" s="1">
        <v>123</v>
      </c>
      <c r="O320" s="1">
        <v>-419</v>
      </c>
      <c r="P320" s="1">
        <v>2</v>
      </c>
      <c r="Q320" s="1">
        <v>0</v>
      </c>
      <c r="R320" s="1">
        <v>898729</v>
      </c>
      <c r="S320" s="1">
        <v>482274</v>
      </c>
      <c r="T320" s="1">
        <v>-50985</v>
      </c>
      <c r="U320" s="1" t="s">
        <v>28</v>
      </c>
      <c r="V320" s="17">
        <v>6.7550889999999999E-4</v>
      </c>
    </row>
    <row r="321" spans="1:23" x14ac:dyDescent="0.2">
      <c r="A321" s="1" t="s">
        <v>386</v>
      </c>
      <c r="B321" s="1" t="s">
        <v>303</v>
      </c>
      <c r="C321" s="12"/>
      <c r="D321" s="12"/>
      <c r="E321" s="12"/>
      <c r="F321" s="13">
        <v>4.8620000000000001</v>
      </c>
      <c r="G321" s="13">
        <v>0.29899999999999999</v>
      </c>
      <c r="H321" s="13">
        <v>2.307083</v>
      </c>
      <c r="I321" s="14">
        <v>1.9019395000000001</v>
      </c>
      <c r="J321" s="15">
        <v>1.213015976586006</v>
      </c>
      <c r="K321" s="18">
        <v>41690</v>
      </c>
      <c r="L321" s="16">
        <v>0.6875</v>
      </c>
      <c r="M321" s="1">
        <v>3870</v>
      </c>
      <c r="N321" s="1">
        <v>123</v>
      </c>
      <c r="O321" s="1">
        <v>-439</v>
      </c>
      <c r="P321" s="1">
        <v>2</v>
      </c>
      <c r="Q321" s="1">
        <v>0</v>
      </c>
      <c r="R321" s="1">
        <v>898729</v>
      </c>
      <c r="S321" s="1">
        <v>482274</v>
      </c>
      <c r="T321" s="1">
        <v>-50985</v>
      </c>
      <c r="U321" s="1" t="s">
        <v>28</v>
      </c>
      <c r="V321" s="17">
        <v>7.0036589999999998E-4</v>
      </c>
    </row>
    <row r="322" spans="1:23" x14ac:dyDescent="0.2">
      <c r="A322" s="1" t="s">
        <v>387</v>
      </c>
      <c r="B322" s="1" t="s">
        <v>388</v>
      </c>
      <c r="C322" s="12"/>
      <c r="D322" s="12"/>
      <c r="E322" s="12"/>
      <c r="F322" s="13">
        <v>4.798</v>
      </c>
      <c r="G322" s="13">
        <v>0.18</v>
      </c>
      <c r="H322" s="13">
        <v>2.5300880000000001</v>
      </c>
      <c r="I322" s="14">
        <v>2.0674380000000001</v>
      </c>
      <c r="J322" s="15">
        <v>1.2237793829851247</v>
      </c>
      <c r="K322" s="18">
        <v>41690</v>
      </c>
      <c r="L322" s="16">
        <v>0.69236111111111109</v>
      </c>
      <c r="M322" s="1">
        <v>3877</v>
      </c>
      <c r="N322" s="1">
        <v>125</v>
      </c>
      <c r="O322" s="1">
        <v>-461</v>
      </c>
      <c r="P322" s="1">
        <v>7</v>
      </c>
      <c r="Q322" s="1">
        <v>1</v>
      </c>
      <c r="R322" s="1">
        <v>898729</v>
      </c>
      <c r="S322" s="1">
        <v>482274</v>
      </c>
      <c r="T322" s="1">
        <v>-50985</v>
      </c>
      <c r="U322" s="1" t="s">
        <v>28</v>
      </c>
      <c r="V322" s="17">
        <v>6.4836720000000002E-4</v>
      </c>
    </row>
    <row r="323" spans="1:23" x14ac:dyDescent="0.2">
      <c r="A323" s="1" t="s">
        <v>389</v>
      </c>
      <c r="B323" s="1" t="s">
        <v>303</v>
      </c>
      <c r="C323" s="12"/>
      <c r="D323" s="12"/>
      <c r="E323" s="12"/>
      <c r="F323" s="13">
        <v>4.7960000000000003</v>
      </c>
      <c r="G323" s="13">
        <v>0.218</v>
      </c>
      <c r="H323" s="13">
        <v>2.566338</v>
      </c>
      <c r="I323" s="14">
        <v>2.0937239999999999</v>
      </c>
      <c r="J323" s="15">
        <v>1.2257288926334131</v>
      </c>
      <c r="K323" s="18">
        <v>41690</v>
      </c>
      <c r="L323" s="16">
        <v>0.69513888888888886</v>
      </c>
      <c r="M323" s="1">
        <v>3881</v>
      </c>
      <c r="N323" s="1">
        <v>125</v>
      </c>
      <c r="O323" s="1">
        <v>-481</v>
      </c>
      <c r="P323" s="1">
        <v>8</v>
      </c>
      <c r="Q323" s="1">
        <v>2</v>
      </c>
      <c r="R323" s="1">
        <v>898729</v>
      </c>
      <c r="S323" s="1">
        <v>482274</v>
      </c>
      <c r="T323" s="1">
        <v>-50985</v>
      </c>
      <c r="U323" s="1" t="s">
        <v>28</v>
      </c>
      <c r="V323" s="17">
        <v>6.3703499999999999E-4</v>
      </c>
    </row>
    <row r="324" spans="1:23" x14ac:dyDescent="0.2">
      <c r="B324" s="19" t="s">
        <v>35</v>
      </c>
      <c r="C324" s="20"/>
      <c r="D324" s="20"/>
      <c r="E324" s="20"/>
      <c r="F324" s="14">
        <f>AVERAGE(F320:F323)</f>
        <v>4.7235000000000005</v>
      </c>
      <c r="G324" s="14">
        <f>2*STDEV(F320:F323)</f>
        <v>0.38557143739303829</v>
      </c>
      <c r="H324" s="13"/>
      <c r="I324" s="14"/>
      <c r="J324" s="15"/>
      <c r="L324" s="16"/>
      <c r="V324" s="22">
        <f>AVERAGE(V320:V323)</f>
        <v>6.6531925000000002E-4</v>
      </c>
    </row>
    <row r="325" spans="1:23" x14ac:dyDescent="0.2">
      <c r="B325" s="23" t="s">
        <v>66</v>
      </c>
      <c r="C325" s="24">
        <v>5.09</v>
      </c>
      <c r="D325" s="24"/>
      <c r="E325" s="24">
        <f>((F325/1000+1)/(C325/1000+1)-1)*1000</f>
        <v>-0.34287974211277827</v>
      </c>
      <c r="F325" s="25">
        <f>AVERAGE(F320:F323,F302:F305)</f>
        <v>4.745375000000001</v>
      </c>
      <c r="G325" s="25">
        <f>2*STDEV(F320:F323,F302:F305)</f>
        <v>0.3141772702517755</v>
      </c>
      <c r="H325" s="13"/>
      <c r="I325" s="14"/>
      <c r="J325" s="15"/>
      <c r="L325" s="16"/>
      <c r="V325" s="26">
        <f>AVERAGE(V306,V324)</f>
        <v>6.7064032500000002E-4</v>
      </c>
    </row>
    <row r="326" spans="1:23" x14ac:dyDescent="0.2">
      <c r="C326" s="12"/>
      <c r="D326" s="12"/>
      <c r="E326" s="12"/>
      <c r="F326" s="13"/>
      <c r="G326" s="13"/>
      <c r="H326" s="13"/>
      <c r="I326" s="14"/>
      <c r="J326" s="15"/>
      <c r="L326" s="16"/>
      <c r="V326" s="17"/>
    </row>
    <row r="327" spans="1:23" x14ac:dyDescent="0.2">
      <c r="A327" s="1" t="s">
        <v>390</v>
      </c>
      <c r="B327" s="1" t="s">
        <v>391</v>
      </c>
      <c r="C327" s="20">
        <f>((F327/1000+1)/($E$343/1000+1)-1)*1000</f>
        <v>5.8438617326401765</v>
      </c>
      <c r="D327" s="20">
        <f>$G$343</f>
        <v>0.29172185872358447</v>
      </c>
      <c r="E327" s="12"/>
      <c r="F327" s="13">
        <v>5.5279999999999996</v>
      </c>
      <c r="G327" s="13">
        <v>0.186</v>
      </c>
      <c r="H327" s="13">
        <v>2.5739450000000001</v>
      </c>
      <c r="I327" s="14">
        <v>2.1092525000000002</v>
      </c>
      <c r="J327" s="15">
        <v>1.220311461050775</v>
      </c>
      <c r="K327" s="18">
        <v>41690</v>
      </c>
      <c r="L327" s="16">
        <v>0.69861111111111107</v>
      </c>
      <c r="M327" s="1">
        <v>3886</v>
      </c>
      <c r="N327" s="1">
        <v>-2046</v>
      </c>
      <c r="O327" s="1">
        <v>1997</v>
      </c>
      <c r="P327" s="1">
        <v>1</v>
      </c>
      <c r="Q327" s="1">
        <v>1</v>
      </c>
      <c r="R327" s="1">
        <v>898729</v>
      </c>
      <c r="S327" s="1">
        <v>482274</v>
      </c>
      <c r="T327" s="1">
        <v>-50985</v>
      </c>
      <c r="U327" s="1" t="str">
        <f t="shared" ref="U327:U336" si="48">B327</f>
        <v>TUNG 20.2</v>
      </c>
      <c r="V327" s="17">
        <v>6.7533770000000005E-4</v>
      </c>
      <c r="W327" s="17">
        <f>V327-V$343</f>
        <v>3.4628812500000095E-5</v>
      </c>
    </row>
    <row r="328" spans="1:23" x14ac:dyDescent="0.2">
      <c r="A328" s="1" t="s">
        <v>392</v>
      </c>
      <c r="B328" s="1" t="s">
        <v>393</v>
      </c>
      <c r="C328" s="20">
        <f t="shared" ref="C328:C336" si="49">((F328/1000+1)/($E$343/1000+1)-1)*1000</f>
        <v>2.4958103554342248</v>
      </c>
      <c r="D328" s="20">
        <f t="shared" ref="D328:D336" si="50">$G$343</f>
        <v>0.29172185872358447</v>
      </c>
      <c r="E328" s="12"/>
      <c r="F328" s="13">
        <v>2.181</v>
      </c>
      <c r="G328" s="13">
        <v>0.15</v>
      </c>
      <c r="H328" s="13">
        <v>2.5948410000000002</v>
      </c>
      <c r="I328" s="14">
        <v>2.1156674999999998</v>
      </c>
      <c r="J328" s="15">
        <v>1.2264880941830416</v>
      </c>
      <c r="K328" s="18">
        <v>41690</v>
      </c>
      <c r="L328" s="16">
        <v>0.70138888888888884</v>
      </c>
      <c r="M328" s="1">
        <v>3890</v>
      </c>
      <c r="N328" s="1">
        <v>-1746</v>
      </c>
      <c r="O328" s="1">
        <v>2293</v>
      </c>
      <c r="P328" s="1">
        <v>0</v>
      </c>
      <c r="Q328" s="1">
        <v>1</v>
      </c>
      <c r="R328" s="1">
        <v>898729</v>
      </c>
      <c r="S328" s="1">
        <v>482274</v>
      </c>
      <c r="T328" s="1">
        <v>-50985</v>
      </c>
      <c r="U328" s="1" t="str">
        <f t="shared" si="48"/>
        <v>TUNG 18</v>
      </c>
      <c r="V328" s="17">
        <v>6.6547290000000005E-4</v>
      </c>
      <c r="W328" s="17">
        <f t="shared" ref="W328:W336" si="51">V328-V$343</f>
        <v>2.4764012500000094E-5</v>
      </c>
    </row>
    <row r="329" spans="1:23" x14ac:dyDescent="0.2">
      <c r="A329" s="1" t="s">
        <v>394</v>
      </c>
      <c r="B329" s="1" t="s">
        <v>395</v>
      </c>
      <c r="C329" s="20">
        <f t="shared" si="49"/>
        <v>3.8242275137638782</v>
      </c>
      <c r="D329" s="20">
        <f t="shared" si="50"/>
        <v>0.29172185872358447</v>
      </c>
      <c r="E329" s="12"/>
      <c r="F329" s="13">
        <v>3.5089999999999999</v>
      </c>
      <c r="G329" s="13">
        <v>0.21</v>
      </c>
      <c r="H329" s="13">
        <v>2.595939</v>
      </c>
      <c r="I329" s="14">
        <v>2.11246</v>
      </c>
      <c r="J329" s="15">
        <v>1.2288701324522122</v>
      </c>
      <c r="K329" s="18">
        <v>41690</v>
      </c>
      <c r="L329" s="16">
        <v>0.70347222222222217</v>
      </c>
      <c r="M329" s="1">
        <v>3893</v>
      </c>
      <c r="N329" s="1">
        <v>-3034</v>
      </c>
      <c r="O329" s="1">
        <v>2235</v>
      </c>
      <c r="P329" s="1">
        <v>-2</v>
      </c>
      <c r="Q329" s="1">
        <v>0</v>
      </c>
      <c r="R329" s="1">
        <v>898729</v>
      </c>
      <c r="S329" s="1">
        <v>482274</v>
      </c>
      <c r="T329" s="1">
        <v>-50985</v>
      </c>
      <c r="U329" s="1" t="str">
        <f t="shared" si="48"/>
        <v>TUNG 23.2</v>
      </c>
      <c r="V329" s="17">
        <v>6.1085109999999996E-4</v>
      </c>
      <c r="W329" s="17">
        <f t="shared" si="51"/>
        <v>-2.9857787499999993E-5</v>
      </c>
    </row>
    <row r="330" spans="1:23" x14ac:dyDescent="0.2">
      <c r="A330" s="1" t="s">
        <v>396</v>
      </c>
      <c r="B330" s="1" t="s">
        <v>397</v>
      </c>
      <c r="C330" s="20">
        <f t="shared" si="49"/>
        <v>7.0662455936936208</v>
      </c>
      <c r="D330" s="20">
        <f t="shared" si="50"/>
        <v>0.29172185872358447</v>
      </c>
      <c r="E330" s="12"/>
      <c r="F330" s="13">
        <v>6.75</v>
      </c>
      <c r="G330" s="13">
        <v>0.21</v>
      </c>
      <c r="H330" s="13">
        <v>2.599783</v>
      </c>
      <c r="I330" s="14">
        <v>2.1182100000000004</v>
      </c>
      <c r="J330" s="15">
        <v>1.227349035270346</v>
      </c>
      <c r="K330" s="18">
        <v>41690</v>
      </c>
      <c r="L330" s="16">
        <v>0.70625000000000004</v>
      </c>
      <c r="M330" s="1">
        <v>3897</v>
      </c>
      <c r="N330" s="1">
        <v>-3842</v>
      </c>
      <c r="O330" s="1">
        <v>2369</v>
      </c>
      <c r="P330" s="1">
        <v>1</v>
      </c>
      <c r="Q330" s="1">
        <v>0</v>
      </c>
      <c r="R330" s="1">
        <v>898729</v>
      </c>
      <c r="S330" s="1">
        <v>482274</v>
      </c>
      <c r="T330" s="1">
        <v>-50985</v>
      </c>
      <c r="U330" s="1" t="str">
        <f t="shared" si="48"/>
        <v>TUNG 119.1</v>
      </c>
      <c r="V330" s="17">
        <v>6.6294230000000002E-4</v>
      </c>
      <c r="W330" s="17">
        <f t="shared" si="51"/>
        <v>2.2233412500000061E-5</v>
      </c>
    </row>
    <row r="331" spans="1:23" x14ac:dyDescent="0.2">
      <c r="A331" s="1" t="s">
        <v>398</v>
      </c>
      <c r="B331" s="1" t="s">
        <v>399</v>
      </c>
      <c r="C331" s="20">
        <f t="shared" si="49"/>
        <v>8.6287362573314041</v>
      </c>
      <c r="D331" s="20">
        <f t="shared" si="50"/>
        <v>0.29172185872358447</v>
      </c>
      <c r="E331" s="12"/>
      <c r="F331" s="13">
        <v>8.3119999999999994</v>
      </c>
      <c r="G331" s="13">
        <v>0.19500000000000001</v>
      </c>
      <c r="H331" s="13">
        <v>2.5982400000000001</v>
      </c>
      <c r="I331" s="14">
        <v>2.1269335000000003</v>
      </c>
      <c r="J331" s="15">
        <v>1.2215896735840588</v>
      </c>
      <c r="K331" s="18">
        <v>41690</v>
      </c>
      <c r="L331" s="16">
        <v>0.7090277777777777</v>
      </c>
      <c r="M331" s="1">
        <v>3901</v>
      </c>
      <c r="N331" s="1">
        <v>-4130</v>
      </c>
      <c r="O331" s="1">
        <v>2349</v>
      </c>
      <c r="P331" s="1">
        <v>2</v>
      </c>
      <c r="Q331" s="1">
        <v>-1</v>
      </c>
      <c r="R331" s="1">
        <v>898729</v>
      </c>
      <c r="S331" s="1">
        <v>482274</v>
      </c>
      <c r="T331" s="1">
        <v>-50985</v>
      </c>
      <c r="U331" s="1" t="str">
        <f t="shared" si="48"/>
        <v>TUNG 121</v>
      </c>
      <c r="V331" s="17">
        <v>6.1785200000000001E-4</v>
      </c>
      <c r="W331" s="17">
        <f t="shared" si="51"/>
        <v>-2.285688749999995E-5</v>
      </c>
    </row>
    <row r="332" spans="1:23" x14ac:dyDescent="0.2">
      <c r="A332" s="1" t="s">
        <v>400</v>
      </c>
      <c r="B332" s="1" t="s">
        <v>401</v>
      </c>
      <c r="C332" s="20">
        <f t="shared" si="49"/>
        <v>6.0709330390715799</v>
      </c>
      <c r="D332" s="20">
        <f t="shared" si="50"/>
        <v>0.29172185872358447</v>
      </c>
      <c r="E332" s="12"/>
      <c r="F332" s="13">
        <v>5.7549999999999999</v>
      </c>
      <c r="G332" s="13">
        <v>0.23799999999999999</v>
      </c>
      <c r="H332" s="13">
        <v>2.6050779999999998</v>
      </c>
      <c r="I332" s="14">
        <v>2.1283805</v>
      </c>
      <c r="J332" s="15">
        <v>1.2239719354692451</v>
      </c>
      <c r="K332" s="18">
        <v>41690</v>
      </c>
      <c r="L332" s="16">
        <v>0.71111111111111114</v>
      </c>
      <c r="M332" s="1">
        <v>3904</v>
      </c>
      <c r="N332" s="1">
        <v>-4000</v>
      </c>
      <c r="O332" s="1">
        <v>1887</v>
      </c>
      <c r="P332" s="1">
        <v>2</v>
      </c>
      <c r="Q332" s="1">
        <v>-1</v>
      </c>
      <c r="R332" s="1">
        <v>898729</v>
      </c>
      <c r="S332" s="1">
        <v>482274</v>
      </c>
      <c r="T332" s="1">
        <v>-50985</v>
      </c>
      <c r="U332" s="1" t="str">
        <f t="shared" si="48"/>
        <v>TUNG 120</v>
      </c>
      <c r="V332" s="17">
        <v>6.5447590000000005E-4</v>
      </c>
      <c r="W332" s="17">
        <f t="shared" si="51"/>
        <v>1.3767012500000091E-5</v>
      </c>
    </row>
    <row r="333" spans="1:23" x14ac:dyDescent="0.2">
      <c r="A333" s="1" t="s">
        <v>402</v>
      </c>
      <c r="B333" s="1" t="s">
        <v>403</v>
      </c>
      <c r="C333" s="20">
        <f t="shared" si="49"/>
        <v>2.7608935986249694</v>
      </c>
      <c r="D333" s="20">
        <f t="shared" si="50"/>
        <v>0.29172185872358447</v>
      </c>
      <c r="E333" s="12"/>
      <c r="F333" s="13">
        <v>2.4460000000000002</v>
      </c>
      <c r="G333" s="13">
        <v>0.182</v>
      </c>
      <c r="H333" s="13">
        <v>2.602357</v>
      </c>
      <c r="I333" s="14">
        <v>2.1269329999999997</v>
      </c>
      <c r="J333" s="15">
        <v>1.2235256117611606</v>
      </c>
      <c r="K333" s="18">
        <v>41690</v>
      </c>
      <c r="L333" s="16">
        <v>0.71388888888888891</v>
      </c>
      <c r="M333" s="1">
        <v>3908</v>
      </c>
      <c r="N333" s="1">
        <v>-4565</v>
      </c>
      <c r="O333" s="1">
        <v>2313</v>
      </c>
      <c r="P333" s="1">
        <v>4</v>
      </c>
      <c r="Q333" s="1">
        <v>-2</v>
      </c>
      <c r="R333" s="1">
        <v>898729</v>
      </c>
      <c r="S333" s="1">
        <v>482274</v>
      </c>
      <c r="T333" s="1">
        <v>-50985</v>
      </c>
      <c r="U333" s="1" t="str">
        <f t="shared" si="48"/>
        <v>TUNG 26.2</v>
      </c>
      <c r="V333" s="17">
        <v>6.1975039999999999E-4</v>
      </c>
      <c r="W333" s="17">
        <f t="shared" si="51"/>
        <v>-2.0958487499999961E-5</v>
      </c>
    </row>
    <row r="334" spans="1:23" x14ac:dyDescent="0.2">
      <c r="A334" s="1" t="s">
        <v>404</v>
      </c>
      <c r="B334" s="1" t="s">
        <v>405</v>
      </c>
      <c r="C334" s="20">
        <f t="shared" si="49"/>
        <v>8.966842431665345</v>
      </c>
      <c r="D334" s="20">
        <f t="shared" si="50"/>
        <v>0.29172185872358447</v>
      </c>
      <c r="E334" s="12"/>
      <c r="F334" s="13">
        <v>8.65</v>
      </c>
      <c r="G334" s="13">
        <v>0.17399999999999999</v>
      </c>
      <c r="H334" s="13">
        <v>2.6215860000000002</v>
      </c>
      <c r="I334" s="14">
        <v>2.1260335000000001</v>
      </c>
      <c r="J334" s="15">
        <v>1.233087813526927</v>
      </c>
      <c r="K334" s="18">
        <v>41690</v>
      </c>
      <c r="L334" s="16">
        <v>0.71666666666666667</v>
      </c>
      <c r="M334" s="1">
        <v>3912</v>
      </c>
      <c r="N334" s="1">
        <v>-1792</v>
      </c>
      <c r="O334" s="1">
        <v>1852</v>
      </c>
      <c r="P334" s="1">
        <v>-5</v>
      </c>
      <c r="Q334" s="1">
        <v>1</v>
      </c>
      <c r="R334" s="1">
        <v>898729</v>
      </c>
      <c r="S334" s="1">
        <v>482274</v>
      </c>
      <c r="T334" s="1">
        <v>-50985</v>
      </c>
      <c r="U334" s="1" t="str">
        <f t="shared" si="48"/>
        <v>TUNG 19.2</v>
      </c>
      <c r="V334" s="17">
        <v>7.2235530000000004E-4</v>
      </c>
      <c r="W334" s="17">
        <f t="shared" si="51"/>
        <v>8.1646412500000084E-5</v>
      </c>
    </row>
    <row r="335" spans="1:23" x14ac:dyDescent="0.2">
      <c r="A335" s="1" t="s">
        <v>406</v>
      </c>
      <c r="B335" s="1" t="s">
        <v>407</v>
      </c>
      <c r="C335" s="20">
        <f t="shared" si="49"/>
        <v>1.9756470103051704</v>
      </c>
      <c r="D335" s="20">
        <f t="shared" si="50"/>
        <v>0.29172185872358447</v>
      </c>
      <c r="E335" s="12"/>
      <c r="F335" s="13">
        <v>1.661</v>
      </c>
      <c r="G335" s="13">
        <v>0.16</v>
      </c>
      <c r="H335" s="13">
        <v>2.6141969999999999</v>
      </c>
      <c r="I335" s="14">
        <v>2.1249384999999998</v>
      </c>
      <c r="J335" s="15">
        <v>1.2302459577065408</v>
      </c>
      <c r="K335" s="18">
        <v>41690</v>
      </c>
      <c r="L335" s="16">
        <v>0.71944444444444444</v>
      </c>
      <c r="M335" s="1">
        <v>3916</v>
      </c>
      <c r="N335" s="1">
        <v>-1564</v>
      </c>
      <c r="O335" s="1">
        <v>1992</v>
      </c>
      <c r="P335" s="1">
        <v>-5</v>
      </c>
      <c r="Q335" s="1">
        <v>2</v>
      </c>
      <c r="R335" s="1">
        <v>898729</v>
      </c>
      <c r="S335" s="1">
        <v>482274</v>
      </c>
      <c r="T335" s="1">
        <v>-50985</v>
      </c>
      <c r="U335" s="1" t="str">
        <f t="shared" si="48"/>
        <v>TUNG 116</v>
      </c>
      <c r="V335" s="17">
        <v>6.6178129999999995E-4</v>
      </c>
      <c r="W335" s="17">
        <f t="shared" si="51"/>
        <v>2.1072412499999996E-5</v>
      </c>
    </row>
    <row r="336" spans="1:23" x14ac:dyDescent="0.2">
      <c r="A336" s="1" t="s">
        <v>408</v>
      </c>
      <c r="B336" s="1" t="s">
        <v>409</v>
      </c>
      <c r="C336" s="20">
        <f t="shared" si="49"/>
        <v>8.7267670416057985</v>
      </c>
      <c r="D336" s="20">
        <f t="shared" si="50"/>
        <v>0.29172185872358447</v>
      </c>
      <c r="E336" s="12"/>
      <c r="F336" s="13">
        <v>8.41</v>
      </c>
      <c r="G336" s="13">
        <v>0.191</v>
      </c>
      <c r="H336" s="13">
        <v>2.6111589999999998</v>
      </c>
      <c r="I336" s="14">
        <v>2.1223565000000004</v>
      </c>
      <c r="J336" s="15">
        <v>1.2303112130313636</v>
      </c>
      <c r="K336" s="18">
        <v>41690</v>
      </c>
      <c r="L336" s="16">
        <v>0.72152777777777777</v>
      </c>
      <c r="M336" s="1">
        <v>3919</v>
      </c>
      <c r="N336" s="1">
        <v>-1546</v>
      </c>
      <c r="O336" s="1">
        <v>2323</v>
      </c>
      <c r="P336" s="1">
        <v>-6</v>
      </c>
      <c r="Q336" s="1">
        <v>2</v>
      </c>
      <c r="R336" s="1">
        <v>898729</v>
      </c>
      <c r="S336" s="1">
        <v>482274</v>
      </c>
      <c r="T336" s="1">
        <v>-50985</v>
      </c>
      <c r="U336" s="1" t="str">
        <f t="shared" si="48"/>
        <v>TUNG 17.1</v>
      </c>
      <c r="V336" s="17">
        <v>6.4371329999999996E-4</v>
      </c>
      <c r="W336" s="17">
        <f t="shared" si="51"/>
        <v>3.0044125000000055E-6</v>
      </c>
    </row>
    <row r="337" spans="1:23" x14ac:dyDescent="0.2">
      <c r="C337" s="12"/>
      <c r="D337" s="12"/>
      <c r="E337" s="12"/>
      <c r="F337" s="13"/>
      <c r="G337" s="13"/>
      <c r="H337" s="13"/>
      <c r="I337" s="14"/>
      <c r="J337" s="15"/>
      <c r="L337" s="16"/>
      <c r="V337" s="17"/>
    </row>
    <row r="338" spans="1:23" x14ac:dyDescent="0.2">
      <c r="A338" s="1" t="s">
        <v>410</v>
      </c>
      <c r="B338" s="1" t="s">
        <v>303</v>
      </c>
      <c r="C338" s="12"/>
      <c r="D338" s="12"/>
      <c r="E338" s="12"/>
      <c r="F338" s="13">
        <v>4.83</v>
      </c>
      <c r="G338" s="13">
        <v>0.14499999999999999</v>
      </c>
      <c r="H338" s="13">
        <v>2.6382650000000001</v>
      </c>
      <c r="I338" s="14">
        <v>2.1146120000000002</v>
      </c>
      <c r="J338" s="15">
        <v>1.2476355000349946</v>
      </c>
      <c r="K338" s="18">
        <v>41690</v>
      </c>
      <c r="L338" s="16">
        <v>0.72430555555555554</v>
      </c>
      <c r="M338" s="1">
        <v>3923</v>
      </c>
      <c r="N338" s="1">
        <v>64</v>
      </c>
      <c r="O338" s="1">
        <v>-425</v>
      </c>
      <c r="P338" s="1">
        <v>-1</v>
      </c>
      <c r="Q338" s="1">
        <v>0</v>
      </c>
      <c r="R338" s="1">
        <v>898729</v>
      </c>
      <c r="S338" s="1">
        <v>482274</v>
      </c>
      <c r="T338" s="1">
        <v>-50985</v>
      </c>
      <c r="U338" s="1" t="s">
        <v>28</v>
      </c>
      <c r="V338" s="17">
        <v>6.2248239999999997E-4</v>
      </c>
    </row>
    <row r="339" spans="1:23" x14ac:dyDescent="0.2">
      <c r="A339" s="1" t="s">
        <v>411</v>
      </c>
      <c r="B339" s="1" t="s">
        <v>303</v>
      </c>
      <c r="C339" s="12"/>
      <c r="D339" s="12"/>
      <c r="E339" s="12"/>
      <c r="F339" s="13">
        <v>4.758</v>
      </c>
      <c r="G339" s="13">
        <v>0.20300000000000001</v>
      </c>
      <c r="H339" s="13">
        <v>2.6356999999999999</v>
      </c>
      <c r="I339" s="14">
        <v>2.113712</v>
      </c>
      <c r="J339" s="15">
        <v>1.2469532273081667</v>
      </c>
      <c r="K339" s="18">
        <v>41690</v>
      </c>
      <c r="L339" s="16">
        <v>0.7270833333333333</v>
      </c>
      <c r="M339" s="1">
        <v>3927</v>
      </c>
      <c r="N339" s="1">
        <v>64</v>
      </c>
      <c r="O339" s="1">
        <v>-445</v>
      </c>
      <c r="P339" s="1">
        <v>-1</v>
      </c>
      <c r="Q339" s="1">
        <v>0</v>
      </c>
      <c r="R339" s="1">
        <v>898729</v>
      </c>
      <c r="S339" s="1">
        <v>482274</v>
      </c>
      <c r="T339" s="1">
        <v>-50985</v>
      </c>
      <c r="U339" s="1" t="s">
        <v>28</v>
      </c>
      <c r="V339" s="17">
        <v>6.2502949999999999E-4</v>
      </c>
    </row>
    <row r="340" spans="1:23" x14ac:dyDescent="0.2">
      <c r="A340" s="1" t="s">
        <v>412</v>
      </c>
      <c r="B340" s="1" t="s">
        <v>303</v>
      </c>
      <c r="C340" s="12"/>
      <c r="D340" s="12"/>
      <c r="E340" s="12"/>
      <c r="F340" s="13">
        <v>4.9279999999999999</v>
      </c>
      <c r="G340" s="13">
        <v>0.22800000000000001</v>
      </c>
      <c r="H340" s="13">
        <v>2.624171</v>
      </c>
      <c r="I340" s="14">
        <v>2.1137904999999999</v>
      </c>
      <c r="J340" s="15">
        <v>1.2414527362101402</v>
      </c>
      <c r="K340" s="18">
        <v>41690</v>
      </c>
      <c r="L340" s="16">
        <v>0.72916666666666663</v>
      </c>
      <c r="M340" s="1">
        <v>3930</v>
      </c>
      <c r="N340" s="1">
        <v>64</v>
      </c>
      <c r="O340" s="1">
        <v>-465</v>
      </c>
      <c r="P340" s="1">
        <v>0</v>
      </c>
      <c r="Q340" s="1">
        <v>0</v>
      </c>
      <c r="R340" s="1">
        <v>898729</v>
      </c>
      <c r="S340" s="1">
        <v>482274</v>
      </c>
      <c r="T340" s="1">
        <v>-50985</v>
      </c>
      <c r="U340" s="1" t="s">
        <v>28</v>
      </c>
      <c r="V340" s="17">
        <v>6.1575119999999995E-4</v>
      </c>
    </row>
    <row r="341" spans="1:23" x14ac:dyDescent="0.2">
      <c r="A341" s="1" t="s">
        <v>413</v>
      </c>
      <c r="B341" s="1" t="s">
        <v>303</v>
      </c>
      <c r="C341" s="12"/>
      <c r="D341" s="12"/>
      <c r="E341" s="12"/>
      <c r="F341" s="13">
        <v>4.7850000000000001</v>
      </c>
      <c r="G341" s="13">
        <v>0.20899999999999999</v>
      </c>
      <c r="H341" s="13">
        <v>2.6110579999999999</v>
      </c>
      <c r="I341" s="14">
        <v>2.109918</v>
      </c>
      <c r="J341" s="15">
        <v>1.2375163394975539</v>
      </c>
      <c r="K341" s="18">
        <v>41690</v>
      </c>
      <c r="L341" s="16">
        <v>0.73124999999999996</v>
      </c>
      <c r="M341" s="1">
        <v>3933</v>
      </c>
      <c r="N341" s="1">
        <v>64</v>
      </c>
      <c r="O341" s="1">
        <v>-485</v>
      </c>
      <c r="P341" s="1">
        <v>0</v>
      </c>
      <c r="Q341" s="1">
        <v>1</v>
      </c>
      <c r="R341" s="1">
        <v>898729</v>
      </c>
      <c r="S341" s="1">
        <v>482274</v>
      </c>
      <c r="T341" s="1">
        <v>-50985</v>
      </c>
      <c r="U341" s="1" t="s">
        <v>28</v>
      </c>
      <c r="V341" s="17">
        <v>6.0113099999999997E-4</v>
      </c>
    </row>
    <row r="342" spans="1:23" x14ac:dyDescent="0.2">
      <c r="B342" s="19" t="s">
        <v>35</v>
      </c>
      <c r="C342" s="20"/>
      <c r="D342" s="20"/>
      <c r="E342" s="20"/>
      <c r="F342" s="14">
        <f>AVERAGE(F338:F341)</f>
        <v>4.8252500000000005</v>
      </c>
      <c r="G342" s="14">
        <f>2*STDEV(F338:F341)</f>
        <v>0.14932180014987753</v>
      </c>
      <c r="H342" s="13"/>
      <c r="I342" s="14"/>
      <c r="J342" s="15"/>
      <c r="L342" s="16"/>
      <c r="V342" s="22">
        <f>AVERAGE(V338:V341)</f>
        <v>6.16098525E-4</v>
      </c>
    </row>
    <row r="343" spans="1:23" x14ac:dyDescent="0.2">
      <c r="B343" s="23" t="s">
        <v>66</v>
      </c>
      <c r="C343" s="24">
        <v>5.09</v>
      </c>
      <c r="D343" s="24"/>
      <c r="E343" s="24">
        <f>((F343/1000+1)/(C343/1000+1)-1)*1000</f>
        <v>-0.3140266045826845</v>
      </c>
      <c r="F343" s="25">
        <f>AVERAGE(F338:F341,F320:F323)</f>
        <v>4.774375</v>
      </c>
      <c r="G343" s="25">
        <f>2*STDEV(F338:F341,F320:F323)</f>
        <v>0.29172185872358447</v>
      </c>
      <c r="H343" s="13"/>
      <c r="I343" s="14"/>
      <c r="J343" s="15"/>
      <c r="L343" s="16"/>
      <c r="V343" s="26">
        <f>AVERAGE(V324,V342)</f>
        <v>6.4070888749999996E-4</v>
      </c>
    </row>
    <row r="344" spans="1:23" x14ac:dyDescent="0.2">
      <c r="C344" s="12"/>
      <c r="D344" s="12"/>
      <c r="E344" s="12"/>
      <c r="F344" s="13"/>
      <c r="G344" s="13"/>
      <c r="H344" s="13"/>
      <c r="I344" s="14"/>
      <c r="J344" s="15"/>
      <c r="L344" s="16"/>
      <c r="V344" s="17"/>
    </row>
    <row r="345" spans="1:23" x14ac:dyDescent="0.2">
      <c r="A345" s="1" t="s">
        <v>414</v>
      </c>
      <c r="B345" s="1" t="s">
        <v>415</v>
      </c>
      <c r="C345" s="20">
        <f>((F345/1000+1)/($E$366/1000+1)-1)*1000</f>
        <v>5.4323079828018095</v>
      </c>
      <c r="D345" s="20">
        <f>$G$366</f>
        <v>0.23085369516520304</v>
      </c>
      <c r="E345" s="12"/>
      <c r="F345" s="13">
        <v>5.2619999999999996</v>
      </c>
      <c r="G345" s="13">
        <v>0.28199999999999997</v>
      </c>
      <c r="H345" s="13">
        <v>2.5891690000000001</v>
      </c>
      <c r="I345" s="14">
        <v>2.1108175</v>
      </c>
      <c r="J345" s="15">
        <v>1.2266190705733679</v>
      </c>
      <c r="K345" s="18">
        <v>41690</v>
      </c>
      <c r="L345" s="16">
        <v>0.73472222222222217</v>
      </c>
      <c r="M345" s="1">
        <v>3938</v>
      </c>
      <c r="N345" s="1">
        <v>-1447</v>
      </c>
      <c r="O345" s="1">
        <v>2073</v>
      </c>
      <c r="P345" s="1">
        <v>2</v>
      </c>
      <c r="Q345" s="1">
        <v>1</v>
      </c>
      <c r="R345" s="1">
        <v>898729</v>
      </c>
      <c r="S345" s="1">
        <v>482274</v>
      </c>
      <c r="T345" s="1">
        <v>-50985</v>
      </c>
      <c r="U345" s="1" t="str">
        <f t="shared" ref="U345:U359" si="52">B345</f>
        <v>TUNG 115</v>
      </c>
      <c r="V345" s="17">
        <v>7.1538400000000001E-4</v>
      </c>
      <c r="W345" s="17">
        <f>V345-V$366</f>
        <v>8.8780887500000032E-5</v>
      </c>
    </row>
    <row r="346" spans="1:23" x14ac:dyDescent="0.2">
      <c r="A346" s="1" t="s">
        <v>416</v>
      </c>
      <c r="B346" s="1" t="s">
        <v>417</v>
      </c>
      <c r="C346" s="20">
        <f t="shared" ref="C346:C359" si="53">((F346/1000+1)/($E$366/1000+1)-1)*1000</f>
        <v>9.6900291888979417</v>
      </c>
      <c r="D346" s="20">
        <f t="shared" ref="D346:D359" si="54">$G$366</f>
        <v>0.23085369516520304</v>
      </c>
      <c r="E346" s="12"/>
      <c r="F346" s="13">
        <v>9.5190000000000001</v>
      </c>
      <c r="G346" s="13">
        <v>0.19700000000000001</v>
      </c>
      <c r="H346" s="13">
        <v>2.5829260000000001</v>
      </c>
      <c r="I346" s="14">
        <v>2.1136335000000002</v>
      </c>
      <c r="J346" s="15">
        <v>1.2220311610314654</v>
      </c>
      <c r="K346" s="18">
        <v>41690</v>
      </c>
      <c r="L346" s="16">
        <v>0.7368055555555556</v>
      </c>
      <c r="M346" s="1">
        <v>3941</v>
      </c>
      <c r="N346" s="1">
        <v>-1211</v>
      </c>
      <c r="O346" s="1">
        <v>1947</v>
      </c>
      <c r="P346" s="1">
        <v>1</v>
      </c>
      <c r="Q346" s="1">
        <v>2</v>
      </c>
      <c r="R346" s="1">
        <v>898729</v>
      </c>
      <c r="S346" s="1">
        <v>482274</v>
      </c>
      <c r="T346" s="1">
        <v>-50985</v>
      </c>
      <c r="U346" s="1" t="str">
        <f t="shared" si="52"/>
        <v>TUNG 14.2</v>
      </c>
      <c r="V346" s="17">
        <v>6.6772320000000002E-4</v>
      </c>
      <c r="W346" s="17">
        <f t="shared" ref="W346:W359" si="55">V346-V$366</f>
        <v>4.1120087500000043E-5</v>
      </c>
    </row>
    <row r="347" spans="1:23" x14ac:dyDescent="0.2">
      <c r="A347" s="1" t="s">
        <v>418</v>
      </c>
      <c r="B347" s="1" t="s">
        <v>419</v>
      </c>
      <c r="C347" s="20">
        <f t="shared" si="53"/>
        <v>4.4201365332905418</v>
      </c>
      <c r="D347" s="20">
        <f t="shared" si="54"/>
        <v>0.23085369516520304</v>
      </c>
      <c r="E347" s="12"/>
      <c r="F347" s="13">
        <v>4.25</v>
      </c>
      <c r="G347" s="13">
        <v>0.20699999999999999</v>
      </c>
      <c r="H347" s="13">
        <v>2.5838670000000001</v>
      </c>
      <c r="I347" s="14">
        <v>2.1079620000000001</v>
      </c>
      <c r="J347" s="15">
        <v>1.2257654549749948</v>
      </c>
      <c r="K347" s="18">
        <v>41690</v>
      </c>
      <c r="L347" s="16">
        <v>0.73888888888888893</v>
      </c>
      <c r="M347" s="1">
        <v>3944</v>
      </c>
      <c r="N347" s="1">
        <v>-1081</v>
      </c>
      <c r="O347" s="1">
        <v>1775</v>
      </c>
      <c r="P347" s="1">
        <v>1</v>
      </c>
      <c r="Q347" s="1">
        <v>2</v>
      </c>
      <c r="R347" s="1">
        <v>898729</v>
      </c>
      <c r="S347" s="1">
        <v>482274</v>
      </c>
      <c r="T347" s="1">
        <v>-50985</v>
      </c>
      <c r="U347" s="1" t="str">
        <f t="shared" si="52"/>
        <v>TUNG 114</v>
      </c>
      <c r="V347" s="17">
        <v>6.6739049999999997E-4</v>
      </c>
      <c r="W347" s="17">
        <f t="shared" si="55"/>
        <v>4.0787387499999998E-5</v>
      </c>
    </row>
    <row r="348" spans="1:23" x14ac:dyDescent="0.2">
      <c r="A348" s="1" t="s">
        <v>420</v>
      </c>
      <c r="B348" s="1" t="s">
        <v>421</v>
      </c>
      <c r="C348" s="20">
        <f t="shared" si="53"/>
        <v>3.8080328503844463</v>
      </c>
      <c r="D348" s="20">
        <f t="shared" si="54"/>
        <v>0.23085369516520304</v>
      </c>
      <c r="E348" s="12"/>
      <c r="F348" s="13">
        <v>3.6379999999999999</v>
      </c>
      <c r="G348" s="13">
        <v>0.19400000000000001</v>
      </c>
      <c r="H348" s="13">
        <v>2.5775809999999999</v>
      </c>
      <c r="I348" s="14">
        <v>2.1063970000000003</v>
      </c>
      <c r="J348" s="15">
        <v>1.2236919251214275</v>
      </c>
      <c r="K348" s="18">
        <v>41690</v>
      </c>
      <c r="L348" s="16">
        <v>0.74236111111111114</v>
      </c>
      <c r="M348" s="1">
        <v>3949</v>
      </c>
      <c r="N348" s="1">
        <v>-361</v>
      </c>
      <c r="O348" s="1">
        <v>2040</v>
      </c>
      <c r="P348" s="1">
        <v>-1</v>
      </c>
      <c r="Q348" s="1">
        <v>2</v>
      </c>
      <c r="R348" s="1">
        <v>898729</v>
      </c>
      <c r="S348" s="1">
        <v>482274</v>
      </c>
      <c r="T348" s="1">
        <v>-50985</v>
      </c>
      <c r="U348" s="1" t="str">
        <f t="shared" si="52"/>
        <v>TUNG 11.2</v>
      </c>
      <c r="V348" s="17">
        <v>7.0169079999999999E-4</v>
      </c>
      <c r="W348" s="17">
        <f t="shared" si="55"/>
        <v>7.5087687500000012E-5</v>
      </c>
    </row>
    <row r="349" spans="1:23" x14ac:dyDescent="0.2">
      <c r="A349" s="1" t="s">
        <v>422</v>
      </c>
      <c r="B349" s="1" t="s">
        <v>423</v>
      </c>
      <c r="C349" s="20">
        <f t="shared" si="53"/>
        <v>4.3541253518004641</v>
      </c>
      <c r="D349" s="20">
        <f t="shared" si="54"/>
        <v>0.23085369516520304</v>
      </c>
      <c r="E349" s="12"/>
      <c r="F349" s="13">
        <v>4.1840000000000002</v>
      </c>
      <c r="G349" s="13">
        <v>0.16800000000000001</v>
      </c>
      <c r="H349" s="13">
        <v>2.5767099999999998</v>
      </c>
      <c r="I349" s="14">
        <v>2.1017815</v>
      </c>
      <c r="J349" s="15">
        <v>1.2259647351544392</v>
      </c>
      <c r="K349" s="18">
        <v>41690</v>
      </c>
      <c r="L349" s="16">
        <v>0.74722222222222223</v>
      </c>
      <c r="M349" s="1">
        <v>3956</v>
      </c>
      <c r="N349" s="1">
        <v>763</v>
      </c>
      <c r="O349" s="1">
        <v>1679</v>
      </c>
      <c r="P349" s="1">
        <v>-4</v>
      </c>
      <c r="Q349" s="1">
        <v>1</v>
      </c>
      <c r="R349" s="1">
        <v>898729</v>
      </c>
      <c r="S349" s="1">
        <v>482274</v>
      </c>
      <c r="T349" s="1">
        <v>-50985</v>
      </c>
      <c r="U349" s="1" t="str">
        <f t="shared" si="52"/>
        <v>TUNG 109</v>
      </c>
      <c r="V349" s="17">
        <v>6.4695210000000004E-4</v>
      </c>
      <c r="W349" s="17">
        <f t="shared" si="55"/>
        <v>2.0348987500000068E-5</v>
      </c>
    </row>
    <row r="350" spans="1:23" x14ac:dyDescent="0.2">
      <c r="A350" s="1" t="s">
        <v>424</v>
      </c>
      <c r="B350" s="1" t="s">
        <v>425</v>
      </c>
      <c r="C350" s="20">
        <f t="shared" si="53"/>
        <v>5.2422757936640973</v>
      </c>
      <c r="D350" s="20">
        <f t="shared" si="54"/>
        <v>0.23085369516520304</v>
      </c>
      <c r="E350" s="12"/>
      <c r="F350" s="13">
        <v>5.0720000000000001</v>
      </c>
      <c r="G350" s="13">
        <v>0.19600000000000001</v>
      </c>
      <c r="H350" s="13">
        <v>2.5866199999999999</v>
      </c>
      <c r="I350" s="14">
        <v>2.1036985000000001</v>
      </c>
      <c r="J350" s="15">
        <v>1.2295583231152181</v>
      </c>
      <c r="K350" s="18">
        <v>41690</v>
      </c>
      <c r="L350" s="16">
        <v>0.75</v>
      </c>
      <c r="M350" s="1">
        <v>3960</v>
      </c>
      <c r="N350" s="1">
        <v>1063</v>
      </c>
      <c r="O350" s="1">
        <v>1624</v>
      </c>
      <c r="P350" s="1">
        <v>-4</v>
      </c>
      <c r="Q350" s="1">
        <v>2</v>
      </c>
      <c r="R350" s="1">
        <v>898729</v>
      </c>
      <c r="S350" s="1">
        <v>482274</v>
      </c>
      <c r="T350" s="1">
        <v>-50985</v>
      </c>
      <c r="U350" s="1" t="str">
        <f t="shared" si="52"/>
        <v>TUNG 106</v>
      </c>
      <c r="V350" s="17">
        <v>7.1471779999999997E-4</v>
      </c>
      <c r="W350" s="17">
        <f t="shared" si="55"/>
        <v>8.8114687499999994E-5</v>
      </c>
    </row>
    <row r="351" spans="1:23" x14ac:dyDescent="0.2">
      <c r="A351" s="1" t="s">
        <v>426</v>
      </c>
      <c r="B351" s="1" t="s">
        <v>427</v>
      </c>
      <c r="C351" s="20">
        <f t="shared" si="53"/>
        <v>4.0470733409307957</v>
      </c>
      <c r="D351" s="20">
        <f t="shared" si="54"/>
        <v>0.23085369516520304</v>
      </c>
      <c r="E351" s="12"/>
      <c r="F351" s="13">
        <v>3.8769999999999998</v>
      </c>
      <c r="G351" s="13">
        <v>0.22600000000000001</v>
      </c>
      <c r="H351" s="13">
        <v>2.585124</v>
      </c>
      <c r="I351" s="14">
        <v>2.1116000000000001</v>
      </c>
      <c r="J351" s="15">
        <v>1.2242489107785564</v>
      </c>
      <c r="K351" s="18">
        <v>41690</v>
      </c>
      <c r="L351" s="16">
        <v>0.75694444444444453</v>
      </c>
      <c r="M351" s="1">
        <v>3970</v>
      </c>
      <c r="N351" s="1">
        <v>1030</v>
      </c>
      <c r="O351" s="1">
        <v>1907</v>
      </c>
      <c r="P351" s="1">
        <v>-4</v>
      </c>
      <c r="Q351" s="1">
        <v>1</v>
      </c>
      <c r="R351" s="1">
        <v>898729</v>
      </c>
      <c r="S351" s="1">
        <v>482274</v>
      </c>
      <c r="T351" s="1">
        <v>-50985</v>
      </c>
      <c r="U351" s="1" t="str">
        <f t="shared" si="52"/>
        <v>TUNG 107.1</v>
      </c>
      <c r="V351" s="17">
        <v>6.5330379999999999E-4</v>
      </c>
      <c r="W351" s="17">
        <f t="shared" si="55"/>
        <v>2.6700687500000016E-5</v>
      </c>
    </row>
    <row r="352" spans="1:23" x14ac:dyDescent="0.2">
      <c r="A352" s="1" t="s">
        <v>428</v>
      </c>
      <c r="B352" s="1" t="s">
        <v>429</v>
      </c>
      <c r="C352" s="20">
        <f t="shared" si="53"/>
        <v>7.6356812073801184</v>
      </c>
      <c r="D352" s="20">
        <f t="shared" si="54"/>
        <v>0.23085369516520304</v>
      </c>
      <c r="E352" s="12"/>
      <c r="F352" s="13">
        <v>7.4649999999999999</v>
      </c>
      <c r="G352" s="13">
        <v>0.223</v>
      </c>
      <c r="H352" s="13">
        <v>2.5957110000000001</v>
      </c>
      <c r="I352" s="14">
        <v>2.1128125</v>
      </c>
      <c r="J352" s="15">
        <v>1.2285571956811123</v>
      </c>
      <c r="K352" s="18">
        <v>41690</v>
      </c>
      <c r="L352" s="16">
        <v>0.75902777777777775</v>
      </c>
      <c r="M352" s="1">
        <v>3973</v>
      </c>
      <c r="N352" s="1">
        <v>1115</v>
      </c>
      <c r="O352" s="1">
        <v>2089</v>
      </c>
      <c r="P352" s="1">
        <v>-5</v>
      </c>
      <c r="Q352" s="1">
        <v>1</v>
      </c>
      <c r="R352" s="1">
        <v>898729</v>
      </c>
      <c r="S352" s="1">
        <v>482274</v>
      </c>
      <c r="T352" s="1">
        <v>-50985</v>
      </c>
      <c r="U352" s="1" t="str">
        <f t="shared" si="52"/>
        <v>TUNG 8.2</v>
      </c>
      <c r="V352" s="17">
        <v>6.1761339999999996E-4</v>
      </c>
      <c r="W352" s="17">
        <f t="shared" si="55"/>
        <v>-8.9897125000000175E-6</v>
      </c>
    </row>
    <row r="353" spans="1:23" x14ac:dyDescent="0.2">
      <c r="A353" s="1" t="s">
        <v>430</v>
      </c>
      <c r="B353" s="1" t="s">
        <v>431</v>
      </c>
      <c r="C353" s="20">
        <f t="shared" si="53"/>
        <v>4.9132200556312178</v>
      </c>
      <c r="D353" s="20">
        <f t="shared" si="54"/>
        <v>0.23085369516520304</v>
      </c>
      <c r="E353" s="12"/>
      <c r="F353" s="13">
        <v>4.7430000000000003</v>
      </c>
      <c r="G353" s="13">
        <v>0.22700000000000001</v>
      </c>
      <c r="H353" s="13">
        <v>2.5830099999999998</v>
      </c>
      <c r="I353" s="14">
        <v>2.1118740000000003</v>
      </c>
      <c r="J353" s="15">
        <v>1.2230890668666783</v>
      </c>
      <c r="K353" s="18">
        <v>41690</v>
      </c>
      <c r="L353" s="16">
        <v>0.76458333333333339</v>
      </c>
      <c r="M353" s="1">
        <v>3981</v>
      </c>
      <c r="N353" s="1">
        <v>1356</v>
      </c>
      <c r="O353" s="1">
        <v>1949</v>
      </c>
      <c r="P353" s="1">
        <v>-5</v>
      </c>
      <c r="Q353" s="1">
        <v>0</v>
      </c>
      <c r="R353" s="1">
        <v>898729</v>
      </c>
      <c r="S353" s="1">
        <v>482274</v>
      </c>
      <c r="T353" s="1">
        <v>-50985</v>
      </c>
      <c r="U353" s="1" t="str">
        <f t="shared" si="52"/>
        <v>TUNG 7.1</v>
      </c>
      <c r="V353" s="17">
        <v>6.6569510000000004E-4</v>
      </c>
      <c r="W353" s="17">
        <f t="shared" si="55"/>
        <v>3.9091987500000061E-5</v>
      </c>
    </row>
    <row r="354" spans="1:23" x14ac:dyDescent="0.2">
      <c r="A354" s="1" t="s">
        <v>432</v>
      </c>
      <c r="B354" s="1" t="s">
        <v>433</v>
      </c>
      <c r="C354" s="20">
        <f t="shared" si="53"/>
        <v>5.000234794867886</v>
      </c>
      <c r="D354" s="20">
        <f t="shared" si="54"/>
        <v>0.23085369516520304</v>
      </c>
      <c r="E354" s="12"/>
      <c r="F354" s="13">
        <v>4.83</v>
      </c>
      <c r="G354" s="13">
        <v>0.24099999999999999</v>
      </c>
      <c r="H354" s="13">
        <v>2.679208</v>
      </c>
      <c r="I354" s="14">
        <v>2.1072185000000001</v>
      </c>
      <c r="J354" s="15">
        <v>1.2714428997277691</v>
      </c>
      <c r="K354" s="18">
        <v>41690</v>
      </c>
      <c r="L354" s="16">
        <v>0.76666666666666661</v>
      </c>
      <c r="M354" s="1">
        <v>3984</v>
      </c>
      <c r="N354" s="1">
        <v>1346</v>
      </c>
      <c r="O354" s="1">
        <v>1636</v>
      </c>
      <c r="P354" s="1">
        <v>-4</v>
      </c>
      <c r="Q354" s="1">
        <v>1</v>
      </c>
      <c r="R354" s="1">
        <v>898729</v>
      </c>
      <c r="S354" s="1">
        <v>482274</v>
      </c>
      <c r="T354" s="1">
        <v>-50985</v>
      </c>
      <c r="U354" s="1" t="str">
        <f t="shared" si="52"/>
        <v>TUNG 6.1</v>
      </c>
      <c r="V354" s="17">
        <v>6.2610469999999996E-4</v>
      </c>
      <c r="W354" s="17">
        <f t="shared" si="55"/>
        <v>-4.9841250000001291E-7</v>
      </c>
    </row>
    <row r="355" spans="1:23" x14ac:dyDescent="0.2">
      <c r="A355" s="1" t="s">
        <v>434</v>
      </c>
      <c r="B355" s="1" t="s">
        <v>435</v>
      </c>
      <c r="C355" s="20">
        <f t="shared" si="53"/>
        <v>3.2619403489682064</v>
      </c>
      <c r="D355" s="20">
        <f t="shared" si="54"/>
        <v>0.23085369516520304</v>
      </c>
      <c r="E355" s="12"/>
      <c r="F355" s="13">
        <v>3.0920000000000001</v>
      </c>
      <c r="G355" s="13">
        <v>0.17599999999999999</v>
      </c>
      <c r="H355" s="13">
        <v>2.5809280000000001</v>
      </c>
      <c r="I355" s="14">
        <v>2.1038550000000003</v>
      </c>
      <c r="J355" s="15">
        <v>1.2267613499979797</v>
      </c>
      <c r="K355" s="18">
        <v>41690</v>
      </c>
      <c r="L355" s="16">
        <v>0.76944444444444438</v>
      </c>
      <c r="M355" s="1">
        <v>3988</v>
      </c>
      <c r="N355" s="1">
        <v>1833</v>
      </c>
      <c r="O355" s="1">
        <v>1654</v>
      </c>
      <c r="P355" s="1">
        <v>-4</v>
      </c>
      <c r="Q355" s="1">
        <v>2</v>
      </c>
      <c r="R355" s="1">
        <v>898729</v>
      </c>
      <c r="S355" s="1">
        <v>482274</v>
      </c>
      <c r="T355" s="1">
        <v>-50985</v>
      </c>
      <c r="U355" s="1" t="str">
        <f t="shared" si="52"/>
        <v>TUNG 5.2</v>
      </c>
      <c r="V355" s="17">
        <v>6.4573289999999997E-4</v>
      </c>
      <c r="W355" s="17">
        <f t="shared" si="55"/>
        <v>1.9129787499999997E-5</v>
      </c>
    </row>
    <row r="356" spans="1:23" x14ac:dyDescent="0.2">
      <c r="A356" s="1" t="s">
        <v>436</v>
      </c>
      <c r="B356" s="1" t="s">
        <v>437</v>
      </c>
      <c r="C356" s="20">
        <f t="shared" si="53"/>
        <v>2.451803121592544</v>
      </c>
      <c r="D356" s="20">
        <f t="shared" si="54"/>
        <v>0.23085369516520304</v>
      </c>
      <c r="E356" s="12"/>
      <c r="F356" s="13">
        <v>2.282</v>
      </c>
      <c r="G356" s="13">
        <v>0.29099999999999998</v>
      </c>
      <c r="H356" s="13">
        <v>2.605016</v>
      </c>
      <c r="I356" s="14">
        <v>2.1022905000000001</v>
      </c>
      <c r="J356" s="15">
        <v>1.2391322702547531</v>
      </c>
      <c r="K356" s="18">
        <v>41690</v>
      </c>
      <c r="L356" s="16">
        <v>0.7715277777777777</v>
      </c>
      <c r="M356" s="1">
        <v>3991</v>
      </c>
      <c r="N356" s="1">
        <v>2306</v>
      </c>
      <c r="O356" s="1">
        <v>1660</v>
      </c>
      <c r="P356" s="1">
        <v>-7</v>
      </c>
      <c r="Q356" s="1">
        <v>1</v>
      </c>
      <c r="R356" s="1">
        <v>898729</v>
      </c>
      <c r="S356" s="1">
        <v>482274</v>
      </c>
      <c r="T356" s="1">
        <v>-50985</v>
      </c>
      <c r="U356" s="1" t="str">
        <f t="shared" si="52"/>
        <v>TUNG 4.1</v>
      </c>
      <c r="V356" s="17">
        <v>6.2256780000000003E-4</v>
      </c>
      <c r="W356" s="17">
        <f t="shared" si="55"/>
        <v>-4.0353124999999417E-6</v>
      </c>
    </row>
    <row r="357" spans="1:23" x14ac:dyDescent="0.2">
      <c r="A357" s="1" t="s">
        <v>438</v>
      </c>
      <c r="B357" s="1" t="s">
        <v>439</v>
      </c>
      <c r="C357" s="20">
        <f t="shared" si="53"/>
        <v>5.9513959099719571</v>
      </c>
      <c r="D357" s="20">
        <f t="shared" si="54"/>
        <v>0.23085369516520304</v>
      </c>
      <c r="E357" s="12"/>
      <c r="F357" s="13">
        <v>5.7809999999999997</v>
      </c>
      <c r="G357" s="13">
        <v>0.154</v>
      </c>
      <c r="H357" s="13">
        <v>2.663227</v>
      </c>
      <c r="I357" s="14">
        <v>2.109918</v>
      </c>
      <c r="J357" s="15">
        <v>1.2622419449476237</v>
      </c>
      <c r="K357" s="18">
        <v>41690</v>
      </c>
      <c r="L357" s="16">
        <v>0.77430555555555547</v>
      </c>
      <c r="M357" s="1">
        <v>3995</v>
      </c>
      <c r="N357" s="1">
        <v>2693</v>
      </c>
      <c r="O357" s="1">
        <v>1611</v>
      </c>
      <c r="P357" s="1">
        <v>-5</v>
      </c>
      <c r="Q357" s="1">
        <v>11</v>
      </c>
      <c r="R357" s="1">
        <v>898729</v>
      </c>
      <c r="S357" s="1">
        <v>482274</v>
      </c>
      <c r="T357" s="1">
        <v>-50985</v>
      </c>
      <c r="U357" s="1" t="str">
        <f t="shared" si="52"/>
        <v>TUNG 1.2 SHUTTER OPEN</v>
      </c>
      <c r="V357" s="17">
        <v>6.8289860000000002E-4</v>
      </c>
      <c r="W357" s="17">
        <f t="shared" si="55"/>
        <v>5.6295487500000047E-5</v>
      </c>
    </row>
    <row r="358" spans="1:23" x14ac:dyDescent="0.2">
      <c r="A358" s="1" t="s">
        <v>440</v>
      </c>
      <c r="B358" s="1" t="s">
        <v>441</v>
      </c>
      <c r="C358" s="20">
        <f t="shared" si="53"/>
        <v>6.2934538504195725</v>
      </c>
      <c r="D358" s="20">
        <f t="shared" si="54"/>
        <v>0.23085369516520304</v>
      </c>
      <c r="E358" s="12"/>
      <c r="F358" s="13">
        <v>6.1230000000000002</v>
      </c>
      <c r="G358" s="13">
        <v>0.222</v>
      </c>
      <c r="H358" s="13">
        <v>2.590303</v>
      </c>
      <c r="I358" s="14">
        <v>2.1151985</v>
      </c>
      <c r="J358" s="15">
        <v>1.2246146165478087</v>
      </c>
      <c r="K358" s="18">
        <v>41690</v>
      </c>
      <c r="L358" s="16">
        <v>0.77638888888888891</v>
      </c>
      <c r="M358" s="1">
        <v>3998</v>
      </c>
      <c r="N358" s="1">
        <v>2976</v>
      </c>
      <c r="O358" s="1">
        <v>1765</v>
      </c>
      <c r="P358" s="1">
        <v>-7</v>
      </c>
      <c r="Q358" s="1">
        <v>1</v>
      </c>
      <c r="R358" s="1">
        <v>898729</v>
      </c>
      <c r="S358" s="1">
        <v>482274</v>
      </c>
      <c r="T358" s="1">
        <v>-50985</v>
      </c>
      <c r="U358" s="1" t="str">
        <f t="shared" si="52"/>
        <v>TUNG 102.1</v>
      </c>
      <c r="V358" s="17">
        <v>6.8274989999999995E-4</v>
      </c>
      <c r="W358" s="17">
        <f t="shared" si="55"/>
        <v>5.6146787499999971E-5</v>
      </c>
    </row>
    <row r="359" spans="1:23" x14ac:dyDescent="0.2">
      <c r="A359" s="1" t="s">
        <v>442</v>
      </c>
      <c r="B359" s="1" t="s">
        <v>443</v>
      </c>
      <c r="C359" s="20">
        <f t="shared" si="53"/>
        <v>5.3002856198218762</v>
      </c>
      <c r="D359" s="20">
        <f t="shared" si="54"/>
        <v>0.23085369516520304</v>
      </c>
      <c r="E359" s="12"/>
      <c r="F359" s="13">
        <v>5.13</v>
      </c>
      <c r="G359" s="13">
        <v>0.21299999999999999</v>
      </c>
      <c r="H359" s="13">
        <v>2.6031390000000001</v>
      </c>
      <c r="I359" s="14">
        <v>2.1134385</v>
      </c>
      <c r="J359" s="15">
        <v>1.2317079489183149</v>
      </c>
      <c r="K359" s="18">
        <v>41690</v>
      </c>
      <c r="L359" s="16">
        <v>0.77916666666666667</v>
      </c>
      <c r="M359" s="1">
        <v>4002</v>
      </c>
      <c r="N359" s="1">
        <v>3046</v>
      </c>
      <c r="O359" s="1">
        <v>2017</v>
      </c>
      <c r="P359" s="1">
        <v>-7</v>
      </c>
      <c r="Q359" s="1">
        <v>0</v>
      </c>
      <c r="R359" s="1">
        <v>898729</v>
      </c>
      <c r="S359" s="1">
        <v>482274</v>
      </c>
      <c r="T359" s="1">
        <v>-50985</v>
      </c>
      <c r="U359" s="1" t="str">
        <f t="shared" si="52"/>
        <v>TUNG 101.1</v>
      </c>
      <c r="V359" s="17">
        <v>6.371091E-4</v>
      </c>
      <c r="W359" s="17">
        <f t="shared" si="55"/>
        <v>1.050598750000002E-5</v>
      </c>
    </row>
    <row r="360" spans="1:23" x14ac:dyDescent="0.2">
      <c r="C360" s="12"/>
      <c r="D360" s="12"/>
      <c r="E360" s="12"/>
      <c r="F360" s="13"/>
      <c r="G360" s="13"/>
      <c r="H360" s="13"/>
      <c r="I360" s="14"/>
      <c r="J360" s="15"/>
      <c r="L360" s="16"/>
      <c r="V360" s="17"/>
    </row>
    <row r="361" spans="1:23" x14ac:dyDescent="0.2">
      <c r="A361" s="1" t="s">
        <v>444</v>
      </c>
      <c r="B361" s="1" t="s">
        <v>303</v>
      </c>
      <c r="C361" s="12"/>
      <c r="D361" s="12"/>
      <c r="E361" s="12"/>
      <c r="F361" s="13">
        <v>5.0739999999999998</v>
      </c>
      <c r="G361" s="13">
        <v>0.193</v>
      </c>
      <c r="H361" s="13">
        <v>2.606233</v>
      </c>
      <c r="I361" s="14">
        <v>2.0996300000000003</v>
      </c>
      <c r="J361" s="15">
        <v>1.2412820354062382</v>
      </c>
      <c r="K361" s="18">
        <v>41690</v>
      </c>
      <c r="L361" s="16">
        <v>0.78333333333333333</v>
      </c>
      <c r="M361" s="1">
        <v>4008</v>
      </c>
      <c r="N361" s="1">
        <v>149</v>
      </c>
      <c r="O361" s="1">
        <v>-412</v>
      </c>
      <c r="P361" s="1">
        <v>-4</v>
      </c>
      <c r="Q361" s="1">
        <v>0</v>
      </c>
      <c r="R361" s="1">
        <v>898729</v>
      </c>
      <c r="S361" s="1">
        <v>482274</v>
      </c>
      <c r="T361" s="1">
        <v>-50985</v>
      </c>
      <c r="U361" s="1" t="s">
        <v>28</v>
      </c>
      <c r="V361" s="17">
        <v>6.1566089999999995E-4</v>
      </c>
    </row>
    <row r="362" spans="1:23" x14ac:dyDescent="0.2">
      <c r="A362" s="1" t="s">
        <v>445</v>
      </c>
      <c r="B362" s="1" t="s">
        <v>303</v>
      </c>
      <c r="C362" s="12"/>
      <c r="D362" s="12"/>
      <c r="E362" s="12"/>
      <c r="F362" s="13">
        <v>4.9809999999999999</v>
      </c>
      <c r="G362" s="13">
        <v>0.215</v>
      </c>
      <c r="H362" s="13">
        <v>2.609083</v>
      </c>
      <c r="I362" s="14">
        <v>2.1001389999999995</v>
      </c>
      <c r="J362" s="15">
        <v>1.242338245230435</v>
      </c>
      <c r="K362" s="18">
        <v>41690</v>
      </c>
      <c r="L362" s="16">
        <v>0.78611111111111109</v>
      </c>
      <c r="M362" s="1">
        <v>4012</v>
      </c>
      <c r="N362" s="1">
        <v>149</v>
      </c>
      <c r="O362" s="1">
        <v>-432</v>
      </c>
      <c r="P362" s="1">
        <v>-4</v>
      </c>
      <c r="Q362" s="1">
        <v>0</v>
      </c>
      <c r="R362" s="1">
        <v>898729</v>
      </c>
      <c r="S362" s="1">
        <v>482274</v>
      </c>
      <c r="T362" s="1">
        <v>-50985</v>
      </c>
      <c r="U362" s="1" t="s">
        <v>28</v>
      </c>
      <c r="V362" s="17">
        <v>6.3833810000000005E-4</v>
      </c>
    </row>
    <row r="363" spans="1:23" x14ac:dyDescent="0.2">
      <c r="A363" s="1" t="s">
        <v>446</v>
      </c>
      <c r="B363" s="1" t="s">
        <v>303</v>
      </c>
      <c r="C363" s="12"/>
      <c r="D363" s="12"/>
      <c r="E363" s="12"/>
      <c r="F363" s="13">
        <v>4.9950000000000001</v>
      </c>
      <c r="G363" s="13">
        <v>0.246</v>
      </c>
      <c r="H363" s="13">
        <v>2.6049739999999999</v>
      </c>
      <c r="I363" s="14">
        <v>2.1006084999999999</v>
      </c>
      <c r="J363" s="15">
        <v>1.2401044744891778</v>
      </c>
      <c r="K363" s="18">
        <v>41690</v>
      </c>
      <c r="L363" s="16">
        <v>0.78819444444444453</v>
      </c>
      <c r="M363" s="1">
        <v>4015</v>
      </c>
      <c r="N363" s="1">
        <v>149</v>
      </c>
      <c r="O363" s="1">
        <v>-452</v>
      </c>
      <c r="P363" s="1">
        <v>-3</v>
      </c>
      <c r="Q363" s="1">
        <v>1</v>
      </c>
      <c r="R363" s="1">
        <v>898729</v>
      </c>
      <c r="S363" s="1">
        <v>482274</v>
      </c>
      <c r="T363" s="1">
        <v>-50985</v>
      </c>
      <c r="U363" s="1" t="s">
        <v>28</v>
      </c>
      <c r="V363" s="17">
        <v>6.4604859999999997E-4</v>
      </c>
    </row>
    <row r="364" spans="1:23" x14ac:dyDescent="0.2">
      <c r="A364" s="1" t="s">
        <v>447</v>
      </c>
      <c r="B364" s="1" t="s">
        <v>303</v>
      </c>
      <c r="C364" s="12"/>
      <c r="D364" s="12"/>
      <c r="E364" s="12"/>
      <c r="F364" s="13">
        <v>5.0069999999999997</v>
      </c>
      <c r="G364" s="13">
        <v>0.16500000000000001</v>
      </c>
      <c r="H364" s="13">
        <v>2.5912950000000001</v>
      </c>
      <c r="I364" s="14">
        <v>2.1007255000000002</v>
      </c>
      <c r="J364" s="15">
        <v>1.2335238468805181</v>
      </c>
      <c r="K364" s="18">
        <v>41690</v>
      </c>
      <c r="L364" s="16">
        <v>0.79027777777777775</v>
      </c>
      <c r="M364" s="1">
        <v>4018</v>
      </c>
      <c r="N364" s="1">
        <v>149</v>
      </c>
      <c r="O364" s="1">
        <v>-472</v>
      </c>
      <c r="P364" s="1">
        <v>-3</v>
      </c>
      <c r="Q364" s="1">
        <v>2</v>
      </c>
      <c r="R364" s="1">
        <v>898729</v>
      </c>
      <c r="S364" s="1">
        <v>482274</v>
      </c>
      <c r="T364" s="1">
        <v>-50985</v>
      </c>
      <c r="U364" s="1" t="s">
        <v>28</v>
      </c>
      <c r="V364" s="17">
        <v>6.4838319999999995E-4</v>
      </c>
    </row>
    <row r="365" spans="1:23" x14ac:dyDescent="0.2">
      <c r="B365" s="19" t="s">
        <v>35</v>
      </c>
      <c r="C365" s="20"/>
      <c r="D365" s="20"/>
      <c r="E365" s="20"/>
      <c r="F365" s="14">
        <f>AVERAGE(F361:F364)</f>
        <v>5.0142500000000005</v>
      </c>
      <c r="G365" s="14">
        <f>2*STDEV(F361:F364)</f>
        <v>8.2452006242015236E-2</v>
      </c>
      <c r="H365" s="13"/>
      <c r="I365" s="14"/>
      <c r="J365" s="15"/>
      <c r="L365" s="16"/>
      <c r="V365" s="22">
        <f>AVERAGE(V361:V364)</f>
        <v>6.3710769999999995E-4</v>
      </c>
    </row>
    <row r="366" spans="1:23" x14ac:dyDescent="0.2">
      <c r="B366" s="23" t="s">
        <v>66</v>
      </c>
      <c r="C366" s="24">
        <v>5.09</v>
      </c>
      <c r="D366" s="24"/>
      <c r="E366" s="24">
        <f>((F366/1000+1)/(C366/1000+1)-1)*1000</f>
        <v>-0.16938781601649744</v>
      </c>
      <c r="F366" s="25">
        <f>AVERAGE(F361:F364,F338:F341)</f>
        <v>4.9197500000000005</v>
      </c>
      <c r="G366" s="25">
        <f>2*STDEV(F361:F364,F338:F341)</f>
        <v>0.23085369516520304</v>
      </c>
      <c r="H366" s="13"/>
      <c r="I366" s="14"/>
      <c r="J366" s="15"/>
      <c r="L366" s="16"/>
      <c r="V366" s="26">
        <f>AVERAGE(V342,V365)</f>
        <v>6.2660311249999997E-4</v>
      </c>
    </row>
    <row r="367" spans="1:23" x14ac:dyDescent="0.2">
      <c r="C367" s="12"/>
      <c r="D367" s="12"/>
      <c r="E367" s="12"/>
      <c r="F367" s="13"/>
      <c r="G367" s="13"/>
      <c r="H367" s="13"/>
      <c r="I367" s="14"/>
      <c r="J367" s="15"/>
      <c r="L367" s="16"/>
      <c r="V367" s="17"/>
    </row>
    <row r="368" spans="1:23" x14ac:dyDescent="0.2">
      <c r="A368" s="1" t="s">
        <v>448</v>
      </c>
      <c r="B368" s="1" t="s">
        <v>449</v>
      </c>
      <c r="C368" s="20">
        <f>((F368/1000+1)/($E$389/1000+1)-1)*1000</f>
        <v>8.736934144611741</v>
      </c>
      <c r="D368" s="20">
        <f>$G$389</f>
        <v>0.15235578661240845</v>
      </c>
      <c r="E368" s="12"/>
      <c r="F368" s="13">
        <v>8.6859999999999999</v>
      </c>
      <c r="G368" s="13">
        <v>0.20599999999999999</v>
      </c>
      <c r="H368" s="13">
        <v>2.576975</v>
      </c>
      <c r="I368" s="14">
        <v>2.0996305</v>
      </c>
      <c r="J368" s="15">
        <v>1.2273469069914922</v>
      </c>
      <c r="K368" s="18">
        <v>41690</v>
      </c>
      <c r="L368" s="16">
        <v>0.79305555555555562</v>
      </c>
      <c r="M368" s="1">
        <v>4022</v>
      </c>
      <c r="N368" s="1">
        <v>2774</v>
      </c>
      <c r="O368" s="1">
        <v>1989</v>
      </c>
      <c r="P368" s="1">
        <v>-6</v>
      </c>
      <c r="Q368" s="1">
        <v>1</v>
      </c>
      <c r="R368" s="1">
        <v>898729</v>
      </c>
      <c r="S368" s="1">
        <v>482274</v>
      </c>
      <c r="T368" s="1">
        <v>-50985</v>
      </c>
      <c r="U368" s="1" t="str">
        <f t="shared" ref="U368:U382" si="56">B368</f>
        <v>TUNG 2.2</v>
      </c>
      <c r="V368" s="17">
        <v>6.7980839999999998E-4</v>
      </c>
      <c r="W368" s="17">
        <f>V368-V$389</f>
        <v>3.7973350000000076E-5</v>
      </c>
    </row>
    <row r="369" spans="1:23" x14ac:dyDescent="0.2">
      <c r="A369" s="1" t="s">
        <v>450</v>
      </c>
      <c r="B369" s="1" t="s">
        <v>451</v>
      </c>
      <c r="C369" s="20">
        <f t="shared" ref="C369:C382" si="57">((F369/1000+1)/($E$389/1000+1)-1)*1000</f>
        <v>8.7869366693889006</v>
      </c>
      <c r="D369" s="20">
        <f t="shared" ref="D369:D382" si="58">$G$389</f>
        <v>0.15235578661240845</v>
      </c>
      <c r="E369" s="12"/>
      <c r="F369" s="13">
        <v>8.7360000000000007</v>
      </c>
      <c r="G369" s="13">
        <v>0.18099999999999999</v>
      </c>
      <c r="H369" s="13">
        <v>2.5790039999999999</v>
      </c>
      <c r="I369" s="14">
        <v>2.1009605000000002</v>
      </c>
      <c r="J369" s="15">
        <v>1.2275356914135223</v>
      </c>
      <c r="K369" s="18">
        <v>41690</v>
      </c>
      <c r="L369" s="16">
        <v>0.79513888888888884</v>
      </c>
      <c r="M369" s="1">
        <v>4025</v>
      </c>
      <c r="N369" s="1">
        <v>3051</v>
      </c>
      <c r="O369" s="1">
        <v>1536</v>
      </c>
      <c r="P369" s="1">
        <v>-5</v>
      </c>
      <c r="Q369" s="1">
        <v>1</v>
      </c>
      <c r="R369" s="1">
        <v>898729</v>
      </c>
      <c r="S369" s="1">
        <v>482274</v>
      </c>
      <c r="T369" s="1">
        <v>-50985</v>
      </c>
      <c r="U369" s="1" t="str">
        <f t="shared" si="56"/>
        <v>TUNG 103.2</v>
      </c>
      <c r="V369" s="17">
        <v>6.5801740000000003E-4</v>
      </c>
      <c r="W369" s="17">
        <f t="shared" ref="W369:W382" si="59">V369-V$389</f>
        <v>1.6182350000000121E-5</v>
      </c>
    </row>
    <row r="370" spans="1:23" x14ac:dyDescent="0.2">
      <c r="A370" s="1" t="s">
        <v>452</v>
      </c>
      <c r="B370" s="1" t="s">
        <v>453</v>
      </c>
      <c r="C370" s="20">
        <f t="shared" si="57"/>
        <v>11.924095073898799</v>
      </c>
      <c r="D370" s="20">
        <f t="shared" si="58"/>
        <v>0.15235578661240845</v>
      </c>
      <c r="E370" s="12"/>
      <c r="F370" s="13">
        <v>11.872999999999999</v>
      </c>
      <c r="G370" s="13">
        <v>0.26500000000000001</v>
      </c>
      <c r="H370" s="13">
        <v>2.575059</v>
      </c>
      <c r="I370" s="14">
        <v>2.1022514999999999</v>
      </c>
      <c r="J370" s="15">
        <v>1.2249052979626842</v>
      </c>
      <c r="K370" s="18">
        <v>41690</v>
      </c>
      <c r="L370" s="16">
        <v>0.79861111111111116</v>
      </c>
      <c r="M370" s="1">
        <v>4030</v>
      </c>
      <c r="N370" s="1">
        <v>1548</v>
      </c>
      <c r="O370" s="1">
        <v>1680</v>
      </c>
      <c r="P370" s="1">
        <v>-3</v>
      </c>
      <c r="Q370" s="1">
        <v>1</v>
      </c>
      <c r="R370" s="1">
        <v>898729</v>
      </c>
      <c r="S370" s="1">
        <v>482274</v>
      </c>
      <c r="T370" s="1">
        <v>-50985</v>
      </c>
      <c r="U370" s="1" t="str">
        <f t="shared" si="56"/>
        <v>TUNG 105</v>
      </c>
      <c r="V370" s="17">
        <v>6.2527959999999995E-4</v>
      </c>
      <c r="W370" s="17">
        <f t="shared" si="59"/>
        <v>-1.6555449999999957E-5</v>
      </c>
    </row>
    <row r="371" spans="1:23" x14ac:dyDescent="0.2">
      <c r="A371" s="1" t="s">
        <v>454</v>
      </c>
      <c r="B371" s="1" t="s">
        <v>455</v>
      </c>
      <c r="C371" s="20">
        <f t="shared" si="57"/>
        <v>7.135853301251549</v>
      </c>
      <c r="D371" s="20">
        <f t="shared" si="58"/>
        <v>0.15235578661240845</v>
      </c>
      <c r="E371" s="12"/>
      <c r="F371" s="13">
        <v>7.085</v>
      </c>
      <c r="G371" s="13">
        <v>0.222</v>
      </c>
      <c r="H371" s="13">
        <v>2.5466549999999999</v>
      </c>
      <c r="I371" s="14">
        <v>2.0925115000000001</v>
      </c>
      <c r="J371" s="15">
        <v>1.217032737932384</v>
      </c>
      <c r="K371" s="18">
        <v>41690</v>
      </c>
      <c r="L371" s="16">
        <v>0.80138888888888893</v>
      </c>
      <c r="M371" s="1">
        <v>4034</v>
      </c>
      <c r="N371" s="1">
        <v>-191</v>
      </c>
      <c r="O371" s="1">
        <v>1910</v>
      </c>
      <c r="P371" s="1">
        <v>0</v>
      </c>
      <c r="Q371" s="1">
        <v>2</v>
      </c>
      <c r="R371" s="1">
        <v>898729</v>
      </c>
      <c r="S371" s="1">
        <v>482274</v>
      </c>
      <c r="T371" s="1">
        <v>-50985</v>
      </c>
      <c r="U371" s="1" t="str">
        <f t="shared" si="56"/>
        <v>TUNG 111</v>
      </c>
      <c r="V371" s="17">
        <v>6.7728709999999998E-4</v>
      </c>
      <c r="W371" s="17">
        <f t="shared" si="59"/>
        <v>3.545205000000007E-5</v>
      </c>
    </row>
    <row r="372" spans="1:23" x14ac:dyDescent="0.2">
      <c r="A372" s="1" t="s">
        <v>456</v>
      </c>
      <c r="B372" s="1" t="s">
        <v>457</v>
      </c>
      <c r="C372" s="20">
        <f t="shared" si="57"/>
        <v>2.3796131444617785</v>
      </c>
      <c r="D372" s="20">
        <f t="shared" si="58"/>
        <v>0.15235578661240845</v>
      </c>
      <c r="E372" s="12"/>
      <c r="F372" s="13">
        <v>2.3290000000000002</v>
      </c>
      <c r="G372" s="13">
        <v>0.17499999999999999</v>
      </c>
      <c r="H372" s="13">
        <v>2.5763660000000002</v>
      </c>
      <c r="I372" s="14">
        <v>2.089734</v>
      </c>
      <c r="J372" s="15">
        <v>1.2328679152466295</v>
      </c>
      <c r="K372" s="18">
        <v>41690</v>
      </c>
      <c r="L372" s="16">
        <v>0.8041666666666667</v>
      </c>
      <c r="M372" s="1">
        <v>4038</v>
      </c>
      <c r="N372" s="1">
        <v>2335</v>
      </c>
      <c r="O372" s="1">
        <v>1634</v>
      </c>
      <c r="P372" s="1">
        <v>-6</v>
      </c>
      <c r="Q372" s="1">
        <v>1</v>
      </c>
      <c r="R372" s="1">
        <v>898729</v>
      </c>
      <c r="S372" s="1">
        <v>482274</v>
      </c>
      <c r="T372" s="1">
        <v>-50985</v>
      </c>
      <c r="U372" s="1" t="str">
        <f t="shared" si="56"/>
        <v>TUNG 4.3</v>
      </c>
      <c r="V372" s="17">
        <v>7.6747000000000002E-4</v>
      </c>
      <c r="W372" s="17">
        <f t="shared" si="59"/>
        <v>1.2563495000000012E-4</v>
      </c>
    </row>
    <row r="373" spans="1:23" x14ac:dyDescent="0.2">
      <c r="A373" s="1" t="s">
        <v>458</v>
      </c>
      <c r="B373" s="1" t="s">
        <v>459</v>
      </c>
      <c r="C373" s="20">
        <f t="shared" si="57"/>
        <v>2.9826435932724937</v>
      </c>
      <c r="D373" s="20">
        <f t="shared" si="58"/>
        <v>0.15235578661240845</v>
      </c>
      <c r="E373" s="12"/>
      <c r="F373" s="13">
        <v>2.9319999999999999</v>
      </c>
      <c r="G373" s="13">
        <v>0.14399999999999999</v>
      </c>
      <c r="H373" s="13">
        <v>2.5709249999999999</v>
      </c>
      <c r="I373" s="14">
        <v>2.0932935000000001</v>
      </c>
      <c r="J373" s="15">
        <v>1.2281722558255685</v>
      </c>
      <c r="K373" s="18">
        <v>41690</v>
      </c>
      <c r="L373" s="16">
        <v>0.80694444444444446</v>
      </c>
      <c r="M373" s="1">
        <v>4042</v>
      </c>
      <c r="N373" s="1">
        <v>2365</v>
      </c>
      <c r="O373" s="1">
        <v>1604</v>
      </c>
      <c r="P373" s="1">
        <v>-5</v>
      </c>
      <c r="Q373" s="1">
        <v>1</v>
      </c>
      <c r="R373" s="1">
        <v>898729</v>
      </c>
      <c r="S373" s="1">
        <v>482274</v>
      </c>
      <c r="T373" s="1">
        <v>-50985</v>
      </c>
      <c r="U373" s="1" t="str">
        <f t="shared" si="56"/>
        <v>TUNG 4.4</v>
      </c>
      <c r="V373" s="17">
        <v>6.1924289999999997E-4</v>
      </c>
      <c r="W373" s="17">
        <f t="shared" si="59"/>
        <v>-2.2592149999999932E-5</v>
      </c>
    </row>
    <row r="374" spans="1:23" x14ac:dyDescent="0.2">
      <c r="A374" s="1" t="s">
        <v>460</v>
      </c>
      <c r="B374" s="1" t="s">
        <v>461</v>
      </c>
      <c r="C374" s="20">
        <f t="shared" si="57"/>
        <v>6.822837496147427</v>
      </c>
      <c r="D374" s="20">
        <f t="shared" si="58"/>
        <v>0.15235578661240845</v>
      </c>
      <c r="E374" s="12"/>
      <c r="F374" s="13">
        <v>6.7720000000000002</v>
      </c>
      <c r="G374" s="13">
        <v>0.19500000000000001</v>
      </c>
      <c r="H374" s="13">
        <v>2.572635</v>
      </c>
      <c r="I374" s="14">
        <v>2.0972439999999999</v>
      </c>
      <c r="J374" s="15">
        <v>1.2266741495028715</v>
      </c>
      <c r="K374" s="18">
        <v>41690</v>
      </c>
      <c r="L374" s="16">
        <v>0.80902777777777779</v>
      </c>
      <c r="M374" s="1">
        <v>4045</v>
      </c>
      <c r="N374" s="1">
        <v>2395</v>
      </c>
      <c r="O374" s="1">
        <v>1574</v>
      </c>
      <c r="P374" s="1">
        <v>-5</v>
      </c>
      <c r="Q374" s="1">
        <v>0</v>
      </c>
      <c r="R374" s="1">
        <v>898729</v>
      </c>
      <c r="S374" s="1">
        <v>482274</v>
      </c>
      <c r="T374" s="1">
        <v>-50985</v>
      </c>
      <c r="U374" s="1" t="str">
        <f t="shared" si="56"/>
        <v>TUNG 4.5</v>
      </c>
      <c r="V374" s="17">
        <v>6.7013450000000003E-4</v>
      </c>
      <c r="W374" s="17">
        <f t="shared" si="59"/>
        <v>2.8299450000000121E-5</v>
      </c>
    </row>
    <row r="375" spans="1:23" x14ac:dyDescent="0.2">
      <c r="A375" s="1" t="s">
        <v>462</v>
      </c>
      <c r="B375" s="1" t="s">
        <v>463</v>
      </c>
      <c r="C375" s="20">
        <f t="shared" si="57"/>
        <v>1.1575514389112751</v>
      </c>
      <c r="D375" s="20">
        <f t="shared" si="58"/>
        <v>0.15235578661240845</v>
      </c>
      <c r="E375" s="12"/>
      <c r="F375" s="13">
        <v>1.107</v>
      </c>
      <c r="G375" s="13">
        <v>0.215</v>
      </c>
      <c r="H375" s="13">
        <v>2.5712739999999998</v>
      </c>
      <c r="I375" s="14">
        <v>2.0918074999999998</v>
      </c>
      <c r="J375" s="15">
        <v>1.2292115789813356</v>
      </c>
      <c r="K375" s="18">
        <v>41690</v>
      </c>
      <c r="L375" s="16">
        <v>0.81180555555555556</v>
      </c>
      <c r="M375" s="1">
        <v>4049</v>
      </c>
      <c r="N375" s="1">
        <v>2224</v>
      </c>
      <c r="O375" s="1">
        <v>2089</v>
      </c>
      <c r="P375" s="1">
        <v>-6</v>
      </c>
      <c r="Q375" s="1">
        <v>0</v>
      </c>
      <c r="R375" s="1">
        <v>898729</v>
      </c>
      <c r="S375" s="1">
        <v>482274</v>
      </c>
      <c r="T375" s="1">
        <v>-50985</v>
      </c>
      <c r="U375" s="1" t="str">
        <f t="shared" si="56"/>
        <v>TUNG 104.1</v>
      </c>
      <c r="V375" s="17">
        <v>6.3478009999999997E-4</v>
      </c>
      <c r="W375" s="17">
        <f t="shared" si="59"/>
        <v>-7.0549499999999349E-6</v>
      </c>
    </row>
    <row r="376" spans="1:23" x14ac:dyDescent="0.2">
      <c r="A376" s="1" t="s">
        <v>464</v>
      </c>
      <c r="B376" s="1" t="s">
        <v>465</v>
      </c>
      <c r="C376" s="20">
        <f t="shared" si="57"/>
        <v>5.3737643281095426</v>
      </c>
      <c r="D376" s="20">
        <f t="shared" si="58"/>
        <v>0.15235578661240845</v>
      </c>
      <c r="E376" s="12"/>
      <c r="F376" s="13">
        <v>5.3230000000000004</v>
      </c>
      <c r="G376" s="13">
        <v>0.19600000000000001</v>
      </c>
      <c r="H376" s="13">
        <v>2.5390640000000002</v>
      </c>
      <c r="I376" s="14">
        <v>2.0851185000000001</v>
      </c>
      <c r="J376" s="15">
        <v>1.2177072909765081</v>
      </c>
      <c r="K376" s="18">
        <v>41690</v>
      </c>
      <c r="L376" s="16">
        <v>0.81597222222222221</v>
      </c>
      <c r="M376" s="1">
        <v>4055</v>
      </c>
      <c r="N376" s="1">
        <v>-458</v>
      </c>
      <c r="O376" s="1">
        <v>1709</v>
      </c>
      <c r="P376" s="1">
        <v>1</v>
      </c>
      <c r="Q376" s="1">
        <v>2</v>
      </c>
      <c r="R376" s="1">
        <v>898729</v>
      </c>
      <c r="S376" s="1">
        <v>482274</v>
      </c>
      <c r="T376" s="1">
        <v>-50985</v>
      </c>
      <c r="U376" s="1" t="str">
        <f t="shared" si="56"/>
        <v>TUNG 112.1</v>
      </c>
      <c r="V376" s="17">
        <v>6.4096780000000005E-4</v>
      </c>
      <c r="W376" s="17">
        <f t="shared" si="59"/>
        <v>-8.6724999999985859E-7</v>
      </c>
    </row>
    <row r="377" spans="1:23" x14ac:dyDescent="0.2">
      <c r="A377" s="1" t="s">
        <v>466</v>
      </c>
      <c r="B377" s="1" t="s">
        <v>467</v>
      </c>
      <c r="C377" s="20">
        <f t="shared" si="57"/>
        <v>1.4465660321225648</v>
      </c>
      <c r="D377" s="20">
        <f t="shared" si="58"/>
        <v>0.15235578661240845</v>
      </c>
      <c r="E377" s="12"/>
      <c r="F377" s="13">
        <v>1.3959999999999999</v>
      </c>
      <c r="G377" s="13">
        <v>0.24099999999999999</v>
      </c>
      <c r="H377" s="13">
        <v>2.5414409999999998</v>
      </c>
      <c r="I377" s="14">
        <v>2.075574</v>
      </c>
      <c r="J377" s="15">
        <v>1.2244521274596809</v>
      </c>
      <c r="K377" s="18">
        <v>41690</v>
      </c>
      <c r="L377" s="16">
        <v>0.81944444444444453</v>
      </c>
      <c r="M377" s="1">
        <v>4060</v>
      </c>
      <c r="N377" s="1">
        <v>2280</v>
      </c>
      <c r="O377" s="1">
        <v>2059</v>
      </c>
      <c r="P377" s="1">
        <v>-6</v>
      </c>
      <c r="Q377" s="1">
        <v>-1</v>
      </c>
      <c r="R377" s="1">
        <v>898729</v>
      </c>
      <c r="S377" s="1">
        <v>482274</v>
      </c>
      <c r="T377" s="1">
        <v>-50985</v>
      </c>
      <c r="U377" s="1" t="str">
        <f t="shared" si="56"/>
        <v>TUNG 104.2</v>
      </c>
      <c r="V377" s="17">
        <v>6.4760130000000003E-4</v>
      </c>
      <c r="W377" s="17">
        <f t="shared" si="59"/>
        <v>5.7662500000001246E-6</v>
      </c>
    </row>
    <row r="378" spans="1:23" x14ac:dyDescent="0.2">
      <c r="A378" s="1" t="s">
        <v>468</v>
      </c>
      <c r="B378" s="1" t="s">
        <v>469</v>
      </c>
      <c r="C378" s="20">
        <f t="shared" si="57"/>
        <v>4.4827193365830631</v>
      </c>
      <c r="D378" s="20">
        <f t="shared" si="58"/>
        <v>0.15235578661240845</v>
      </c>
      <c r="E378" s="12"/>
      <c r="F378" s="13">
        <v>4.4320000000000004</v>
      </c>
      <c r="G378" s="13">
        <v>0.22900000000000001</v>
      </c>
      <c r="H378" s="13">
        <v>2.5132789999999998</v>
      </c>
      <c r="I378" s="14">
        <v>2.0708415000000002</v>
      </c>
      <c r="J378" s="15">
        <v>1.213651068901217</v>
      </c>
      <c r="K378" s="18">
        <v>41690</v>
      </c>
      <c r="L378" s="16">
        <v>0.82152777777777775</v>
      </c>
      <c r="M378" s="1">
        <v>4063</v>
      </c>
      <c r="N378" s="1">
        <v>2219</v>
      </c>
      <c r="O378" s="1">
        <v>2179</v>
      </c>
      <c r="P378" s="1">
        <v>-6</v>
      </c>
      <c r="Q378" s="1">
        <v>0</v>
      </c>
      <c r="R378" s="1">
        <v>898729</v>
      </c>
      <c r="S378" s="1">
        <v>482274</v>
      </c>
      <c r="T378" s="1">
        <v>-50985</v>
      </c>
      <c r="U378" s="1" t="str">
        <f t="shared" si="56"/>
        <v>TUNG 104.3</v>
      </c>
      <c r="V378" s="17">
        <v>6.3706169999999999E-4</v>
      </c>
      <c r="W378" s="17">
        <f t="shared" si="59"/>
        <v>-4.7733499999999193E-6</v>
      </c>
    </row>
    <row r="379" spans="1:23" x14ac:dyDescent="0.2">
      <c r="A379" s="1" t="s">
        <v>470</v>
      </c>
      <c r="B379" s="1" t="s">
        <v>471</v>
      </c>
      <c r="C379" s="20">
        <f t="shared" si="57"/>
        <v>5.1267518557112091</v>
      </c>
      <c r="D379" s="20">
        <f t="shared" si="58"/>
        <v>0.15235578661240845</v>
      </c>
      <c r="E379" s="12"/>
      <c r="F379" s="13">
        <v>5.0759999999999996</v>
      </c>
      <c r="G379" s="13">
        <v>0.36499999999999999</v>
      </c>
      <c r="H379" s="13">
        <v>2.5204710000000001</v>
      </c>
      <c r="I379" s="14">
        <v>2.0686119999999999</v>
      </c>
      <c r="J379" s="15">
        <v>1.2184358400705402</v>
      </c>
      <c r="K379" s="18">
        <v>41690</v>
      </c>
      <c r="L379" s="16">
        <v>0.82430555555555562</v>
      </c>
      <c r="M379" s="1">
        <v>4067</v>
      </c>
      <c r="N379" s="1">
        <v>2292</v>
      </c>
      <c r="O379" s="1">
        <v>1754</v>
      </c>
      <c r="P379" s="1">
        <v>-6</v>
      </c>
      <c r="Q379" s="1">
        <v>1</v>
      </c>
      <c r="R379" s="1">
        <v>898729</v>
      </c>
      <c r="S379" s="1">
        <v>482274</v>
      </c>
      <c r="T379" s="1">
        <v>-50985</v>
      </c>
      <c r="U379" s="1" t="str">
        <f t="shared" si="56"/>
        <v>TUNG 4.2</v>
      </c>
      <c r="V379" s="17">
        <v>7.1520320000000004E-4</v>
      </c>
      <c r="W379" s="17">
        <f t="shared" si="59"/>
        <v>7.3368150000000139E-5</v>
      </c>
    </row>
    <row r="380" spans="1:23" x14ac:dyDescent="0.2">
      <c r="A380" s="1" t="s">
        <v>472</v>
      </c>
      <c r="B380" s="1" t="s">
        <v>473</v>
      </c>
      <c r="C380" s="20">
        <f t="shared" si="57"/>
        <v>1.8145846144814737</v>
      </c>
      <c r="D380" s="20">
        <f t="shared" si="58"/>
        <v>0.15235578661240845</v>
      </c>
      <c r="E380" s="12"/>
      <c r="F380" s="13">
        <v>1.764</v>
      </c>
      <c r="G380" s="13">
        <v>0.126</v>
      </c>
      <c r="H380" s="13">
        <v>2.5214210000000001</v>
      </c>
      <c r="I380" s="14">
        <v>2.0619230000000002</v>
      </c>
      <c r="J380" s="15">
        <v>1.222849252857648</v>
      </c>
      <c r="K380" s="18">
        <v>41690</v>
      </c>
      <c r="L380" s="16">
        <v>0.82638888888888884</v>
      </c>
      <c r="M380" s="1">
        <v>4070</v>
      </c>
      <c r="N380" s="1">
        <v>2267</v>
      </c>
      <c r="O380" s="1">
        <v>1729</v>
      </c>
      <c r="P380" s="1">
        <v>-7</v>
      </c>
      <c r="Q380" s="1">
        <v>2</v>
      </c>
      <c r="R380" s="1">
        <v>898729</v>
      </c>
      <c r="S380" s="1">
        <v>482274</v>
      </c>
      <c r="T380" s="1">
        <v>-50985</v>
      </c>
      <c r="U380" s="1" t="str">
        <f t="shared" si="56"/>
        <v>TUNG 4.6</v>
      </c>
      <c r="V380" s="17">
        <v>6.5327400000000002E-4</v>
      </c>
      <c r="W380" s="17">
        <f t="shared" si="59"/>
        <v>1.1438950000000115E-5</v>
      </c>
    </row>
    <row r="381" spans="1:23" x14ac:dyDescent="0.2">
      <c r="A381" s="1" t="s">
        <v>474</v>
      </c>
      <c r="B381" s="1" t="s">
        <v>475</v>
      </c>
      <c r="C381" s="20">
        <f t="shared" si="57"/>
        <v>1.7275802213694291</v>
      </c>
      <c r="D381" s="20">
        <f t="shared" si="58"/>
        <v>0.15235578661240845</v>
      </c>
      <c r="E381" s="12"/>
      <c r="F381" s="13">
        <v>1.677</v>
      </c>
      <c r="G381" s="13">
        <v>0.19600000000000001</v>
      </c>
      <c r="H381" s="13">
        <v>2.5078299999999998</v>
      </c>
      <c r="I381" s="14">
        <v>2.0575030000000001</v>
      </c>
      <c r="J381" s="15">
        <v>1.2188706407718481</v>
      </c>
      <c r="K381" s="18">
        <v>41690</v>
      </c>
      <c r="L381" s="16">
        <v>0.82847222222222217</v>
      </c>
      <c r="M381" s="1">
        <v>4073</v>
      </c>
      <c r="N381" s="1">
        <v>2242</v>
      </c>
      <c r="O381" s="1">
        <v>1704</v>
      </c>
      <c r="P381" s="1">
        <v>-7</v>
      </c>
      <c r="Q381" s="1">
        <v>2</v>
      </c>
      <c r="R381" s="1">
        <v>898729</v>
      </c>
      <c r="S381" s="1">
        <v>482274</v>
      </c>
      <c r="T381" s="1">
        <v>-50985</v>
      </c>
      <c r="U381" s="1" t="str">
        <f t="shared" si="56"/>
        <v>TUNG 4.7</v>
      </c>
      <c r="V381" s="17">
        <v>6.6559979999999996E-4</v>
      </c>
      <c r="W381" s="17">
        <f t="shared" si="59"/>
        <v>2.3764750000000051E-5</v>
      </c>
    </row>
    <row r="382" spans="1:23" x14ac:dyDescent="0.2">
      <c r="A382" s="1" t="s">
        <v>476</v>
      </c>
      <c r="B382" s="1" t="s">
        <v>477</v>
      </c>
      <c r="C382" s="20">
        <f t="shared" si="57"/>
        <v>7.0948512309345624</v>
      </c>
      <c r="D382" s="20">
        <f t="shared" si="58"/>
        <v>0.15235578661240845</v>
      </c>
      <c r="E382" s="12"/>
      <c r="F382" s="13">
        <v>7.0439999999999996</v>
      </c>
      <c r="G382" s="13">
        <v>0.22600000000000001</v>
      </c>
      <c r="H382" s="13">
        <v>2.4970020000000002</v>
      </c>
      <c r="I382" s="14">
        <v>2.0557034999999999</v>
      </c>
      <c r="J382" s="15">
        <v>1.2146703062966038</v>
      </c>
      <c r="K382" s="18">
        <v>41690</v>
      </c>
      <c r="L382" s="16">
        <v>0.83125000000000004</v>
      </c>
      <c r="M382" s="1">
        <v>4077</v>
      </c>
      <c r="N382" s="1">
        <v>2222</v>
      </c>
      <c r="O382" s="1">
        <v>1684</v>
      </c>
      <c r="P382" s="1">
        <v>-8</v>
      </c>
      <c r="Q382" s="1">
        <v>1</v>
      </c>
      <c r="R382" s="1">
        <v>898729</v>
      </c>
      <c r="S382" s="1">
        <v>482274</v>
      </c>
      <c r="T382" s="1">
        <v>-50985</v>
      </c>
      <c r="U382" s="1" t="str">
        <f t="shared" si="56"/>
        <v>TUNG 4.8</v>
      </c>
      <c r="V382" s="17">
        <v>7.7415869999999996E-4</v>
      </c>
      <c r="W382" s="17">
        <f t="shared" si="59"/>
        <v>1.3232365000000006E-4</v>
      </c>
    </row>
    <row r="383" spans="1:23" x14ac:dyDescent="0.2">
      <c r="C383" s="12"/>
      <c r="D383" s="12"/>
      <c r="E383" s="12"/>
      <c r="F383" s="13"/>
      <c r="G383" s="13"/>
      <c r="H383" s="13"/>
      <c r="I383" s="14"/>
      <c r="J383" s="15"/>
      <c r="L383" s="16"/>
      <c r="V383" s="17"/>
    </row>
    <row r="384" spans="1:23" x14ac:dyDescent="0.2">
      <c r="A384" s="1" t="s">
        <v>478</v>
      </c>
      <c r="B384" s="1" t="s">
        <v>303</v>
      </c>
      <c r="C384" s="12"/>
      <c r="D384" s="12"/>
      <c r="E384" s="12"/>
      <c r="F384" s="13">
        <v>5.117</v>
      </c>
      <c r="G384" s="13">
        <v>0.253</v>
      </c>
      <c r="H384" s="13">
        <v>2.511895</v>
      </c>
      <c r="I384" s="14">
        <v>2.0522225000000001</v>
      </c>
      <c r="J384" s="15">
        <v>1.2239876524109836</v>
      </c>
      <c r="K384" s="18">
        <v>41690</v>
      </c>
      <c r="L384" s="16">
        <v>0.8340277777777777</v>
      </c>
      <c r="M384" s="1">
        <v>4081</v>
      </c>
      <c r="N384" s="1">
        <v>4</v>
      </c>
      <c r="O384" s="1">
        <v>-405</v>
      </c>
      <c r="P384" s="1">
        <v>-4</v>
      </c>
      <c r="Q384" s="1">
        <v>1</v>
      </c>
      <c r="R384" s="1">
        <v>898729</v>
      </c>
      <c r="S384" s="1">
        <v>482274</v>
      </c>
      <c r="T384" s="1">
        <v>-50985</v>
      </c>
      <c r="U384" s="1" t="s">
        <v>28</v>
      </c>
      <c r="V384" s="17">
        <v>6.4710150000000003E-4</v>
      </c>
    </row>
    <row r="385" spans="1:22" x14ac:dyDescent="0.2">
      <c r="A385" s="1" t="s">
        <v>479</v>
      </c>
      <c r="B385" s="1" t="s">
        <v>303</v>
      </c>
      <c r="C385" s="12"/>
      <c r="D385" s="12"/>
      <c r="E385" s="12"/>
      <c r="F385" s="13">
        <v>5.1790000000000003</v>
      </c>
      <c r="G385" s="13">
        <v>0.223</v>
      </c>
      <c r="H385" s="13">
        <v>2.5085480000000002</v>
      </c>
      <c r="I385" s="14">
        <v>2.042443</v>
      </c>
      <c r="J385" s="15">
        <v>1.2282095510131741</v>
      </c>
      <c r="K385" s="18">
        <v>41690</v>
      </c>
      <c r="L385" s="16">
        <v>0.83611111111111114</v>
      </c>
      <c r="M385" s="1">
        <v>4084</v>
      </c>
      <c r="N385" s="1">
        <v>4</v>
      </c>
      <c r="O385" s="1">
        <v>-425</v>
      </c>
      <c r="P385" s="1">
        <v>-5</v>
      </c>
      <c r="Q385" s="1">
        <v>0</v>
      </c>
      <c r="R385" s="1">
        <v>898729</v>
      </c>
      <c r="S385" s="1">
        <v>482274</v>
      </c>
      <c r="T385" s="1">
        <v>-50985</v>
      </c>
      <c r="U385" s="1" t="s">
        <v>28</v>
      </c>
      <c r="V385" s="17">
        <v>6.5098599999999999E-4</v>
      </c>
    </row>
    <row r="386" spans="1:22" x14ac:dyDescent="0.2">
      <c r="A386" s="1" t="s">
        <v>480</v>
      </c>
      <c r="B386" s="1" t="s">
        <v>303</v>
      </c>
      <c r="C386" s="12"/>
      <c r="D386" s="12"/>
      <c r="E386" s="12"/>
      <c r="F386" s="13">
        <v>4.9640000000000004</v>
      </c>
      <c r="G386" s="13">
        <v>0.159</v>
      </c>
      <c r="H386" s="13">
        <v>2.5114269999999999</v>
      </c>
      <c r="I386" s="14">
        <v>2.0370840000000001</v>
      </c>
      <c r="J386" s="15">
        <v>1.2328539225677486</v>
      </c>
      <c r="K386" s="18">
        <v>41690</v>
      </c>
      <c r="L386" s="16">
        <v>0.83819444444444446</v>
      </c>
      <c r="M386" s="1">
        <v>4087</v>
      </c>
      <c r="N386" s="1">
        <v>4</v>
      </c>
      <c r="O386" s="1">
        <v>-445</v>
      </c>
      <c r="P386" s="1">
        <v>-6</v>
      </c>
      <c r="Q386" s="1">
        <v>-1</v>
      </c>
      <c r="R386" s="1">
        <v>898729</v>
      </c>
      <c r="S386" s="1">
        <v>482274</v>
      </c>
      <c r="T386" s="1">
        <v>-50985</v>
      </c>
      <c r="U386" s="1" t="s">
        <v>28</v>
      </c>
      <c r="V386" s="17">
        <v>6.4429690000000002E-4</v>
      </c>
    </row>
    <row r="387" spans="1:22" x14ac:dyDescent="0.2">
      <c r="A387" s="1" t="s">
        <v>481</v>
      </c>
      <c r="B387" s="1" t="s">
        <v>303</v>
      </c>
      <c r="C387" s="12"/>
      <c r="D387" s="12"/>
      <c r="E387" s="12"/>
      <c r="F387" s="13">
        <v>4.9969999999999999</v>
      </c>
      <c r="G387" s="13">
        <v>0.23899999999999999</v>
      </c>
      <c r="H387" s="13">
        <v>2.5002309999999999</v>
      </c>
      <c r="I387" s="14">
        <v>2.0376320000000003</v>
      </c>
      <c r="J387" s="15">
        <v>1.2270277459325332</v>
      </c>
      <c r="K387" s="18">
        <v>41690</v>
      </c>
      <c r="L387" s="16">
        <v>0.84027777777777779</v>
      </c>
      <c r="M387" s="1">
        <v>4090</v>
      </c>
      <c r="N387" s="1">
        <v>4</v>
      </c>
      <c r="O387" s="1">
        <v>-465</v>
      </c>
      <c r="P387" s="1">
        <v>-5</v>
      </c>
      <c r="Q387" s="1">
        <v>0</v>
      </c>
      <c r="R387" s="1">
        <v>898729</v>
      </c>
      <c r="S387" s="1">
        <v>482274</v>
      </c>
      <c r="T387" s="1">
        <v>-50985</v>
      </c>
      <c r="U387" s="1" t="s">
        <v>28</v>
      </c>
      <c r="V387" s="17">
        <v>6.4386520000000004E-4</v>
      </c>
    </row>
    <row r="388" spans="1:22" x14ac:dyDescent="0.2">
      <c r="B388" s="19" t="s">
        <v>35</v>
      </c>
      <c r="C388" s="20"/>
      <c r="D388" s="20"/>
      <c r="E388" s="20"/>
      <c r="F388" s="14">
        <f>AVERAGE(F384:F387)</f>
        <v>5.0642499999999995</v>
      </c>
      <c r="G388" s="14">
        <f>2*STDEV(F384:F387)</f>
        <v>0.20173497465734588</v>
      </c>
      <c r="H388" s="13"/>
      <c r="I388" s="14"/>
      <c r="J388" s="15"/>
      <c r="L388" s="16"/>
      <c r="V388" s="22">
        <f>AVERAGE(V384:V387)</f>
        <v>6.4656239999999997E-4</v>
      </c>
    </row>
    <row r="389" spans="1:22" x14ac:dyDescent="0.2">
      <c r="B389" s="23" t="s">
        <v>66</v>
      </c>
      <c r="C389" s="24">
        <v>5.09</v>
      </c>
      <c r="D389" s="24"/>
      <c r="E389" s="24">
        <f>((F389/1000+1)/(C389/1000+1)-1)*1000</f>
        <v>-5.0492990677386551E-2</v>
      </c>
      <c r="F389" s="25">
        <f>AVERAGE(F384:F387,F361:F364)</f>
        <v>5.0392499999999991</v>
      </c>
      <c r="G389" s="25">
        <f>2*STDEV(F384:F387,F361:F364)</f>
        <v>0.15235578661240845</v>
      </c>
      <c r="H389" s="13"/>
      <c r="I389" s="14"/>
      <c r="J389" s="15"/>
      <c r="L389" s="16"/>
      <c r="V389" s="26">
        <f>AVERAGE(V365,V388)</f>
        <v>6.4183504999999991E-4</v>
      </c>
    </row>
    <row r="390" spans="1:22" x14ac:dyDescent="0.2">
      <c r="B390" s="23"/>
      <c r="C390" s="24"/>
      <c r="D390" s="24"/>
      <c r="E390" s="24"/>
      <c r="F390" s="25"/>
      <c r="G390" s="25"/>
      <c r="H390" s="13"/>
      <c r="I390" s="14"/>
      <c r="J390" s="15"/>
      <c r="L390" s="16"/>
      <c r="V390" s="17"/>
    </row>
    <row r="391" spans="1:22" s="7" customFormat="1" x14ac:dyDescent="0.2">
      <c r="B391" s="7" t="s">
        <v>482</v>
      </c>
      <c r="C391" s="8"/>
      <c r="D391" s="8"/>
      <c r="E391" s="8"/>
      <c r="F391" s="9"/>
      <c r="G391" s="9"/>
      <c r="H391" s="9"/>
      <c r="I391" s="9"/>
      <c r="J391" s="9"/>
      <c r="L391" s="10"/>
      <c r="V391" s="11"/>
    </row>
    <row r="392" spans="1:22" x14ac:dyDescent="0.2">
      <c r="A392" s="1" t="s">
        <v>483</v>
      </c>
      <c r="B392" s="1" t="s">
        <v>303</v>
      </c>
      <c r="C392" s="12"/>
      <c r="D392" s="12"/>
      <c r="E392" s="12"/>
      <c r="F392" s="13">
        <v>5.2</v>
      </c>
      <c r="G392" s="13">
        <v>0.26700000000000002</v>
      </c>
      <c r="H392" s="13">
        <v>2.508813</v>
      </c>
      <c r="I392" s="14">
        <v>2.0404089999999999</v>
      </c>
      <c r="J392" s="15">
        <v>1.2295637786345777</v>
      </c>
      <c r="K392" s="18">
        <v>41690</v>
      </c>
      <c r="L392" s="16">
        <v>0.84722222222222221</v>
      </c>
      <c r="M392" s="1">
        <v>4100</v>
      </c>
      <c r="N392" s="1">
        <v>-16</v>
      </c>
      <c r="O392" s="1">
        <v>-425</v>
      </c>
      <c r="P392" s="1">
        <v>-5</v>
      </c>
      <c r="Q392" s="1">
        <v>0</v>
      </c>
      <c r="R392" s="1">
        <v>898737</v>
      </c>
      <c r="S392" s="1">
        <v>482274</v>
      </c>
      <c r="T392" s="1">
        <v>-50985</v>
      </c>
      <c r="U392" s="1" t="s">
        <v>28</v>
      </c>
      <c r="V392" s="17">
        <v>6.943823E-4</v>
      </c>
    </row>
    <row r="393" spans="1:22" x14ac:dyDescent="0.2">
      <c r="A393" s="1" t="s">
        <v>484</v>
      </c>
      <c r="B393" s="1" t="s">
        <v>303</v>
      </c>
      <c r="C393" s="12"/>
      <c r="D393" s="12"/>
      <c r="E393" s="12"/>
      <c r="F393" s="13">
        <v>5.3079999999999998</v>
      </c>
      <c r="G393" s="13">
        <v>0.21299999999999999</v>
      </c>
      <c r="H393" s="13">
        <v>2.6010110000000002</v>
      </c>
      <c r="I393" s="14">
        <v>2.1278714999999995</v>
      </c>
      <c r="J393" s="15">
        <v>1.2223534174878514</v>
      </c>
      <c r="K393" s="18">
        <v>41690</v>
      </c>
      <c r="L393" s="16">
        <v>0.84930555555555554</v>
      </c>
      <c r="M393" s="1">
        <v>4103</v>
      </c>
      <c r="N393" s="1">
        <v>-16</v>
      </c>
      <c r="O393" s="1">
        <v>-445</v>
      </c>
      <c r="P393" s="1">
        <v>-5</v>
      </c>
      <c r="Q393" s="1">
        <v>0</v>
      </c>
      <c r="R393" s="1">
        <v>898737</v>
      </c>
      <c r="S393" s="1">
        <v>482274</v>
      </c>
      <c r="T393" s="1">
        <v>-50985</v>
      </c>
      <c r="U393" s="1" t="s">
        <v>28</v>
      </c>
      <c r="V393" s="17">
        <v>7.8162830000000003E-4</v>
      </c>
    </row>
    <row r="394" spans="1:22" x14ac:dyDescent="0.2">
      <c r="A394" s="1" t="s">
        <v>485</v>
      </c>
      <c r="B394" s="1" t="s">
        <v>303</v>
      </c>
      <c r="C394" s="12"/>
      <c r="D394" s="12"/>
      <c r="E394" s="12"/>
      <c r="F394" s="13">
        <v>5.1749999999999998</v>
      </c>
      <c r="G394" s="13">
        <v>0.22500000000000001</v>
      </c>
      <c r="H394" s="13">
        <v>2.7101289999999998</v>
      </c>
      <c r="I394" s="14">
        <v>2.2024264999999996</v>
      </c>
      <c r="J394" s="15">
        <v>1.230519610983613</v>
      </c>
      <c r="K394" s="18">
        <v>41690</v>
      </c>
      <c r="L394" s="16">
        <v>0.8520833333333333</v>
      </c>
      <c r="M394" s="1">
        <v>4107</v>
      </c>
      <c r="N394" s="1">
        <v>-16</v>
      </c>
      <c r="O394" s="1">
        <v>-465</v>
      </c>
      <c r="P394" s="1">
        <v>-2</v>
      </c>
      <c r="Q394" s="1">
        <v>-1</v>
      </c>
      <c r="R394" s="1">
        <v>898737</v>
      </c>
      <c r="S394" s="1">
        <v>482274</v>
      </c>
      <c r="T394" s="1">
        <v>-50985</v>
      </c>
      <c r="U394" s="1" t="s">
        <v>28</v>
      </c>
      <c r="V394" s="17">
        <v>5.0468989999999999E-4</v>
      </c>
    </row>
    <row r="395" spans="1:22" x14ac:dyDescent="0.2">
      <c r="A395" s="1" t="s">
        <v>486</v>
      </c>
      <c r="B395" s="1" t="s">
        <v>303</v>
      </c>
      <c r="C395" s="12"/>
      <c r="D395" s="12"/>
      <c r="E395" s="12"/>
      <c r="F395" s="13">
        <v>5.1609999999999996</v>
      </c>
      <c r="G395" s="13">
        <v>0.17799999999999999</v>
      </c>
      <c r="H395" s="13">
        <v>2.6628539999999998</v>
      </c>
      <c r="I395" s="14">
        <v>2.1635454999999997</v>
      </c>
      <c r="J395" s="15">
        <v>1.2307825280309568</v>
      </c>
      <c r="K395" s="18">
        <v>41690</v>
      </c>
      <c r="L395" s="16">
        <v>0.85416666666666663</v>
      </c>
      <c r="M395" s="1">
        <v>4110</v>
      </c>
      <c r="N395" s="1">
        <v>-16</v>
      </c>
      <c r="O395" s="1">
        <v>-485</v>
      </c>
      <c r="P395" s="1">
        <v>-2</v>
      </c>
      <c r="Q395" s="1">
        <v>-1</v>
      </c>
      <c r="R395" s="1">
        <v>898737</v>
      </c>
      <c r="S395" s="1">
        <v>482274</v>
      </c>
      <c r="T395" s="1">
        <v>-50985</v>
      </c>
      <c r="U395" s="1" t="s">
        <v>28</v>
      </c>
      <c r="V395" s="17">
        <v>4.622041E-4</v>
      </c>
    </row>
    <row r="396" spans="1:22" x14ac:dyDescent="0.2">
      <c r="B396" s="19" t="s">
        <v>35</v>
      </c>
      <c r="C396" s="20"/>
      <c r="D396" s="20"/>
      <c r="E396" s="20"/>
      <c r="F396" s="14">
        <f>AVERAGE(F392:F395)</f>
        <v>5.2110000000000003</v>
      </c>
      <c r="G396" s="14">
        <f>2*STDEV(F392:F395)</f>
        <v>0.13329666162361314</v>
      </c>
      <c r="H396" s="13"/>
      <c r="I396" s="14"/>
      <c r="J396" s="15"/>
      <c r="L396" s="16"/>
      <c r="V39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E3029-8D8B-4858-966C-E6D24A49FECB}">
  <dimension ref="A1:A6"/>
  <sheetViews>
    <sheetView workbookViewId="0">
      <selection activeCell="A6" sqref="A1:A6"/>
    </sheetView>
  </sheetViews>
  <sheetFormatPr defaultRowHeight="12.75" x14ac:dyDescent="0.2"/>
  <sheetData>
    <row r="1" spans="1:1" ht="15.75" x14ac:dyDescent="0.2">
      <c r="A1" s="42" t="s">
        <v>487</v>
      </c>
    </row>
    <row r="2" spans="1:1" ht="15.75" x14ac:dyDescent="0.2">
      <c r="A2" s="42" t="s">
        <v>488</v>
      </c>
    </row>
    <row r="3" spans="1:1" ht="15.75" x14ac:dyDescent="0.2">
      <c r="A3" s="42" t="s">
        <v>489</v>
      </c>
    </row>
    <row r="4" spans="1:1" ht="15.75" x14ac:dyDescent="0.2">
      <c r="A4" s="43" t="s">
        <v>490</v>
      </c>
    </row>
    <row r="5" spans="1:1" ht="15.75" x14ac:dyDescent="0.2">
      <c r="A5" s="42" t="s">
        <v>491</v>
      </c>
    </row>
    <row r="6" spans="1:1" ht="15.75" x14ac:dyDescent="0.2">
      <c r="A6" s="42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S3 WiscSIMS_datatable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gottlieb</dc:creator>
  <cp:lastModifiedBy>April Leo</cp:lastModifiedBy>
  <dcterms:created xsi:type="dcterms:W3CDTF">2021-01-18T00:02:49Z</dcterms:created>
  <dcterms:modified xsi:type="dcterms:W3CDTF">2022-02-01T18:22:43Z</dcterms:modified>
</cp:coreProperties>
</file>