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SRAEL\Desktop\PROOF 2\"/>
    </mc:Choice>
  </mc:AlternateContent>
  <xr:revisionPtr revIDLastSave="0" documentId="13_ncr:1_{088BED14-FFD5-44B5-BF16-B85A774C8FF6}" xr6:coauthVersionLast="47" xr6:coauthVersionMax="47" xr10:uidLastSave="{00000000-0000-0000-0000-000000000000}"/>
  <bookViews>
    <workbookView xWindow="6810" yWindow="0" windowWidth="13680" windowHeight="10920" xr2:uid="{8ABCA096-51DB-4136-B69A-CF5833791EDD}"/>
  </bookViews>
  <sheets>
    <sheet name="Table A5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Y21" i="2" l="1"/>
  <c r="Z21" i="2" s="1"/>
  <c r="AA21" i="2" s="1"/>
  <c r="Y10" i="2"/>
  <c r="Z10" i="2" s="1"/>
  <c r="AA10" i="2" s="1"/>
  <c r="Y20" i="2" l="1"/>
  <c r="Z20" i="2" s="1"/>
  <c r="AA20" i="2" s="1"/>
  <c r="S7" i="2" l="1"/>
  <c r="S8" i="2"/>
  <c r="S10" i="2"/>
  <c r="S9" i="2"/>
  <c r="S11" i="2"/>
  <c r="S12" i="2"/>
  <c r="S6" i="2"/>
  <c r="AA17" i="2" l="1"/>
  <c r="S17" i="2" l="1"/>
  <c r="S18" i="2" l="1"/>
  <c r="S19" i="2"/>
  <c r="S21" i="2"/>
  <c r="S20" i="2"/>
  <c r="S22" i="2"/>
  <c r="S23" i="2"/>
  <c r="AA18" i="2" l="1"/>
  <c r="AA23" i="2" l="1"/>
  <c r="AA22" i="2"/>
  <c r="AA19" i="2"/>
</calcChain>
</file>

<file path=xl/sharedStrings.xml><?xml version="1.0" encoding="utf-8"?>
<sst xmlns="http://schemas.openxmlformats.org/spreadsheetml/2006/main" count="109" uniqueCount="53">
  <si>
    <t>MnO</t>
  </si>
  <si>
    <t>MgO</t>
  </si>
  <si>
    <t>CaO</t>
  </si>
  <si>
    <t>Plg+Px</t>
  </si>
  <si>
    <t>TOTAL</t>
  </si>
  <si>
    <t>A</t>
  </si>
  <si>
    <t>B</t>
  </si>
  <si>
    <t>C</t>
  </si>
  <si>
    <t>T (°C)</t>
  </si>
  <si>
    <t>Sample</t>
  </si>
  <si>
    <t>Flow unit</t>
  </si>
  <si>
    <t>Mineral assemblage:</t>
  </si>
  <si>
    <t>Parameters from Giordano et al. (2008)</t>
  </si>
  <si>
    <r>
      <t>ƞ</t>
    </r>
    <r>
      <rPr>
        <vertAlign val="subscript"/>
        <sz val="10"/>
        <color theme="1"/>
        <rFont val="Times New Roman"/>
        <family val="1"/>
      </rPr>
      <t>r</t>
    </r>
  </si>
  <si>
    <r>
      <t>SiO</t>
    </r>
    <r>
      <rPr>
        <vertAlign val="subscript"/>
        <sz val="10"/>
        <rFont val="Times New Roman"/>
        <family val="1"/>
      </rPr>
      <t>2</t>
    </r>
  </si>
  <si>
    <r>
      <t>TiO</t>
    </r>
    <r>
      <rPr>
        <vertAlign val="subscript"/>
        <sz val="10"/>
        <rFont val="Times New Roman"/>
        <family val="1"/>
      </rPr>
      <t>2</t>
    </r>
  </si>
  <si>
    <r>
      <t>Al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O</t>
    </r>
    <r>
      <rPr>
        <vertAlign val="subscript"/>
        <sz val="10"/>
        <rFont val="Times New Roman"/>
        <family val="1"/>
      </rPr>
      <t>3</t>
    </r>
  </si>
  <si>
    <r>
      <t>FeO</t>
    </r>
    <r>
      <rPr>
        <vertAlign val="subscript"/>
        <sz val="10"/>
        <rFont val="Times New Roman"/>
        <family val="1"/>
      </rPr>
      <t>(T)</t>
    </r>
  </si>
  <si>
    <r>
      <t>Na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O</t>
    </r>
  </si>
  <si>
    <r>
      <t>K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O</t>
    </r>
  </si>
  <si>
    <r>
      <t>P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O</t>
    </r>
    <r>
      <rPr>
        <vertAlign val="subscript"/>
        <sz val="10"/>
        <rFont val="Times New Roman"/>
        <family val="1"/>
      </rPr>
      <t>5</t>
    </r>
  </si>
  <si>
    <r>
      <t>H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O</t>
    </r>
  </si>
  <si>
    <r>
      <t>log ƞ</t>
    </r>
    <r>
      <rPr>
        <vertAlign val="subscript"/>
        <sz val="10"/>
        <color theme="1"/>
        <rFont val="Times New Roman"/>
        <family val="1"/>
      </rPr>
      <t>Liquid</t>
    </r>
    <r>
      <rPr>
        <sz val="10"/>
        <color theme="1"/>
        <rFont val="Times New Roman"/>
        <family val="1"/>
      </rPr>
      <t xml:space="preserve"> (Pa.s)</t>
    </r>
  </si>
  <si>
    <r>
      <t>ƞ</t>
    </r>
    <r>
      <rPr>
        <vertAlign val="subscript"/>
        <sz val="10"/>
        <color theme="1"/>
        <rFont val="Times New Roman"/>
        <family val="1"/>
      </rPr>
      <t>Liquid</t>
    </r>
    <r>
      <rPr>
        <sz val="10"/>
        <color theme="1"/>
        <rFont val="Times New Roman"/>
        <family val="1"/>
      </rPr>
      <t xml:space="preserve"> (Pa·s)</t>
    </r>
  </si>
  <si>
    <r>
      <t>ƞ</t>
    </r>
    <r>
      <rPr>
        <vertAlign val="subscript"/>
        <sz val="10"/>
        <color theme="1"/>
        <rFont val="Times New Roman"/>
        <family val="1"/>
      </rPr>
      <t xml:space="preserve">app </t>
    </r>
    <r>
      <rPr>
        <sz val="10"/>
        <color theme="1"/>
        <rFont val="Times New Roman"/>
        <family val="1"/>
      </rPr>
      <t>(Pa·s)</t>
    </r>
  </si>
  <si>
    <r>
      <t>log ƞ</t>
    </r>
    <r>
      <rPr>
        <vertAlign val="subscript"/>
        <sz val="10"/>
        <color theme="1"/>
        <rFont val="Times New Roman"/>
        <family val="1"/>
      </rPr>
      <t>app</t>
    </r>
    <r>
      <rPr>
        <sz val="10"/>
        <color theme="1"/>
        <rFont val="Times New Roman"/>
        <family val="1"/>
      </rPr>
      <t xml:space="preserve"> (Pa·s)</t>
    </r>
  </si>
  <si>
    <r>
      <t>η</t>
    </r>
    <r>
      <rPr>
        <vertAlign val="subscript"/>
        <sz val="9"/>
        <color theme="1"/>
        <rFont val="Times New Roman"/>
        <family val="1"/>
      </rPr>
      <t>Liquid</t>
    </r>
    <r>
      <rPr>
        <sz val="9"/>
        <color theme="1"/>
        <rFont val="Times New Roman"/>
        <family val="1"/>
      </rPr>
      <t xml:space="preserve"> calculated from Giordano et al. (2008)</t>
    </r>
  </si>
  <si>
    <t>Plg+Px+Ol</t>
  </si>
  <si>
    <t>n.a.</t>
  </si>
  <si>
    <t>Angular prolate (Plg)</t>
  </si>
  <si>
    <t xml:space="preserve">Abbreviations: Plagioclase (Plg), Pyroxene (Px), and Olivine (Ol). </t>
  </si>
  <si>
    <t>Angular 
equant (Px+Ol)</t>
  </si>
  <si>
    <t>vol.% of Phenocrysts</t>
  </si>
  <si>
    <t>vol.% of Phenocrysts + Microphenocrysts</t>
  </si>
  <si>
    <t>F1</t>
  </si>
  <si>
    <t>F2</t>
  </si>
  <si>
    <t>F3</t>
  </si>
  <si>
    <t>F4</t>
  </si>
  <si>
    <r>
      <rPr>
        <b/>
        <i/>
        <sz val="11"/>
        <color theme="1"/>
        <rFont val="Times New Roman"/>
        <family val="1"/>
      </rPr>
      <t>Syn</t>
    </r>
    <r>
      <rPr>
        <b/>
        <sz val="11"/>
        <color theme="1"/>
        <rFont val="Times New Roman"/>
        <family val="1"/>
      </rPr>
      <t>-eruptive conditions</t>
    </r>
  </si>
  <si>
    <t>Pre-eruptive conditions</t>
  </si>
  <si>
    <t>Bulk groundmass composition  in wt.%, normalised to 100 %</t>
  </si>
  <si>
    <t>Composition of glass (interstitial liquid) in wt.%, normalised to 100 %</t>
  </si>
  <si>
    <t>PO09</t>
  </si>
  <si>
    <t>PO41</t>
  </si>
  <si>
    <t xml:space="preserve">PO54 </t>
  </si>
  <si>
    <t>PO32</t>
  </si>
  <si>
    <t>PO28</t>
  </si>
  <si>
    <t>PO18</t>
  </si>
  <si>
    <t>PO16</t>
  </si>
  <si>
    <r>
      <t>ηr =η</t>
    </r>
    <r>
      <rPr>
        <vertAlign val="subscript"/>
        <sz val="9"/>
        <color theme="1"/>
        <rFont val="Times New Roman"/>
        <family val="1"/>
      </rPr>
      <t>r spheres</t>
    </r>
    <r>
      <rPr>
        <sz val="9"/>
        <color theme="1"/>
        <rFont val="Times New Roman"/>
        <family val="1"/>
      </rPr>
      <t xml:space="preserve"> × η</t>
    </r>
    <r>
      <rPr>
        <vertAlign val="subscript"/>
        <sz val="9"/>
        <color theme="1"/>
        <rFont val="Times New Roman"/>
        <family val="1"/>
      </rPr>
      <t>r prolates</t>
    </r>
    <r>
      <rPr>
        <sz val="9"/>
        <color theme="1"/>
        <rFont val="Times New Roman"/>
        <family val="1"/>
      </rPr>
      <t xml:space="preserve"> calculated from Costa et al. (2009) and fitting parameter from Cimarelli et al. (2011). </t>
    </r>
  </si>
  <si>
    <r>
      <t>η</t>
    </r>
    <r>
      <rPr>
        <vertAlign val="subscript"/>
        <sz val="9"/>
        <color theme="1"/>
        <rFont val="Times New Roman"/>
        <family val="1"/>
      </rPr>
      <t>app</t>
    </r>
    <r>
      <rPr>
        <sz val="9"/>
        <color theme="1"/>
        <rFont val="Times New Roman"/>
        <family val="1"/>
      </rPr>
      <t xml:space="preserve"> = η</t>
    </r>
    <r>
      <rPr>
        <vertAlign val="subscript"/>
        <sz val="9"/>
        <color theme="1"/>
        <rFont val="Times New Roman"/>
        <family val="1"/>
      </rPr>
      <t xml:space="preserve">r </t>
    </r>
    <r>
      <rPr>
        <sz val="9"/>
        <color theme="1"/>
        <rFont val="Times New Roman"/>
        <family val="1"/>
      </rPr>
      <t>× ƞ</t>
    </r>
    <r>
      <rPr>
        <vertAlign val="subscript"/>
        <sz val="9"/>
        <color theme="1"/>
        <rFont val="Times New Roman"/>
        <family val="1"/>
      </rPr>
      <t>Liquid</t>
    </r>
  </si>
  <si>
    <t>Supplemental Material 4.</t>
  </si>
  <si>
    <t>TABLE S5. MAGMA AND LAVA VISCOSITIES OF NEALTICAN LAVAS FOR PRE- AND SYN-ERUPTION CONDITIONS, CALCULATED FOLLOWING THE PETROLOGICAL APPROACH THAT ACCOUNTS FOR THE CHEMICAL COMPOSITION OF THE BULK GROUNDMASS AND THE RESIDUAL LIQUID, THERMO-BAROMETRY, HYGROMETRY, AND CRYSTAL VOLUME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</si>
</sst>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E+00"/>
  </numFmts>
  <fonts count="14" x14ac:knownFonts="1">
    <font>
      <sz val="11"/>
      <color theme="1"/>
      <name val="Calibri"/>
      <family val="2"/>
      <scheme val="minor"/>
    </font>
    <font>
      <sz val="7"/>
      <color rgb="FF000000"/>
      <name val="Arial"/>
      <family val="2"/>
    </font>
    <font>
      <sz val="11"/>
      <color theme="1"/>
      <name val="Arial"/>
      <family val="2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vertAlign val="subscript"/>
      <sz val="10"/>
      <color theme="1"/>
      <name val="Times New Roman"/>
      <family val="1"/>
    </font>
    <font>
      <sz val="10"/>
      <name val="Times New Roman"/>
      <family val="1"/>
    </font>
    <font>
      <vertAlign val="subscript"/>
      <sz val="10"/>
      <name val="Times New Roman"/>
      <family val="1"/>
    </font>
    <font>
      <sz val="10"/>
      <name val="Verdana"/>
      <family val="2"/>
    </font>
    <font>
      <sz val="9"/>
      <color theme="1"/>
      <name val="Times New Roman"/>
      <family val="1"/>
    </font>
    <font>
      <vertAlign val="subscript"/>
      <sz val="9"/>
      <color theme="1"/>
      <name val="Times New Roman"/>
      <family val="1"/>
    </font>
    <font>
      <b/>
      <i/>
      <sz val="11"/>
      <color theme="1"/>
      <name val="Times New Roman"/>
      <family val="1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1" fillId="0" borderId="0"/>
    <xf numFmtId="0" fontId="9" fillId="0" borderId="0"/>
  </cellStyleXfs>
  <cellXfs count="80">
    <xf numFmtId="0" fontId="0" fillId="0" borderId="0" xfId="0"/>
    <xf numFmtId="2" fontId="2" fillId="0" borderId="0" xfId="0" applyNumberFormat="1" applyFont="1" applyFill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0" fillId="0" borderId="0" xfId="0" applyFill="1" applyBorder="1"/>
    <xf numFmtId="2" fontId="0" fillId="0" borderId="0" xfId="0" applyNumberFormat="1"/>
    <xf numFmtId="2" fontId="0" fillId="0" borderId="0" xfId="0" applyNumberFormat="1" applyFill="1" applyBorder="1"/>
    <xf numFmtId="0" fontId="2" fillId="0" borderId="0" xfId="0" applyFont="1" applyFill="1" applyBorder="1"/>
    <xf numFmtId="0" fontId="4" fillId="0" borderId="0" xfId="0" applyFont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1" fontId="4" fillId="0" borderId="0" xfId="0" applyNumberFormat="1" applyFont="1" applyFill="1" applyBorder="1" applyAlignment="1">
      <alignment horizontal="center"/>
    </xf>
    <xf numFmtId="11" fontId="4" fillId="0" borderId="0" xfId="0" applyNumberFormat="1" applyFont="1" applyFill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0" fontId="4" fillId="0" borderId="0" xfId="0" applyFont="1" applyBorder="1"/>
    <xf numFmtId="0" fontId="10" fillId="0" borderId="0" xfId="0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 horizontal="center"/>
    </xf>
    <xf numFmtId="0" fontId="3" fillId="0" borderId="0" xfId="0" applyFont="1"/>
    <xf numFmtId="1" fontId="4" fillId="0" borderId="0" xfId="0" applyNumberFormat="1" applyFont="1" applyFill="1" applyBorder="1"/>
    <xf numFmtId="11" fontId="4" fillId="0" borderId="0" xfId="0" applyNumberFormat="1" applyFont="1"/>
    <xf numFmtId="2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11" fontId="4" fillId="0" borderId="0" xfId="0" applyNumberFormat="1" applyFont="1" applyFill="1" applyAlignment="1">
      <alignment horizontal="center"/>
    </xf>
    <xf numFmtId="165" fontId="4" fillId="0" borderId="0" xfId="0" applyNumberFormat="1" applyFont="1" applyFill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0" fillId="0" borderId="0" xfId="0" applyBorder="1"/>
    <xf numFmtId="0" fontId="4" fillId="0" borderId="0" xfId="0" applyFont="1" applyFill="1" applyBorder="1"/>
    <xf numFmtId="1" fontId="4" fillId="0" borderId="0" xfId="0" applyNumberFormat="1" applyFont="1" applyBorder="1"/>
    <xf numFmtId="2" fontId="0" fillId="0" borderId="0" xfId="0" applyNumberFormat="1" applyBorder="1"/>
    <xf numFmtId="2" fontId="4" fillId="0" borderId="0" xfId="0" applyNumberFormat="1" applyFont="1" applyBorder="1"/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center"/>
    </xf>
    <xf numFmtId="1" fontId="4" fillId="0" borderId="2" xfId="0" applyNumberFormat="1" applyFont="1" applyFill="1" applyBorder="1" applyAlignment="1">
      <alignment horizontal="center"/>
    </xf>
    <xf numFmtId="11" fontId="4" fillId="0" borderId="2" xfId="0" applyNumberFormat="1" applyFont="1" applyFill="1" applyBorder="1" applyAlignment="1">
      <alignment horizontal="center"/>
    </xf>
    <xf numFmtId="2" fontId="4" fillId="0" borderId="2" xfId="0" applyNumberFormat="1" applyFont="1" applyBorder="1" applyAlignment="1">
      <alignment horizontal="center"/>
    </xf>
    <xf numFmtId="2" fontId="4" fillId="0" borderId="2" xfId="0" applyNumberFormat="1" applyFont="1" applyFill="1" applyBorder="1" applyAlignment="1">
      <alignment horizontal="center"/>
    </xf>
    <xf numFmtId="164" fontId="4" fillId="0" borderId="2" xfId="0" applyNumberFormat="1" applyFont="1" applyFill="1" applyBorder="1" applyAlignment="1">
      <alignment horizontal="center"/>
    </xf>
    <xf numFmtId="165" fontId="4" fillId="0" borderId="2" xfId="0" applyNumberFormat="1" applyFont="1" applyFill="1" applyBorder="1" applyAlignment="1">
      <alignment horizontal="center"/>
    </xf>
    <xf numFmtId="0" fontId="0" fillId="0" borderId="1" xfId="0" applyFill="1" applyBorder="1"/>
    <xf numFmtId="0" fontId="4" fillId="0" borderId="1" xfId="0" applyFont="1" applyFill="1" applyBorder="1"/>
    <xf numFmtId="0" fontId="4" fillId="0" borderId="1" xfId="0" applyFont="1" applyBorder="1"/>
    <xf numFmtId="0" fontId="10" fillId="0" borderId="3" xfId="0" applyFont="1" applyFill="1" applyBorder="1" applyAlignment="1">
      <alignment horizontal="left"/>
    </xf>
    <xf numFmtId="0" fontId="10" fillId="0" borderId="3" xfId="0" applyFont="1" applyFill="1" applyBorder="1" applyAlignment="1">
      <alignment horizontal="center"/>
    </xf>
    <xf numFmtId="1" fontId="10" fillId="0" borderId="3" xfId="0" applyNumberFormat="1" applyFont="1" applyFill="1" applyBorder="1" applyAlignment="1">
      <alignment horizontal="center"/>
    </xf>
    <xf numFmtId="11" fontId="10" fillId="0" borderId="3" xfId="0" applyNumberFormat="1" applyFont="1" applyFill="1" applyBorder="1" applyAlignment="1">
      <alignment horizontal="center"/>
    </xf>
    <xf numFmtId="2" fontId="10" fillId="0" borderId="3" xfId="0" applyNumberFormat="1" applyFont="1" applyFill="1" applyBorder="1" applyAlignment="1">
      <alignment horizontal="center"/>
    </xf>
    <xf numFmtId="2" fontId="4" fillId="0" borderId="3" xfId="0" applyNumberFormat="1" applyFont="1" applyFill="1" applyBorder="1" applyAlignment="1">
      <alignment horizontal="center"/>
    </xf>
    <xf numFmtId="164" fontId="4" fillId="0" borderId="3" xfId="0" applyNumberFormat="1" applyFont="1" applyFill="1" applyBorder="1" applyAlignment="1">
      <alignment horizontal="center"/>
    </xf>
    <xf numFmtId="1" fontId="4" fillId="0" borderId="3" xfId="0" applyNumberFormat="1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165" fontId="4" fillId="0" borderId="3" xfId="0" applyNumberFormat="1" applyFont="1" applyFill="1" applyBorder="1" applyAlignment="1">
      <alignment horizontal="center"/>
    </xf>
    <xf numFmtId="0" fontId="10" fillId="0" borderId="0" xfId="0" applyFont="1" applyBorder="1"/>
    <xf numFmtId="0" fontId="10" fillId="0" borderId="2" xfId="0" applyFont="1" applyFill="1" applyBorder="1" applyAlignment="1">
      <alignment horizontal="left"/>
    </xf>
    <xf numFmtId="0" fontId="10" fillId="0" borderId="2" xfId="0" applyFont="1" applyBorder="1"/>
    <xf numFmtId="0" fontId="10" fillId="0" borderId="2" xfId="0" applyFont="1" applyFill="1" applyBorder="1"/>
    <xf numFmtId="2" fontId="10" fillId="0" borderId="2" xfId="0" applyNumberFormat="1" applyFont="1" applyFill="1" applyBorder="1" applyAlignment="1">
      <alignment horizontal="center"/>
    </xf>
    <xf numFmtId="0" fontId="0" fillId="0" borderId="2" xfId="0" applyBorder="1"/>
    <xf numFmtId="0" fontId="3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4" fillId="0" borderId="2" xfId="0" applyFont="1" applyBorder="1"/>
    <xf numFmtId="0" fontId="4" fillId="0" borderId="4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wrapText="1"/>
    </xf>
    <xf numFmtId="0" fontId="7" fillId="0" borderId="4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 vertical="center"/>
    </xf>
    <xf numFmtId="0" fontId="13" fillId="0" borderId="2" xfId="0" applyFont="1" applyBorder="1" applyAlignment="1">
      <alignment horizontal="center" wrapText="1"/>
    </xf>
    <xf numFmtId="0" fontId="10" fillId="0" borderId="2" xfId="0" applyFont="1" applyFill="1" applyBorder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</cellXfs>
  <cellStyles count="3">
    <cellStyle name="Normal" xfId="0" builtinId="0"/>
    <cellStyle name="Normal 2" xfId="2" xr:uid="{988957FE-41BC-4243-9556-358B5B607374}"/>
    <cellStyle name="Normal 2 4" xfId="1" xr:uid="{919792D3-C65E-4107-9F2A-D9AB4E63C2FC}"/>
  </cellStyles>
  <dxfs count="0"/>
  <tableStyles count="0" defaultTableStyle="TableStyleMedium2" defaultPivotStyle="PivotStyleLight16"/>
  <colors>
    <mruColors>
      <color rgb="FF99CC00"/>
      <color rgb="FF00FF00"/>
      <color rgb="FF9933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967F77-510C-456B-B6BF-2BEF0E7D032A}">
  <dimension ref="A1:AC44"/>
  <sheetViews>
    <sheetView showGridLines="0" tabSelected="1" zoomScale="110" zoomScaleNormal="110" workbookViewId="0">
      <selection activeCell="B1" sqref="B1"/>
    </sheetView>
  </sheetViews>
  <sheetFormatPr baseColWidth="10" defaultRowHeight="15" x14ac:dyDescent="0.25"/>
  <cols>
    <col min="1" max="1" width="1.42578125" style="26" customWidth="1"/>
    <col min="2" max="2" width="9" customWidth="1"/>
    <col min="3" max="3" width="6.85546875" customWidth="1"/>
    <col min="4" max="4" width="13" customWidth="1"/>
    <col min="5" max="5" width="12.28515625" customWidth="1"/>
    <col min="6" max="6" width="13" customWidth="1"/>
    <col min="7" max="7" width="11.42578125" customWidth="1"/>
    <col min="8" max="8" width="6.140625" customWidth="1"/>
    <col min="9" max="9" width="4.85546875" customWidth="1"/>
    <col min="10" max="10" width="5.7109375" customWidth="1"/>
    <col min="11" max="11" width="6.140625" customWidth="1"/>
    <col min="12" max="12" width="5.42578125" customWidth="1"/>
    <col min="13" max="13" width="5.28515625" customWidth="1"/>
    <col min="14" max="14" width="4.42578125" customWidth="1"/>
    <col min="15" max="15" width="5.42578125" customWidth="1"/>
    <col min="16" max="16" width="4.42578125" customWidth="1"/>
    <col min="17" max="17" width="4.85546875" customWidth="1"/>
    <col min="18" max="18" width="4.42578125" customWidth="1"/>
    <col min="19" max="19" width="7.42578125" customWidth="1"/>
    <col min="20" max="20" width="10.7109375" customWidth="1"/>
    <col min="21" max="21" width="9.140625" customWidth="1"/>
    <col min="22" max="22" width="10.85546875" customWidth="1"/>
    <col min="23" max="23" width="6.140625" customWidth="1"/>
    <col min="24" max="24" width="8.7109375" bestFit="1" customWidth="1"/>
    <col min="25" max="25" width="10.7109375" bestFit="1" customWidth="1"/>
    <col min="26" max="26" width="8.7109375" bestFit="1" customWidth="1"/>
    <col min="27" max="27" width="6.85546875" bestFit="1" customWidth="1"/>
    <col min="28" max="28" width="15.140625" style="29" bestFit="1" customWidth="1"/>
  </cols>
  <sheetData>
    <row r="1" spans="1:29" x14ac:dyDescent="0.25">
      <c r="B1" s="18" t="s">
        <v>51</v>
      </c>
    </row>
    <row r="2" spans="1:29" ht="32.25" customHeight="1" x14ac:dyDescent="0.25">
      <c r="B2" s="71" t="s">
        <v>52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</row>
    <row r="3" spans="1:29" s="7" customFormat="1" ht="16.5" customHeight="1" x14ac:dyDescent="0.2">
      <c r="A3" s="27"/>
      <c r="B3" s="62" t="s">
        <v>39</v>
      </c>
      <c r="C3" s="63"/>
      <c r="D3" s="64"/>
      <c r="E3" s="79" t="s">
        <v>32</v>
      </c>
      <c r="F3" s="79"/>
      <c r="G3" s="64"/>
      <c r="H3" s="78" t="s">
        <v>40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7" t="s">
        <v>12</v>
      </c>
      <c r="U3" s="77"/>
      <c r="V3" s="77"/>
      <c r="W3" s="64"/>
      <c r="X3" s="64"/>
      <c r="Y3" s="64"/>
      <c r="Z3" s="64"/>
      <c r="AA3" s="64"/>
      <c r="AB3" s="30"/>
    </row>
    <row r="4" spans="1:29" s="7" customFormat="1" ht="28.5" thickBot="1" x14ac:dyDescent="0.3">
      <c r="A4" s="27"/>
      <c r="B4" s="65" t="s">
        <v>9</v>
      </c>
      <c r="C4" s="66" t="s">
        <v>10</v>
      </c>
      <c r="D4" s="67" t="s">
        <v>11</v>
      </c>
      <c r="E4" s="68" t="s">
        <v>29</v>
      </c>
      <c r="F4" s="68" t="s">
        <v>31</v>
      </c>
      <c r="G4" s="65" t="s">
        <v>13</v>
      </c>
      <c r="H4" s="69" t="s">
        <v>14</v>
      </c>
      <c r="I4" s="69" t="s">
        <v>15</v>
      </c>
      <c r="J4" s="69" t="s">
        <v>16</v>
      </c>
      <c r="K4" s="69" t="s">
        <v>17</v>
      </c>
      <c r="L4" s="69" t="s">
        <v>0</v>
      </c>
      <c r="M4" s="69" t="s">
        <v>1</v>
      </c>
      <c r="N4" s="69" t="s">
        <v>2</v>
      </c>
      <c r="O4" s="69" t="s">
        <v>18</v>
      </c>
      <c r="P4" s="69" t="s">
        <v>19</v>
      </c>
      <c r="Q4" s="69" t="s">
        <v>20</v>
      </c>
      <c r="R4" s="69" t="s">
        <v>21</v>
      </c>
      <c r="S4" s="69" t="s">
        <v>4</v>
      </c>
      <c r="T4" s="69" t="s">
        <v>5</v>
      </c>
      <c r="U4" s="69" t="s">
        <v>6</v>
      </c>
      <c r="V4" s="69" t="s">
        <v>7</v>
      </c>
      <c r="W4" s="69" t="s">
        <v>8</v>
      </c>
      <c r="X4" s="66" t="s">
        <v>22</v>
      </c>
      <c r="Y4" s="68" t="s">
        <v>23</v>
      </c>
      <c r="Z4" s="68" t="s">
        <v>24</v>
      </c>
      <c r="AA4" s="68" t="s">
        <v>25</v>
      </c>
      <c r="AB4" s="30"/>
    </row>
    <row r="5" spans="1:29" s="7" customFormat="1" ht="7.5" customHeight="1" thickTop="1" x14ac:dyDescent="0.2">
      <c r="A5" s="27"/>
      <c r="B5" s="31"/>
      <c r="C5" s="32"/>
      <c r="D5" s="33"/>
      <c r="E5" s="8"/>
      <c r="F5" s="8"/>
      <c r="G5" s="34"/>
      <c r="H5" s="15"/>
      <c r="I5" s="15"/>
      <c r="J5" s="15"/>
      <c r="K5" s="15"/>
      <c r="L5" s="15"/>
      <c r="M5" s="15"/>
      <c r="N5" s="15"/>
      <c r="O5" s="15"/>
      <c r="P5" s="15"/>
      <c r="Q5" s="15"/>
      <c r="R5" s="27"/>
      <c r="S5" s="27"/>
      <c r="T5" s="27"/>
      <c r="U5" s="27"/>
      <c r="V5" s="27"/>
      <c r="W5" s="27"/>
      <c r="X5" s="27"/>
      <c r="Y5" s="27"/>
      <c r="Z5" s="27"/>
      <c r="AA5" s="27"/>
      <c r="AB5" s="30"/>
    </row>
    <row r="6" spans="1:29" s="7" customFormat="1" ht="12.75" x14ac:dyDescent="0.2">
      <c r="A6" s="27"/>
      <c r="B6" s="9" t="s">
        <v>42</v>
      </c>
      <c r="C6" s="8" t="s">
        <v>34</v>
      </c>
      <c r="D6" s="9" t="s">
        <v>27</v>
      </c>
      <c r="E6" s="10">
        <v>25</v>
      </c>
      <c r="F6" s="10">
        <v>5</v>
      </c>
      <c r="G6" s="11">
        <v>22.909799849999999</v>
      </c>
      <c r="H6" s="12">
        <v>64.813000000000002</v>
      </c>
      <c r="I6" s="12">
        <v>1.2589999999999999</v>
      </c>
      <c r="J6" s="12">
        <v>13.282</v>
      </c>
      <c r="K6" s="12">
        <v>5.59</v>
      </c>
      <c r="L6" s="12">
        <v>9.9000000000000005E-2</v>
      </c>
      <c r="M6" s="13">
        <v>3.0529999999999999</v>
      </c>
      <c r="N6" s="12">
        <v>4.1929999999999996</v>
      </c>
      <c r="O6" s="12">
        <v>4.2220000000000004</v>
      </c>
      <c r="P6" s="12">
        <v>2.2799999999999998</v>
      </c>
      <c r="Q6" s="12">
        <v>0.317</v>
      </c>
      <c r="R6" s="14">
        <v>0.89200000000000002</v>
      </c>
      <c r="S6" s="10">
        <f>+SUM(H6:R6)</f>
        <v>99.999999999999986</v>
      </c>
      <c r="T6" s="13">
        <v>-4.55</v>
      </c>
      <c r="U6" s="13">
        <v>8671.7999999999993</v>
      </c>
      <c r="V6" s="13">
        <v>305.10000000000002</v>
      </c>
      <c r="W6" s="8">
        <v>1125</v>
      </c>
      <c r="X6" s="14">
        <v>3.4</v>
      </c>
      <c r="Y6" s="11">
        <v>2400</v>
      </c>
      <c r="Z6" s="24">
        <v>55000</v>
      </c>
      <c r="AA6" s="14">
        <v>4.7</v>
      </c>
      <c r="AB6" s="30"/>
    </row>
    <row r="7" spans="1:29" s="7" customFormat="1" ht="12.75" x14ac:dyDescent="0.2">
      <c r="A7" s="27"/>
      <c r="B7" s="9" t="s">
        <v>43</v>
      </c>
      <c r="C7" s="8" t="s">
        <v>34</v>
      </c>
      <c r="D7" s="9" t="s">
        <v>27</v>
      </c>
      <c r="E7" s="10">
        <v>26</v>
      </c>
      <c r="F7" s="10">
        <v>5</v>
      </c>
      <c r="G7" s="11">
        <v>33.492026180000003</v>
      </c>
      <c r="H7" s="12">
        <v>64.221000000000004</v>
      </c>
      <c r="I7" s="12">
        <v>1.3660000000000001</v>
      </c>
      <c r="J7" s="12">
        <v>13.226000000000001</v>
      </c>
      <c r="K7" s="12">
        <v>6.0490000000000004</v>
      </c>
      <c r="L7" s="12">
        <v>0.109</v>
      </c>
      <c r="M7" s="13">
        <v>3.5339999999999998</v>
      </c>
      <c r="N7" s="12">
        <v>3.2080000000000002</v>
      </c>
      <c r="O7" s="12">
        <v>4.3659999999999997</v>
      </c>
      <c r="P7" s="12">
        <v>2.5840000000000001</v>
      </c>
      <c r="Q7" s="12">
        <v>0.34699999999999998</v>
      </c>
      <c r="R7" s="14">
        <v>0.99</v>
      </c>
      <c r="S7" s="10">
        <f t="shared" ref="S7:S12" si="0">+SUM(H7:R7)</f>
        <v>100</v>
      </c>
      <c r="T7" s="13">
        <v>-4.55</v>
      </c>
      <c r="U7" s="13">
        <v>8551.2000000000007</v>
      </c>
      <c r="V7" s="13">
        <v>294.2</v>
      </c>
      <c r="W7" s="8">
        <v>1119</v>
      </c>
      <c r="X7" s="14">
        <v>3.2</v>
      </c>
      <c r="Y7" s="11">
        <v>1740</v>
      </c>
      <c r="Z7" s="24">
        <v>58200</v>
      </c>
      <c r="AA7" s="14">
        <v>4.8</v>
      </c>
      <c r="AB7" s="30"/>
    </row>
    <row r="8" spans="1:29" s="7" customFormat="1" ht="12.75" x14ac:dyDescent="0.2">
      <c r="A8" s="27"/>
      <c r="B8" s="9" t="s">
        <v>44</v>
      </c>
      <c r="C8" s="8" t="s">
        <v>35</v>
      </c>
      <c r="D8" s="9" t="s">
        <v>27</v>
      </c>
      <c r="E8" s="10">
        <v>24</v>
      </c>
      <c r="F8" s="10">
        <v>5</v>
      </c>
      <c r="G8" s="11">
        <v>16.308014839999998</v>
      </c>
      <c r="H8" s="12">
        <v>64.191999999999993</v>
      </c>
      <c r="I8" s="12">
        <v>1.3280000000000001</v>
      </c>
      <c r="J8" s="12">
        <v>13.627000000000001</v>
      </c>
      <c r="K8" s="12">
        <v>5.7679999999999998</v>
      </c>
      <c r="L8" s="12">
        <v>9.9000000000000005E-2</v>
      </c>
      <c r="M8" s="13">
        <v>3.1320000000000001</v>
      </c>
      <c r="N8" s="12">
        <v>4.0039999999999996</v>
      </c>
      <c r="O8" s="12">
        <v>4.2320000000000002</v>
      </c>
      <c r="P8" s="12">
        <v>2.3980000000000001</v>
      </c>
      <c r="Q8" s="12">
        <v>0.32700000000000001</v>
      </c>
      <c r="R8" s="14">
        <v>0.89200000000000002</v>
      </c>
      <c r="S8" s="10">
        <f t="shared" si="0"/>
        <v>99.998999999999995</v>
      </c>
      <c r="T8" s="13">
        <v>-4.55</v>
      </c>
      <c r="U8" s="13">
        <v>8583.2000000000007</v>
      </c>
      <c r="V8" s="13">
        <v>308.89999999999998</v>
      </c>
      <c r="W8" s="8">
        <v>1124</v>
      </c>
      <c r="X8" s="14">
        <v>3.3</v>
      </c>
      <c r="Y8" s="11">
        <v>2190</v>
      </c>
      <c r="Z8" s="24">
        <v>35700</v>
      </c>
      <c r="AA8" s="14">
        <v>4.5999999999999996</v>
      </c>
      <c r="AB8" s="30"/>
    </row>
    <row r="9" spans="1:29" s="7" customFormat="1" ht="12.75" x14ac:dyDescent="0.2">
      <c r="A9" s="27"/>
      <c r="B9" s="9" t="s">
        <v>45</v>
      </c>
      <c r="C9" s="8" t="s">
        <v>36</v>
      </c>
      <c r="D9" s="9" t="s">
        <v>27</v>
      </c>
      <c r="E9" s="10">
        <v>24</v>
      </c>
      <c r="F9" s="10">
        <v>5</v>
      </c>
      <c r="G9" s="11">
        <v>16.308014839999998</v>
      </c>
      <c r="H9" s="12">
        <v>65.326999999999998</v>
      </c>
      <c r="I9" s="12">
        <v>1.0860000000000001</v>
      </c>
      <c r="J9" s="12">
        <v>14.009</v>
      </c>
      <c r="K9" s="12">
        <v>6.3179999999999996</v>
      </c>
      <c r="L9" s="12">
        <v>0.109</v>
      </c>
      <c r="M9" s="13">
        <v>1.609</v>
      </c>
      <c r="N9" s="12">
        <v>3.4359999999999999</v>
      </c>
      <c r="O9" s="12">
        <v>4.1559999999999997</v>
      </c>
      <c r="P9" s="12">
        <v>2.4089999999999998</v>
      </c>
      <c r="Q9" s="12">
        <v>0.25700000000000001</v>
      </c>
      <c r="R9" s="14">
        <v>1.2829999999999999</v>
      </c>
      <c r="S9" s="10">
        <f>+SUM(H9:R9)</f>
        <v>99.998999999999995</v>
      </c>
      <c r="T9" s="13">
        <v>-4.55</v>
      </c>
      <c r="U9" s="13">
        <v>8907.7000000000007</v>
      </c>
      <c r="V9" s="13">
        <v>264.39999999999998</v>
      </c>
      <c r="W9" s="8">
        <v>1055</v>
      </c>
      <c r="X9" s="14">
        <v>3.8</v>
      </c>
      <c r="Y9" s="11">
        <v>6610</v>
      </c>
      <c r="Z9" s="24">
        <v>108000</v>
      </c>
      <c r="AA9" s="14">
        <v>5</v>
      </c>
      <c r="AB9" s="30"/>
    </row>
    <row r="10" spans="1:29" s="7" customFormat="1" ht="12.75" x14ac:dyDescent="0.2">
      <c r="A10" s="27"/>
      <c r="B10" s="9" t="s">
        <v>46</v>
      </c>
      <c r="C10" s="8" t="s">
        <v>36</v>
      </c>
      <c r="D10" s="9" t="s">
        <v>27</v>
      </c>
      <c r="E10" s="10">
        <v>33</v>
      </c>
      <c r="F10" s="10">
        <v>6</v>
      </c>
      <c r="G10" s="11">
        <v>614.15183809999996</v>
      </c>
      <c r="H10" s="12">
        <v>65.778000000000006</v>
      </c>
      <c r="I10" s="12">
        <v>1.0860000000000001</v>
      </c>
      <c r="J10" s="12">
        <v>14.007</v>
      </c>
      <c r="K10" s="12">
        <v>5.9420000000000002</v>
      </c>
      <c r="L10" s="12">
        <v>0.109</v>
      </c>
      <c r="M10" s="13">
        <v>1.569</v>
      </c>
      <c r="N10" s="12">
        <v>3.6819999999999999</v>
      </c>
      <c r="O10" s="12">
        <v>3.82</v>
      </c>
      <c r="P10" s="12">
        <v>2.468</v>
      </c>
      <c r="Q10" s="12">
        <v>0.25700000000000001</v>
      </c>
      <c r="R10" s="14">
        <v>1.2829999999999999</v>
      </c>
      <c r="S10" s="10">
        <f t="shared" si="0"/>
        <v>100.00100000000002</v>
      </c>
      <c r="T10" s="21">
        <v>-4.55</v>
      </c>
      <c r="U10" s="21">
        <v>8996.4</v>
      </c>
      <c r="V10" s="21">
        <v>266.8</v>
      </c>
      <c r="W10" s="8">
        <v>1049</v>
      </c>
      <c r="X10" s="22">
        <v>3.97</v>
      </c>
      <c r="Y10" s="23">
        <f>10^X10</f>
        <v>9332.5430079699217</v>
      </c>
      <c r="Z10" s="24">
        <f>+G10*Y10</f>
        <v>5731598.4424920296</v>
      </c>
      <c r="AA10" s="14">
        <f>+LOG(Z10)</f>
        <v>6.7582757559892999</v>
      </c>
      <c r="AB10" s="30"/>
    </row>
    <row r="11" spans="1:29" s="7" customFormat="1" ht="12.75" x14ac:dyDescent="0.2">
      <c r="A11" s="27"/>
      <c r="B11" s="9" t="s">
        <v>47</v>
      </c>
      <c r="C11" s="8" t="s">
        <v>37</v>
      </c>
      <c r="D11" s="9" t="s">
        <v>3</v>
      </c>
      <c r="E11" s="10">
        <v>31</v>
      </c>
      <c r="F11" s="10">
        <v>6</v>
      </c>
      <c r="G11" s="11">
        <v>277.4496747</v>
      </c>
      <c r="H11" s="12">
        <v>67.331000000000003</v>
      </c>
      <c r="I11" s="12">
        <v>1.0169999999999999</v>
      </c>
      <c r="J11" s="12">
        <v>13.298</v>
      </c>
      <c r="K11" s="12">
        <v>5.5389999999999997</v>
      </c>
      <c r="L11" s="12">
        <v>8.8999999999999996E-2</v>
      </c>
      <c r="M11" s="13">
        <v>1.4319999999999999</v>
      </c>
      <c r="N11" s="12">
        <v>3.5150000000000001</v>
      </c>
      <c r="O11" s="12">
        <v>3.9689999999999999</v>
      </c>
      <c r="P11" s="12">
        <v>2.2709999999999999</v>
      </c>
      <c r="Q11" s="12">
        <v>0.25700000000000001</v>
      </c>
      <c r="R11" s="14">
        <v>1.2829999999999999</v>
      </c>
      <c r="S11" s="10">
        <f t="shared" si="0"/>
        <v>100.001</v>
      </c>
      <c r="T11" s="13">
        <v>-4.55</v>
      </c>
      <c r="U11" s="13">
        <v>9263.7000000000007</v>
      </c>
      <c r="V11" s="13">
        <v>251.3</v>
      </c>
      <c r="W11" s="8">
        <v>925</v>
      </c>
      <c r="X11" s="14">
        <v>5.2</v>
      </c>
      <c r="Y11" s="11">
        <v>170000</v>
      </c>
      <c r="Z11" s="24">
        <v>47100000</v>
      </c>
      <c r="AA11" s="14">
        <v>7.7</v>
      </c>
      <c r="AB11" s="30"/>
      <c r="AC11" s="20"/>
    </row>
    <row r="12" spans="1:29" s="7" customFormat="1" ht="12.75" x14ac:dyDescent="0.2">
      <c r="A12" s="27"/>
      <c r="B12" s="35" t="s">
        <v>48</v>
      </c>
      <c r="C12" s="36" t="s">
        <v>37</v>
      </c>
      <c r="D12" s="35" t="s">
        <v>27</v>
      </c>
      <c r="E12" s="37">
        <v>29</v>
      </c>
      <c r="F12" s="37">
        <v>7</v>
      </c>
      <c r="G12" s="38">
        <v>126.06487919999999</v>
      </c>
      <c r="H12" s="39">
        <v>66.884</v>
      </c>
      <c r="I12" s="39">
        <v>1.036</v>
      </c>
      <c r="J12" s="39">
        <v>13.521000000000001</v>
      </c>
      <c r="K12" s="39">
        <v>5.5330000000000004</v>
      </c>
      <c r="L12" s="39">
        <v>8.8999999999999996E-2</v>
      </c>
      <c r="M12" s="40">
        <v>1.5780000000000001</v>
      </c>
      <c r="N12" s="39">
        <v>3.2349999999999999</v>
      </c>
      <c r="O12" s="39">
        <v>4.1520000000000001</v>
      </c>
      <c r="P12" s="39">
        <v>2.3769999999999998</v>
      </c>
      <c r="Q12" s="39">
        <v>0.217</v>
      </c>
      <c r="R12" s="41">
        <v>1.381</v>
      </c>
      <c r="S12" s="37">
        <f t="shared" si="0"/>
        <v>100.003</v>
      </c>
      <c r="T12" s="40">
        <v>-4.55</v>
      </c>
      <c r="U12" s="40">
        <v>9175.1</v>
      </c>
      <c r="V12" s="40">
        <v>244.8</v>
      </c>
      <c r="W12" s="36">
        <v>925</v>
      </c>
      <c r="X12" s="41">
        <v>5.0999999999999996</v>
      </c>
      <c r="Y12" s="38">
        <v>117000</v>
      </c>
      <c r="Z12" s="42">
        <v>14800000</v>
      </c>
      <c r="AA12" s="41">
        <v>7.2</v>
      </c>
      <c r="AB12" s="30"/>
      <c r="AC12" s="20"/>
    </row>
    <row r="13" spans="1:29" ht="11.25" customHeight="1" x14ac:dyDescent="0.25">
      <c r="A13" s="3"/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</row>
    <row r="14" spans="1:29" s="7" customFormat="1" ht="27" customHeight="1" x14ac:dyDescent="0.2">
      <c r="A14" s="15"/>
      <c r="B14" s="74" t="s">
        <v>38</v>
      </c>
      <c r="C14" s="74"/>
      <c r="D14" s="74"/>
      <c r="E14" s="75" t="s">
        <v>33</v>
      </c>
      <c r="F14" s="75"/>
      <c r="G14" s="76" t="s">
        <v>41</v>
      </c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3" t="s">
        <v>12</v>
      </c>
      <c r="U14" s="73"/>
      <c r="V14" s="73"/>
      <c r="W14" s="44"/>
      <c r="X14" s="45"/>
      <c r="Y14" s="45"/>
      <c r="Z14" s="44"/>
      <c r="AA14" s="45"/>
      <c r="AB14" s="30"/>
    </row>
    <row r="15" spans="1:29" s="7" customFormat="1" ht="28.5" thickBot="1" x14ac:dyDescent="0.3">
      <c r="A15" s="15"/>
      <c r="B15" s="70" t="s">
        <v>9</v>
      </c>
      <c r="C15" s="66" t="s">
        <v>10</v>
      </c>
      <c r="D15" s="67" t="s">
        <v>11</v>
      </c>
      <c r="E15" s="68" t="s">
        <v>29</v>
      </c>
      <c r="F15" s="68" t="s">
        <v>31</v>
      </c>
      <c r="G15" s="65" t="s">
        <v>13</v>
      </c>
      <c r="H15" s="69" t="s">
        <v>14</v>
      </c>
      <c r="I15" s="69" t="s">
        <v>15</v>
      </c>
      <c r="J15" s="69" t="s">
        <v>16</v>
      </c>
      <c r="K15" s="69" t="s">
        <v>17</v>
      </c>
      <c r="L15" s="69" t="s">
        <v>0</v>
      </c>
      <c r="M15" s="69" t="s">
        <v>1</v>
      </c>
      <c r="N15" s="69" t="s">
        <v>2</v>
      </c>
      <c r="O15" s="69" t="s">
        <v>18</v>
      </c>
      <c r="P15" s="69" t="s">
        <v>19</v>
      </c>
      <c r="Q15" s="69" t="s">
        <v>20</v>
      </c>
      <c r="R15" s="69" t="s">
        <v>21</v>
      </c>
      <c r="S15" s="69" t="s">
        <v>4</v>
      </c>
      <c r="T15" s="69" t="s">
        <v>5</v>
      </c>
      <c r="U15" s="69" t="s">
        <v>6</v>
      </c>
      <c r="V15" s="69" t="s">
        <v>7</v>
      </c>
      <c r="W15" s="69" t="s">
        <v>8</v>
      </c>
      <c r="X15" s="66" t="s">
        <v>22</v>
      </c>
      <c r="Y15" s="68" t="s">
        <v>23</v>
      </c>
      <c r="Z15" s="66" t="s">
        <v>24</v>
      </c>
      <c r="AA15" s="68" t="s">
        <v>25</v>
      </c>
      <c r="AB15" s="30"/>
    </row>
    <row r="16" spans="1:29" s="7" customFormat="1" ht="7.5" customHeight="1" thickTop="1" x14ac:dyDescent="0.2">
      <c r="A16" s="15"/>
      <c r="B16" s="31"/>
      <c r="C16" s="32"/>
      <c r="D16" s="33"/>
      <c r="E16" s="8"/>
      <c r="F16" s="8"/>
      <c r="G16" s="34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30"/>
    </row>
    <row r="17" spans="1:28" s="7" customFormat="1" ht="12.75" x14ac:dyDescent="0.2">
      <c r="A17" s="28"/>
      <c r="B17" s="9" t="s">
        <v>42</v>
      </c>
      <c r="C17" s="8" t="s">
        <v>34</v>
      </c>
      <c r="D17" s="9" t="s">
        <v>27</v>
      </c>
      <c r="E17" s="10">
        <v>44</v>
      </c>
      <c r="F17" s="10">
        <v>15</v>
      </c>
      <c r="G17" s="11">
        <v>35746.720000000001</v>
      </c>
      <c r="H17" s="13">
        <v>72.489999999999995</v>
      </c>
      <c r="I17" s="13">
        <v>0.86</v>
      </c>
      <c r="J17" s="13">
        <v>13.14</v>
      </c>
      <c r="K17" s="13">
        <v>3.15</v>
      </c>
      <c r="L17" s="13">
        <v>0.05</v>
      </c>
      <c r="M17" s="13">
        <v>0.31</v>
      </c>
      <c r="N17" s="13">
        <v>1.1200000000000001</v>
      </c>
      <c r="O17" s="13">
        <v>3.78</v>
      </c>
      <c r="P17" s="13">
        <v>4.99</v>
      </c>
      <c r="Q17" s="13" t="s">
        <v>28</v>
      </c>
      <c r="R17" s="14">
        <v>0.1</v>
      </c>
      <c r="S17" s="10">
        <f>+SUM(H17:R17)</f>
        <v>99.99</v>
      </c>
      <c r="T17" s="13">
        <v>-4.55</v>
      </c>
      <c r="U17" s="13">
        <v>10927.9</v>
      </c>
      <c r="V17" s="13">
        <v>308.39999999999998</v>
      </c>
      <c r="W17" s="8">
        <v>1065</v>
      </c>
      <c r="X17" s="14">
        <v>6.06</v>
      </c>
      <c r="Y17" s="11">
        <v>1148153.6200000001</v>
      </c>
      <c r="Z17" s="24">
        <v>41000000000</v>
      </c>
      <c r="AA17" s="14">
        <f>+LOG(Z17)</f>
        <v>10.612783856719735</v>
      </c>
      <c r="AB17" s="30"/>
    </row>
    <row r="18" spans="1:28" s="7" customFormat="1" ht="12.75" x14ac:dyDescent="0.2">
      <c r="A18" s="28"/>
      <c r="B18" s="9" t="s">
        <v>43</v>
      </c>
      <c r="C18" s="8" t="s">
        <v>34</v>
      </c>
      <c r="D18" s="9" t="s">
        <v>27</v>
      </c>
      <c r="E18" s="10">
        <v>40</v>
      </c>
      <c r="F18" s="10">
        <v>13</v>
      </c>
      <c r="G18" s="11">
        <v>11272.13</v>
      </c>
      <c r="H18" s="13">
        <v>74.3</v>
      </c>
      <c r="I18" s="13">
        <v>0.54</v>
      </c>
      <c r="J18" s="13">
        <v>13.44</v>
      </c>
      <c r="K18" s="13">
        <v>1.68</v>
      </c>
      <c r="L18" s="13">
        <v>0.01</v>
      </c>
      <c r="M18" s="13">
        <v>0.05</v>
      </c>
      <c r="N18" s="13">
        <v>0.77</v>
      </c>
      <c r="O18" s="13">
        <v>4.21</v>
      </c>
      <c r="P18" s="13">
        <v>4.8099999999999996</v>
      </c>
      <c r="Q18" s="13">
        <v>0.09</v>
      </c>
      <c r="R18" s="14">
        <v>0.1</v>
      </c>
      <c r="S18" s="10">
        <f t="shared" ref="S18:S23" si="1">+SUM(H18:R18)</f>
        <v>100</v>
      </c>
      <c r="T18" s="13">
        <v>-4.55</v>
      </c>
      <c r="U18" s="13">
        <v>11379.8</v>
      </c>
      <c r="V18" s="13">
        <v>285.8</v>
      </c>
      <c r="W18" s="8">
        <v>1064</v>
      </c>
      <c r="X18" s="14">
        <v>6.27</v>
      </c>
      <c r="Y18" s="11">
        <v>1862087.14</v>
      </c>
      <c r="Z18" s="24">
        <v>21000000000</v>
      </c>
      <c r="AA18" s="14">
        <f t="shared" ref="AA18:AA23" si="2">+LOG(Z18)</f>
        <v>10.32221929473392</v>
      </c>
      <c r="AB18" s="30"/>
    </row>
    <row r="19" spans="1:28" s="7" customFormat="1" ht="12.75" x14ac:dyDescent="0.2">
      <c r="A19" s="28"/>
      <c r="B19" s="9" t="s">
        <v>44</v>
      </c>
      <c r="C19" s="8" t="s">
        <v>35</v>
      </c>
      <c r="D19" s="9" t="s">
        <v>27</v>
      </c>
      <c r="E19" s="10">
        <v>35</v>
      </c>
      <c r="F19" s="10">
        <v>13</v>
      </c>
      <c r="G19" s="11">
        <v>1865.47</v>
      </c>
      <c r="H19" s="13">
        <v>74.3</v>
      </c>
      <c r="I19" s="13">
        <v>0.54</v>
      </c>
      <c r="J19" s="13">
        <v>13.44</v>
      </c>
      <c r="K19" s="13">
        <v>1.68</v>
      </c>
      <c r="L19" s="13">
        <v>0.01</v>
      </c>
      <c r="M19" s="13">
        <v>0.05</v>
      </c>
      <c r="N19" s="13">
        <v>0.77</v>
      </c>
      <c r="O19" s="13">
        <v>4.21</v>
      </c>
      <c r="P19" s="13">
        <v>4.8099999999999996</v>
      </c>
      <c r="Q19" s="13">
        <v>0.09</v>
      </c>
      <c r="R19" s="14">
        <v>0.1</v>
      </c>
      <c r="S19" s="10">
        <f t="shared" si="1"/>
        <v>100</v>
      </c>
      <c r="T19" s="13">
        <v>-4.55</v>
      </c>
      <c r="U19" s="13">
        <v>11379.8</v>
      </c>
      <c r="V19" s="13">
        <v>285.8</v>
      </c>
      <c r="W19" s="8">
        <v>1071</v>
      </c>
      <c r="X19" s="14">
        <v>6.2</v>
      </c>
      <c r="Y19" s="11">
        <v>1584893.19</v>
      </c>
      <c r="Z19" s="24">
        <v>2960000000</v>
      </c>
      <c r="AA19" s="14">
        <f t="shared" si="2"/>
        <v>9.4712917110589387</v>
      </c>
      <c r="AB19" s="30"/>
    </row>
    <row r="20" spans="1:28" s="7" customFormat="1" ht="12.75" x14ac:dyDescent="0.2">
      <c r="A20" s="19"/>
      <c r="B20" s="9" t="s">
        <v>45</v>
      </c>
      <c r="C20" s="8" t="s">
        <v>36</v>
      </c>
      <c r="D20" s="9" t="s">
        <v>27</v>
      </c>
      <c r="E20" s="10">
        <v>32</v>
      </c>
      <c r="F20" s="10">
        <v>13</v>
      </c>
      <c r="G20" s="11">
        <v>462.78</v>
      </c>
      <c r="H20" s="13">
        <v>74.3</v>
      </c>
      <c r="I20" s="13">
        <v>0.54</v>
      </c>
      <c r="J20" s="13">
        <v>13.44</v>
      </c>
      <c r="K20" s="13">
        <v>1.68</v>
      </c>
      <c r="L20" s="13">
        <v>0.01</v>
      </c>
      <c r="M20" s="13">
        <v>0.05</v>
      </c>
      <c r="N20" s="13">
        <v>0.77</v>
      </c>
      <c r="O20" s="13">
        <v>4.21</v>
      </c>
      <c r="P20" s="13">
        <v>4.8099999999999996</v>
      </c>
      <c r="Q20" s="13">
        <v>0.09</v>
      </c>
      <c r="R20" s="14">
        <v>0.1</v>
      </c>
      <c r="S20" s="10">
        <f>+SUM(H20:R20)</f>
        <v>100</v>
      </c>
      <c r="T20" s="13">
        <v>-4.55</v>
      </c>
      <c r="U20" s="13">
        <v>11379.8</v>
      </c>
      <c r="V20" s="13">
        <v>285.8</v>
      </c>
      <c r="W20" s="8">
        <v>1055</v>
      </c>
      <c r="X20" s="14">
        <v>6.37</v>
      </c>
      <c r="Y20" s="11">
        <f>10^X20</f>
        <v>2344228.8153199251</v>
      </c>
      <c r="Z20" s="24">
        <f>+G20*Y20</f>
        <v>1084862211.1537549</v>
      </c>
      <c r="AA20" s="14">
        <f>+LOG(Z20)</f>
        <v>9.0353745817461668</v>
      </c>
      <c r="AB20" s="30"/>
    </row>
    <row r="21" spans="1:28" s="7" customFormat="1" ht="12.75" x14ac:dyDescent="0.2">
      <c r="A21" s="28"/>
      <c r="B21" s="9" t="s">
        <v>46</v>
      </c>
      <c r="C21" s="8" t="s">
        <v>36</v>
      </c>
      <c r="D21" s="9" t="s">
        <v>27</v>
      </c>
      <c r="E21" s="10">
        <v>45</v>
      </c>
      <c r="F21" s="10">
        <v>13</v>
      </c>
      <c r="G21" s="11">
        <v>40344.92</v>
      </c>
      <c r="H21" s="13">
        <v>74.3</v>
      </c>
      <c r="I21" s="13">
        <v>0.54</v>
      </c>
      <c r="J21" s="13">
        <v>13.44</v>
      </c>
      <c r="K21" s="13">
        <v>1.68</v>
      </c>
      <c r="L21" s="13">
        <v>0.01</v>
      </c>
      <c r="M21" s="13">
        <v>0.05</v>
      </c>
      <c r="N21" s="13">
        <v>0.77</v>
      </c>
      <c r="O21" s="13">
        <v>4.21</v>
      </c>
      <c r="P21" s="13">
        <v>4.8099999999999996</v>
      </c>
      <c r="Q21" s="13">
        <v>0.09</v>
      </c>
      <c r="R21" s="14">
        <v>0.1</v>
      </c>
      <c r="S21" s="10">
        <f t="shared" si="1"/>
        <v>100</v>
      </c>
      <c r="T21" s="13">
        <v>-4.55</v>
      </c>
      <c r="U21" s="13">
        <v>11379.8</v>
      </c>
      <c r="V21" s="13">
        <v>285.8</v>
      </c>
      <c r="W21" s="8">
        <v>1049</v>
      </c>
      <c r="X21" s="14">
        <v>6.43</v>
      </c>
      <c r="Y21" s="11">
        <f>10^X21</f>
        <v>2691534.8039269177</v>
      </c>
      <c r="Z21" s="24">
        <f>+G21*Y21</f>
        <v>108589756341.64717</v>
      </c>
      <c r="AA21" s="14">
        <f t="shared" ref="AA21" si="3">+LOG(Z21)</f>
        <v>11.035788858640265</v>
      </c>
      <c r="AB21" s="30"/>
    </row>
    <row r="22" spans="1:28" s="7" customFormat="1" ht="12.75" x14ac:dyDescent="0.2">
      <c r="A22" s="19"/>
      <c r="B22" s="9" t="s">
        <v>47</v>
      </c>
      <c r="C22" s="8" t="s">
        <v>37</v>
      </c>
      <c r="D22" s="9" t="s">
        <v>3</v>
      </c>
      <c r="E22" s="10">
        <v>40</v>
      </c>
      <c r="F22" s="10">
        <v>14</v>
      </c>
      <c r="G22" s="11">
        <v>12518.72</v>
      </c>
      <c r="H22" s="13">
        <v>75.28</v>
      </c>
      <c r="I22" s="13">
        <v>0.56000000000000005</v>
      </c>
      <c r="J22" s="13">
        <v>12.47</v>
      </c>
      <c r="K22" s="13">
        <v>1.79</v>
      </c>
      <c r="L22" s="13">
        <v>0.02</v>
      </c>
      <c r="M22" s="13">
        <v>0.11</v>
      </c>
      <c r="N22" s="13">
        <v>0.52</v>
      </c>
      <c r="O22" s="13">
        <v>3.49</v>
      </c>
      <c r="P22" s="13">
        <v>5.63</v>
      </c>
      <c r="Q22" s="13">
        <v>0.04</v>
      </c>
      <c r="R22" s="14">
        <v>0.1</v>
      </c>
      <c r="S22" s="10">
        <f t="shared" si="1"/>
        <v>100.00999999999999</v>
      </c>
      <c r="T22" s="13">
        <v>-4.55</v>
      </c>
      <c r="U22" s="13">
        <v>11584.8</v>
      </c>
      <c r="V22" s="13">
        <v>277.60000000000002</v>
      </c>
      <c r="W22" s="8">
        <v>925</v>
      </c>
      <c r="X22" s="14">
        <v>8.0399999999999991</v>
      </c>
      <c r="Y22" s="11">
        <v>109647819.61</v>
      </c>
      <c r="Z22" s="24">
        <v>1370000000000</v>
      </c>
      <c r="AA22" s="14">
        <f t="shared" si="2"/>
        <v>12.136720567156408</v>
      </c>
      <c r="AB22" s="30"/>
    </row>
    <row r="23" spans="1:28" s="7" customFormat="1" ht="12.75" x14ac:dyDescent="0.2">
      <c r="A23" s="19"/>
      <c r="B23" s="35" t="s">
        <v>48</v>
      </c>
      <c r="C23" s="36" t="s">
        <v>37</v>
      </c>
      <c r="D23" s="35" t="s">
        <v>27</v>
      </c>
      <c r="E23" s="37">
        <v>38</v>
      </c>
      <c r="F23" s="37">
        <v>14</v>
      </c>
      <c r="G23" s="38">
        <v>5835.61</v>
      </c>
      <c r="H23" s="40">
        <v>75.28</v>
      </c>
      <c r="I23" s="40">
        <v>0.56000000000000005</v>
      </c>
      <c r="J23" s="40">
        <v>12.47</v>
      </c>
      <c r="K23" s="40">
        <v>1.79</v>
      </c>
      <c r="L23" s="40">
        <v>0.02</v>
      </c>
      <c r="M23" s="40">
        <v>0.11</v>
      </c>
      <c r="N23" s="40">
        <v>0.52</v>
      </c>
      <c r="O23" s="40">
        <v>3.49</v>
      </c>
      <c r="P23" s="40">
        <v>5.63</v>
      </c>
      <c r="Q23" s="40">
        <v>0.04</v>
      </c>
      <c r="R23" s="41">
        <v>0.1</v>
      </c>
      <c r="S23" s="37">
        <f t="shared" si="1"/>
        <v>100.00999999999999</v>
      </c>
      <c r="T23" s="40">
        <v>-4.55</v>
      </c>
      <c r="U23" s="40">
        <v>11584.8</v>
      </c>
      <c r="V23" s="40">
        <v>277.60000000000002</v>
      </c>
      <c r="W23" s="36">
        <v>925</v>
      </c>
      <c r="X23" s="41">
        <v>8.0399999999999991</v>
      </c>
      <c r="Y23" s="38">
        <v>109647819.61</v>
      </c>
      <c r="Z23" s="42">
        <v>640000000000</v>
      </c>
      <c r="AA23" s="41">
        <f t="shared" si="2"/>
        <v>11.806179973983888</v>
      </c>
      <c r="AB23" s="30"/>
    </row>
    <row r="24" spans="1:28" s="7" customFormat="1" ht="12.75" x14ac:dyDescent="0.2">
      <c r="A24" s="19"/>
      <c r="B24" s="46" t="s">
        <v>30</v>
      </c>
      <c r="C24" s="47"/>
      <c r="D24" s="46"/>
      <c r="E24" s="48"/>
      <c r="F24" s="48"/>
      <c r="G24" s="49"/>
      <c r="H24" s="50"/>
      <c r="I24" s="50"/>
      <c r="J24" s="50"/>
      <c r="K24" s="50"/>
      <c r="L24" s="50"/>
      <c r="M24" s="50"/>
      <c r="N24" s="50"/>
      <c r="O24" s="51"/>
      <c r="P24" s="51"/>
      <c r="Q24" s="51"/>
      <c r="R24" s="52"/>
      <c r="S24" s="53"/>
      <c r="T24" s="51"/>
      <c r="U24" s="51"/>
      <c r="V24" s="51"/>
      <c r="W24" s="54"/>
      <c r="X24" s="52"/>
      <c r="Y24" s="55"/>
      <c r="Z24" s="55"/>
      <c r="AA24" s="52"/>
      <c r="AB24" s="30"/>
    </row>
    <row r="25" spans="1:28" x14ac:dyDescent="0.25">
      <c r="B25" s="25" t="s">
        <v>49</v>
      </c>
      <c r="C25" s="56"/>
      <c r="D25" s="56"/>
      <c r="E25" s="56"/>
      <c r="F25" s="56"/>
      <c r="G25" s="56"/>
      <c r="H25" s="16"/>
      <c r="I25" s="16"/>
      <c r="J25" s="16"/>
      <c r="K25" s="56"/>
      <c r="L25" s="56"/>
      <c r="M25" s="26"/>
      <c r="N25" s="5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</row>
    <row r="26" spans="1:28" x14ac:dyDescent="0.25">
      <c r="B26" s="25" t="s">
        <v>26</v>
      </c>
      <c r="C26" s="56"/>
      <c r="D26" s="56"/>
      <c r="E26" s="56"/>
      <c r="F26" s="56"/>
      <c r="G26" s="56"/>
      <c r="H26" s="17"/>
      <c r="I26" s="17"/>
      <c r="J26" s="17"/>
      <c r="K26" s="17"/>
      <c r="L26" s="17"/>
      <c r="M26" s="26"/>
      <c r="N26" s="5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</row>
    <row r="27" spans="1:28" x14ac:dyDescent="0.25">
      <c r="B27" s="57" t="s">
        <v>50</v>
      </c>
      <c r="C27" s="58"/>
      <c r="D27" s="58"/>
      <c r="E27" s="59"/>
      <c r="F27" s="59"/>
      <c r="G27" s="59"/>
      <c r="H27" s="60"/>
      <c r="I27" s="60"/>
      <c r="J27" s="72"/>
      <c r="K27" s="72"/>
      <c r="L27" s="72"/>
      <c r="M27" s="61"/>
      <c r="N27" s="59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</row>
    <row r="28" spans="1:28" x14ac:dyDescent="0.25">
      <c r="B28" s="6"/>
      <c r="E28" s="5"/>
      <c r="F28" s="5"/>
      <c r="G28" s="5"/>
      <c r="H28" s="1"/>
      <c r="I28" s="1"/>
      <c r="J28" s="2"/>
      <c r="K28" s="2"/>
      <c r="L28" s="2"/>
    </row>
    <row r="29" spans="1:28" x14ac:dyDescent="0.25">
      <c r="E29" s="5"/>
      <c r="F29" s="5"/>
      <c r="G29" s="5"/>
      <c r="H29" s="1"/>
      <c r="I29" s="1"/>
      <c r="J29" s="2"/>
      <c r="K29" s="2"/>
      <c r="L29" s="2"/>
    </row>
    <row r="30" spans="1:28" x14ac:dyDescent="0.25">
      <c r="E30" s="5"/>
      <c r="F30" s="5"/>
      <c r="G30" s="5"/>
      <c r="H30" s="1"/>
      <c r="I30" s="1"/>
      <c r="J30" s="2"/>
      <c r="K30" s="2"/>
      <c r="L30" s="2"/>
    </row>
    <row r="31" spans="1:28" x14ac:dyDescent="0.25">
      <c r="E31" s="5"/>
      <c r="F31" s="5"/>
      <c r="G31" s="5"/>
      <c r="H31" s="1"/>
      <c r="I31" s="1"/>
      <c r="J31" s="2"/>
      <c r="K31" s="2"/>
      <c r="L31" s="2"/>
    </row>
    <row r="32" spans="1:28" x14ac:dyDescent="0.25">
      <c r="E32" s="5"/>
      <c r="F32" s="5"/>
      <c r="G32" s="5"/>
      <c r="H32" s="1"/>
      <c r="I32" s="1"/>
      <c r="J32" s="2"/>
      <c r="K32" s="2"/>
      <c r="L32" s="2"/>
    </row>
    <row r="33" spans="5:13" x14ac:dyDescent="0.25">
      <c r="E33" s="5"/>
      <c r="F33" s="5"/>
      <c r="G33" s="5"/>
      <c r="H33" s="1"/>
      <c r="I33" s="1"/>
      <c r="J33" s="2"/>
      <c r="K33" s="2"/>
      <c r="L33" s="2"/>
    </row>
    <row r="34" spans="5:13" x14ac:dyDescent="0.25">
      <c r="E34" s="5"/>
      <c r="F34" s="5"/>
      <c r="G34" s="5"/>
      <c r="H34" s="1"/>
      <c r="I34" s="1"/>
      <c r="J34" s="2"/>
      <c r="K34" s="2"/>
      <c r="L34" s="2"/>
      <c r="M34" s="2"/>
    </row>
    <row r="35" spans="5:13" x14ac:dyDescent="0.25">
      <c r="E35" s="5"/>
      <c r="F35" s="5"/>
      <c r="G35" s="5"/>
      <c r="H35" s="1"/>
      <c r="I35" s="1"/>
      <c r="J35" s="2"/>
      <c r="K35" s="2"/>
      <c r="L35" s="2"/>
      <c r="M35" s="2"/>
    </row>
    <row r="36" spans="5:13" x14ac:dyDescent="0.25">
      <c r="E36" s="5"/>
      <c r="F36" s="5"/>
      <c r="G36" s="5"/>
      <c r="J36" s="3"/>
      <c r="K36" s="3"/>
      <c r="L36" s="3"/>
      <c r="M36" s="3"/>
    </row>
    <row r="37" spans="5:13" x14ac:dyDescent="0.25">
      <c r="E37" s="5"/>
      <c r="F37" s="5"/>
      <c r="G37" s="5"/>
    </row>
    <row r="38" spans="5:13" x14ac:dyDescent="0.25">
      <c r="E38" s="5"/>
      <c r="F38" s="5"/>
      <c r="G38" s="5"/>
    </row>
    <row r="39" spans="5:13" x14ac:dyDescent="0.25">
      <c r="E39" s="5"/>
      <c r="F39" s="5"/>
      <c r="G39" s="5"/>
    </row>
    <row r="40" spans="5:13" x14ac:dyDescent="0.25">
      <c r="E40" s="5"/>
      <c r="F40" s="5"/>
      <c r="G40" s="5"/>
    </row>
    <row r="41" spans="5:13" x14ac:dyDescent="0.25">
      <c r="E41" s="5"/>
      <c r="F41" s="5"/>
      <c r="G41" s="5"/>
    </row>
    <row r="42" spans="5:13" x14ac:dyDescent="0.25">
      <c r="E42" s="5"/>
      <c r="F42" s="5"/>
      <c r="G42" s="5"/>
    </row>
    <row r="43" spans="5:13" x14ac:dyDescent="0.25">
      <c r="E43" s="4"/>
      <c r="F43" s="4"/>
    </row>
    <row r="44" spans="5:13" x14ac:dyDescent="0.25">
      <c r="E44" s="4"/>
      <c r="F44" s="4"/>
    </row>
  </sheetData>
  <mergeCells count="9">
    <mergeCell ref="B2:AA2"/>
    <mergeCell ref="J27:L27"/>
    <mergeCell ref="T14:V14"/>
    <mergeCell ref="B14:D14"/>
    <mergeCell ref="E14:F14"/>
    <mergeCell ref="G14:S14"/>
    <mergeCell ref="T3:V3"/>
    <mergeCell ref="H3:S3"/>
    <mergeCell ref="E3:F3"/>
  </mergeCells>
  <pageMargins left="0.7" right="0.7" top="0.75" bottom="0.75" header="0.3" footer="0.3"/>
  <pageSetup paperSize="9" orientation="portrait" r:id="rId1"/>
  <ignoredErrors>
    <ignoredError sqref="S20:S21 S6:S9 S10:S12 S17:S19 S22:S2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Table A5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ISRAEL</dc:creator>
  <cp:lastModifiedBy>ISRAEL</cp:lastModifiedBy>
  <dcterms:created xsi:type="dcterms:W3CDTF">2018-12-24T17:48:54Z</dcterms:created>
  <dcterms:modified xsi:type="dcterms:W3CDTF">2021-12-09T00:29:12Z</dcterms:modified>
</cp:coreProperties>
</file>