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6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8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9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0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ology\Editorial\April-2022\G49621-mLustrino\1-Data Repo\"/>
    </mc:Choice>
  </mc:AlternateContent>
  <xr:revisionPtr revIDLastSave="0" documentId="13_ncr:1_{8C296061-44CD-4240-80D4-C5CEDA22BFA9}" xr6:coauthVersionLast="47" xr6:coauthVersionMax="47" xr10:uidLastSave="{00000000-0000-0000-0000-000000000000}"/>
  <bookViews>
    <workbookView xWindow="-120" yWindow="-120" windowWidth="20730" windowHeight="10215" tabRatio="865" xr2:uid="{00000000-000D-0000-FFFF-FFFF00000000}"/>
  </bookViews>
  <sheets>
    <sheet name="Experimental runs" sheetId="1" r:id="rId1"/>
    <sheet name="Original glasses" sheetId="2" r:id="rId2"/>
    <sheet name="Data for plots" sheetId="3" r:id="rId3"/>
    <sheet name="All vs. Cc" sheetId="18" r:id="rId4"/>
    <sheet name="All vs. CaO" sheetId="22" r:id="rId5"/>
    <sheet name="All vs. SiO2" sheetId="20" r:id="rId6"/>
    <sheet name="BM1" sheetId="8" r:id="rId7"/>
    <sheet name="BM2" sheetId="9" r:id="rId8"/>
    <sheet name="BM3" sheetId="10" r:id="rId9"/>
    <sheet name="1300°C" sheetId="11" r:id="rId10"/>
    <sheet name="1200°C" sheetId="12" r:id="rId11"/>
    <sheet name="1100°C" sheetId="13" r:id="rId12"/>
    <sheet name="Data for olivine plots" sheetId="16" r:id="rId13"/>
    <sheet name="Olivine diagram" sheetId="17" r:id="rId14"/>
    <sheet name="Synopsis" sheetId="4" r:id="rId15"/>
    <sheet name="G49621" sheetId="23" r:id="rId1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7" i="1" l="1"/>
  <c r="M927" i="1"/>
  <c r="N927" i="1"/>
  <c r="O927" i="1"/>
  <c r="P927" i="1"/>
  <c r="I15" i="16" s="1"/>
  <c r="U927" i="1"/>
  <c r="V927" i="1"/>
  <c r="X927" i="1"/>
  <c r="H15" i="16" s="1"/>
  <c r="Y927" i="1"/>
  <c r="Z927" i="1"/>
  <c r="AA927" i="1"/>
  <c r="L928" i="1"/>
  <c r="M928" i="1"/>
  <c r="N928" i="1"/>
  <c r="O928" i="1"/>
  <c r="P928" i="1"/>
  <c r="U928" i="1"/>
  <c r="V928" i="1"/>
  <c r="X928" i="1"/>
  <c r="Y928" i="1"/>
  <c r="Z928" i="1"/>
  <c r="AA928" i="1"/>
  <c r="J928" i="1"/>
  <c r="J927" i="1"/>
  <c r="L908" i="1"/>
  <c r="M908" i="1"/>
  <c r="N908" i="1"/>
  <c r="O908" i="1"/>
  <c r="P908" i="1"/>
  <c r="I8" i="16" s="1"/>
  <c r="U908" i="1"/>
  <c r="V908" i="1"/>
  <c r="X908" i="1"/>
  <c r="H8" i="16" s="1"/>
  <c r="Y908" i="1"/>
  <c r="Z908" i="1"/>
  <c r="AA908" i="1"/>
  <c r="L909" i="1"/>
  <c r="M909" i="1"/>
  <c r="N909" i="1"/>
  <c r="O909" i="1"/>
  <c r="P909" i="1"/>
  <c r="U909" i="1"/>
  <c r="V909" i="1"/>
  <c r="X909" i="1"/>
  <c r="Y909" i="1"/>
  <c r="Z909" i="1"/>
  <c r="AA909" i="1"/>
  <c r="U893" i="1"/>
  <c r="V893" i="1"/>
  <c r="M893" i="1"/>
  <c r="N893" i="1"/>
  <c r="O893" i="1"/>
  <c r="P893" i="1"/>
  <c r="J893" i="1"/>
  <c r="J909" i="1"/>
  <c r="J908" i="1"/>
  <c r="M892" i="1"/>
  <c r="N892" i="1"/>
  <c r="O892" i="1"/>
  <c r="P892" i="1"/>
  <c r="I2" i="16" s="1"/>
  <c r="U892" i="1"/>
  <c r="V892" i="1"/>
  <c r="X892" i="1"/>
  <c r="H2" i="16" s="1"/>
  <c r="Y892" i="1"/>
  <c r="Y893" i="1" s="1"/>
  <c r="Z892" i="1"/>
  <c r="AA892" i="1"/>
  <c r="AA893" i="1" s="1"/>
  <c r="Z893" i="1"/>
  <c r="J892" i="1"/>
  <c r="X893" i="1" l="1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N76" i="3"/>
  <c r="O76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71" i="3"/>
  <c r="O71" i="3" s="1"/>
  <c r="N72" i="3"/>
  <c r="O72" i="3" s="1"/>
  <c r="N73" i="3"/>
  <c r="O73" i="3" s="1"/>
  <c r="N74" i="3"/>
  <c r="O74" i="3" s="1"/>
  <c r="N75" i="3"/>
  <c r="O75" i="3" s="1"/>
  <c r="P96" i="3" l="1"/>
  <c r="Q96" i="3"/>
  <c r="P97" i="3"/>
  <c r="Q97" i="3"/>
  <c r="P98" i="3"/>
  <c r="Q98" i="3"/>
  <c r="P99" i="3"/>
  <c r="Q99" i="3"/>
  <c r="P100" i="3"/>
  <c r="Q100" i="3"/>
  <c r="P101" i="3"/>
  <c r="Q101" i="3"/>
  <c r="P102" i="3"/>
  <c r="Q102" i="3"/>
  <c r="P103" i="3"/>
  <c r="Q103" i="3"/>
  <c r="P104" i="3"/>
  <c r="Q104" i="3"/>
  <c r="P105" i="3"/>
  <c r="Q105" i="3"/>
  <c r="P106" i="3"/>
  <c r="Q106" i="3"/>
  <c r="P107" i="3"/>
  <c r="Q107" i="3"/>
  <c r="P108" i="3"/>
  <c r="Q108" i="3"/>
  <c r="P109" i="3"/>
  <c r="Q109" i="3"/>
  <c r="P110" i="3"/>
  <c r="Q110" i="3"/>
  <c r="P111" i="3"/>
  <c r="Q111" i="3"/>
  <c r="P112" i="3"/>
  <c r="Q112" i="3"/>
  <c r="P113" i="3"/>
  <c r="Q113" i="3"/>
  <c r="P114" i="3"/>
  <c r="Q114" i="3"/>
  <c r="P115" i="3"/>
  <c r="Q115" i="3"/>
  <c r="P116" i="3"/>
  <c r="Q116" i="3"/>
  <c r="P117" i="3"/>
  <c r="Q117" i="3"/>
  <c r="P118" i="3"/>
  <c r="Q118" i="3"/>
  <c r="P119" i="3"/>
  <c r="Q119" i="3"/>
  <c r="P120" i="3"/>
  <c r="Q120" i="3"/>
  <c r="P121" i="3"/>
  <c r="Q121" i="3"/>
  <c r="P122" i="3"/>
  <c r="Q122" i="3"/>
  <c r="N104" i="3"/>
  <c r="O104" i="3" s="1"/>
  <c r="N105" i="3"/>
  <c r="O105" i="3" s="1"/>
  <c r="N106" i="3"/>
  <c r="O106" i="3" s="1"/>
  <c r="N107" i="3"/>
  <c r="O107" i="3" s="1"/>
  <c r="N108" i="3"/>
  <c r="O108" i="3" s="1"/>
  <c r="N109" i="3"/>
  <c r="O109" i="3" s="1"/>
  <c r="N110" i="3"/>
  <c r="O110" i="3" s="1"/>
  <c r="N111" i="3"/>
  <c r="O111" i="3" s="1"/>
  <c r="N112" i="3"/>
  <c r="O112" i="3" s="1"/>
  <c r="N113" i="3"/>
  <c r="O113" i="3" s="1"/>
  <c r="N114" i="3"/>
  <c r="O114" i="3" s="1"/>
  <c r="N115" i="3"/>
  <c r="O115" i="3" s="1"/>
  <c r="N116" i="3"/>
  <c r="O116" i="3" s="1"/>
  <c r="N117" i="3"/>
  <c r="O117" i="3" s="1"/>
  <c r="N118" i="3"/>
  <c r="O118" i="3" s="1"/>
  <c r="N119" i="3"/>
  <c r="O119" i="3" s="1"/>
  <c r="N120" i="3"/>
  <c r="O120" i="3" s="1"/>
  <c r="N121" i="3"/>
  <c r="O121" i="3" s="1"/>
  <c r="N122" i="3"/>
  <c r="O122" i="3" s="1"/>
  <c r="N97" i="3"/>
  <c r="O97" i="3" s="1"/>
  <c r="N98" i="3"/>
  <c r="O98" i="3" s="1"/>
  <c r="N99" i="3"/>
  <c r="O99" i="3" s="1"/>
  <c r="N100" i="3"/>
  <c r="O100" i="3" s="1"/>
  <c r="N101" i="3"/>
  <c r="O101" i="3" s="1"/>
  <c r="N102" i="3"/>
  <c r="O102" i="3" s="1"/>
  <c r="N103" i="3"/>
  <c r="O103" i="3" s="1"/>
  <c r="N96" i="3"/>
  <c r="O96" i="3" s="1"/>
  <c r="G34" i="2"/>
  <c r="Q38" i="3" l="1"/>
  <c r="Q39" i="3"/>
  <c r="Q40" i="3"/>
  <c r="Q41" i="3"/>
  <c r="Q42" i="3"/>
  <c r="Q43" i="3"/>
  <c r="Q44" i="3"/>
  <c r="Q45" i="3"/>
  <c r="Q46" i="3"/>
  <c r="Q47" i="3"/>
  <c r="Q48" i="3"/>
  <c r="Q51" i="3"/>
  <c r="Q52" i="3"/>
  <c r="Q53" i="3"/>
  <c r="Q54" i="3"/>
  <c r="Q55" i="3"/>
  <c r="Q56" i="3"/>
  <c r="Q57" i="3"/>
  <c r="Q58" i="3"/>
  <c r="Q61" i="3"/>
  <c r="Q62" i="3"/>
  <c r="Q63" i="3"/>
  <c r="Q64" i="3"/>
  <c r="Q65" i="3"/>
  <c r="Q66" i="3"/>
  <c r="Q67" i="3"/>
  <c r="Q70" i="3"/>
  <c r="Q88" i="3"/>
  <c r="Q89" i="3"/>
  <c r="Q90" i="3"/>
  <c r="Q91" i="3"/>
  <c r="Q92" i="3"/>
  <c r="S595" i="1" l="1"/>
  <c r="T595" i="1"/>
  <c r="U595" i="1"/>
  <c r="S596" i="1"/>
  <c r="T596" i="1"/>
  <c r="U596" i="1"/>
  <c r="R595" i="1"/>
  <c r="R596" i="1"/>
  <c r="Q595" i="1"/>
  <c r="Q596" i="1"/>
  <c r="P595" i="1"/>
  <c r="P596" i="1"/>
  <c r="O595" i="1"/>
  <c r="O596" i="1"/>
  <c r="N595" i="1"/>
  <c r="N596" i="1"/>
  <c r="M595" i="1"/>
  <c r="M596" i="1"/>
  <c r="L595" i="1"/>
  <c r="L596" i="1"/>
  <c r="K595" i="1"/>
  <c r="K596" i="1"/>
  <c r="J596" i="1"/>
  <c r="J595" i="1"/>
  <c r="V594" i="1"/>
  <c r="V593" i="1"/>
  <c r="V592" i="1"/>
  <c r="V591" i="1"/>
  <c r="V590" i="1"/>
  <c r="Q624" i="1"/>
  <c r="R624" i="1"/>
  <c r="S624" i="1"/>
  <c r="T624" i="1"/>
  <c r="U624" i="1"/>
  <c r="N624" i="1"/>
  <c r="O624" i="1"/>
  <c r="P624" i="1"/>
  <c r="K624" i="1"/>
  <c r="L624" i="1"/>
  <c r="M624" i="1"/>
  <c r="J624" i="1"/>
  <c r="S623" i="1"/>
  <c r="T623" i="1"/>
  <c r="U623" i="1"/>
  <c r="Q623" i="1"/>
  <c r="R623" i="1"/>
  <c r="O623" i="1"/>
  <c r="P623" i="1"/>
  <c r="M623" i="1"/>
  <c r="N623" i="1"/>
  <c r="K623" i="1"/>
  <c r="L623" i="1"/>
  <c r="J623" i="1"/>
  <c r="V622" i="1"/>
  <c r="V621" i="1"/>
  <c r="V620" i="1"/>
  <c r="V619" i="1"/>
  <c r="N10" i="3"/>
  <c r="K572" i="1"/>
  <c r="L572" i="1"/>
  <c r="M572" i="1"/>
  <c r="N572" i="1"/>
  <c r="O572" i="1"/>
  <c r="P572" i="1"/>
  <c r="Q572" i="1"/>
  <c r="R572" i="1"/>
  <c r="S572" i="1"/>
  <c r="T572" i="1"/>
  <c r="U572" i="1"/>
  <c r="J572" i="1"/>
  <c r="S571" i="1"/>
  <c r="T571" i="1"/>
  <c r="U571" i="1"/>
  <c r="Q571" i="1"/>
  <c r="R571" i="1"/>
  <c r="O571" i="1"/>
  <c r="P571" i="1"/>
  <c r="M571" i="1"/>
  <c r="N571" i="1"/>
  <c r="K571" i="1"/>
  <c r="L571" i="1"/>
  <c r="J571" i="1"/>
  <c r="S749" i="1"/>
  <c r="S750" i="1"/>
  <c r="T749" i="1"/>
  <c r="T750" i="1"/>
  <c r="J783" i="1" l="1"/>
  <c r="V569" i="1"/>
  <c r="V490" i="1" l="1"/>
  <c r="V487" i="1"/>
  <c r="V488" i="1"/>
  <c r="V489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92" i="1"/>
  <c r="V93" i="1"/>
  <c r="V91" i="1"/>
  <c r="V85" i="1"/>
  <c r="V86" i="1"/>
  <c r="V87" i="1"/>
  <c r="V84" i="1"/>
  <c r="V491" i="1" l="1"/>
  <c r="N89" i="3" l="1"/>
  <c r="O89" i="3" s="1"/>
  <c r="M93" i="3"/>
  <c r="L93" i="3"/>
  <c r="K93" i="3"/>
  <c r="J93" i="3"/>
  <c r="I93" i="3"/>
  <c r="H93" i="3"/>
  <c r="G93" i="3"/>
  <c r="F93" i="3"/>
  <c r="E93" i="3"/>
  <c r="D93" i="3"/>
  <c r="P92" i="3"/>
  <c r="N92" i="3"/>
  <c r="O92" i="3" s="1"/>
  <c r="P91" i="3"/>
  <c r="N91" i="3"/>
  <c r="O91" i="3" s="1"/>
  <c r="P90" i="3"/>
  <c r="N90" i="3"/>
  <c r="O90" i="3" s="1"/>
  <c r="P89" i="3"/>
  <c r="P88" i="3"/>
  <c r="P70" i="3"/>
  <c r="Q93" i="3" l="1"/>
  <c r="N93" i="3"/>
  <c r="O93" i="3" s="1"/>
  <c r="P93" i="3"/>
  <c r="P63" i="3"/>
  <c r="N63" i="3"/>
  <c r="O63" i="3" s="1"/>
  <c r="P62" i="3"/>
  <c r="P61" i="3"/>
  <c r="E5" i="3" l="1"/>
  <c r="F5" i="3"/>
  <c r="G5" i="3"/>
  <c r="H5" i="3"/>
  <c r="I5" i="3"/>
  <c r="J5" i="3"/>
  <c r="K5" i="3"/>
  <c r="L5" i="3"/>
  <c r="M5" i="3"/>
  <c r="D5" i="3"/>
  <c r="V875" i="1"/>
  <c r="V874" i="1"/>
  <c r="V873" i="1"/>
  <c r="V872" i="1"/>
  <c r="V871" i="1"/>
  <c r="V870" i="1"/>
  <c r="V866" i="1"/>
  <c r="V865" i="1"/>
  <c r="V864" i="1"/>
  <c r="V863" i="1"/>
  <c r="V862" i="1"/>
  <c r="V861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38" i="1"/>
  <c r="V837" i="1"/>
  <c r="V836" i="1"/>
  <c r="V835" i="1"/>
  <c r="V834" i="1"/>
  <c r="V833" i="1"/>
  <c r="V829" i="1"/>
  <c r="V828" i="1"/>
  <c r="V827" i="1"/>
  <c r="V826" i="1"/>
  <c r="V825" i="1"/>
  <c r="V824" i="1"/>
  <c r="V823" i="1"/>
  <c r="V822" i="1"/>
  <c r="V818" i="1"/>
  <c r="V817" i="1"/>
  <c r="V816" i="1"/>
  <c r="V815" i="1"/>
  <c r="V814" i="1"/>
  <c r="V810" i="1"/>
  <c r="V809" i="1"/>
  <c r="V808" i="1"/>
  <c r="V807" i="1"/>
  <c r="V806" i="1"/>
  <c r="V802" i="1"/>
  <c r="V801" i="1"/>
  <c r="V800" i="1"/>
  <c r="V799" i="1"/>
  <c r="V798" i="1"/>
  <c r="V797" i="1"/>
  <c r="V796" i="1"/>
  <c r="V795" i="1"/>
  <c r="V794" i="1"/>
  <c r="V790" i="1"/>
  <c r="V789" i="1"/>
  <c r="V788" i="1"/>
  <c r="V787" i="1"/>
  <c r="V786" i="1"/>
  <c r="V785" i="1"/>
  <c r="V781" i="1"/>
  <c r="V780" i="1"/>
  <c r="V779" i="1"/>
  <c r="V778" i="1"/>
  <c r="V777" i="1"/>
  <c r="V773" i="1"/>
  <c r="V772" i="1"/>
  <c r="V771" i="1"/>
  <c r="V770" i="1"/>
  <c r="V766" i="1"/>
  <c r="V765" i="1"/>
  <c r="V764" i="1"/>
  <c r="V763" i="1"/>
  <c r="V762" i="1"/>
  <c r="V761" i="1"/>
  <c r="V757" i="1"/>
  <c r="V756" i="1"/>
  <c r="V755" i="1"/>
  <c r="V754" i="1"/>
  <c r="V753" i="1"/>
  <c r="V752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2" i="1"/>
  <c r="V731" i="1"/>
  <c r="V730" i="1"/>
  <c r="V729" i="1"/>
  <c r="V728" i="1"/>
  <c r="V727" i="1"/>
  <c r="V726" i="1"/>
  <c r="V725" i="1"/>
  <c r="V721" i="1"/>
  <c r="V720" i="1"/>
  <c r="V719" i="1"/>
  <c r="V718" i="1"/>
  <c r="V717" i="1"/>
  <c r="V713" i="1"/>
  <c r="V712" i="1"/>
  <c r="V711" i="1"/>
  <c r="V710" i="1"/>
  <c r="V709" i="1"/>
  <c r="V708" i="1"/>
  <c r="V707" i="1"/>
  <c r="V703" i="1"/>
  <c r="V702" i="1"/>
  <c r="V701" i="1"/>
  <c r="V700" i="1"/>
  <c r="V699" i="1"/>
  <c r="V698" i="1"/>
  <c r="V694" i="1"/>
  <c r="V693" i="1"/>
  <c r="V692" i="1"/>
  <c r="V691" i="1"/>
  <c r="V690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3" i="1"/>
  <c r="V662" i="1"/>
  <c r="V661" i="1"/>
  <c r="V660" i="1"/>
  <c r="V659" i="1"/>
  <c r="V658" i="1"/>
  <c r="V657" i="1"/>
  <c r="V653" i="1"/>
  <c r="V652" i="1"/>
  <c r="V651" i="1"/>
  <c r="V650" i="1"/>
  <c r="V649" i="1"/>
  <c r="V648" i="1"/>
  <c r="V647" i="1"/>
  <c r="V643" i="1"/>
  <c r="V642" i="1"/>
  <c r="V641" i="1"/>
  <c r="V640" i="1"/>
  <c r="V639" i="1"/>
  <c r="V638" i="1"/>
  <c r="V637" i="1"/>
  <c r="V636" i="1"/>
  <c r="V635" i="1"/>
  <c r="V634" i="1"/>
  <c r="V630" i="1"/>
  <c r="V629" i="1"/>
  <c r="V628" i="1"/>
  <c r="V627" i="1"/>
  <c r="V626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3" i="1"/>
  <c r="V602" i="1"/>
  <c r="V601" i="1"/>
  <c r="V600" i="1"/>
  <c r="V598" i="1"/>
  <c r="V589" i="1"/>
  <c r="V588" i="1"/>
  <c r="V587" i="1"/>
  <c r="V586" i="1"/>
  <c r="V585" i="1"/>
  <c r="V584" i="1"/>
  <c r="V583" i="1"/>
  <c r="V579" i="1"/>
  <c r="V578" i="1"/>
  <c r="V576" i="1"/>
  <c r="V574" i="1"/>
  <c r="V570" i="1"/>
  <c r="V568" i="1"/>
  <c r="V567" i="1"/>
  <c r="V566" i="1"/>
  <c r="V565" i="1"/>
  <c r="V564" i="1"/>
  <c r="V560" i="1"/>
  <c r="V559" i="1"/>
  <c r="V554" i="1"/>
  <c r="V553" i="1"/>
  <c r="V552" i="1"/>
  <c r="V551" i="1"/>
  <c r="V547" i="1"/>
  <c r="V546" i="1"/>
  <c r="V545" i="1"/>
  <c r="V544" i="1"/>
  <c r="V540" i="1"/>
  <c r="V539" i="1"/>
  <c r="V538" i="1"/>
  <c r="V537" i="1"/>
  <c r="V536" i="1"/>
  <c r="V535" i="1"/>
  <c r="V534" i="1"/>
  <c r="V533" i="1"/>
  <c r="V532" i="1"/>
  <c r="V528" i="1"/>
  <c r="V527" i="1"/>
  <c r="V526" i="1"/>
  <c r="V525" i="1"/>
  <c r="V524" i="1"/>
  <c r="V523" i="1"/>
  <c r="V522" i="1"/>
  <c r="V521" i="1"/>
  <c r="V517" i="1"/>
  <c r="V516" i="1"/>
  <c r="V515" i="1"/>
  <c r="V511" i="1"/>
  <c r="V510" i="1"/>
  <c r="V509" i="1"/>
  <c r="V508" i="1"/>
  <c r="V507" i="1"/>
  <c r="V506" i="1"/>
  <c r="V505" i="1"/>
  <c r="V504" i="1"/>
  <c r="V503" i="1"/>
  <c r="V502" i="1"/>
  <c r="V498" i="1"/>
  <c r="V497" i="1"/>
  <c r="V496" i="1"/>
  <c r="V495" i="1"/>
  <c r="V494" i="1"/>
  <c r="V483" i="1"/>
  <c r="V482" i="1"/>
  <c r="V481" i="1"/>
  <c r="V480" i="1"/>
  <c r="V479" i="1"/>
  <c r="V478" i="1"/>
  <c r="V477" i="1"/>
  <c r="V467" i="1"/>
  <c r="V466" i="1"/>
  <c r="V465" i="1"/>
  <c r="V464" i="1"/>
  <c r="V463" i="1"/>
  <c r="V473" i="1"/>
  <c r="V472" i="1"/>
  <c r="V471" i="1"/>
  <c r="V425" i="1"/>
  <c r="V424" i="1"/>
  <c r="V423" i="1"/>
  <c r="V459" i="1"/>
  <c r="V458" i="1"/>
  <c r="V457" i="1"/>
  <c r="V456" i="1"/>
  <c r="V455" i="1"/>
  <c r="V454" i="1"/>
  <c r="V450" i="1"/>
  <c r="V449" i="1"/>
  <c r="V448" i="1"/>
  <c r="V447" i="1"/>
  <c r="V446" i="1"/>
  <c r="V445" i="1"/>
  <c r="V444" i="1"/>
  <c r="V440" i="1"/>
  <c r="V439" i="1"/>
  <c r="V438" i="1"/>
  <c r="V437" i="1"/>
  <c r="V436" i="1"/>
  <c r="V432" i="1"/>
  <c r="V431" i="1"/>
  <c r="V430" i="1"/>
  <c r="V429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3" i="1"/>
  <c r="V402" i="1"/>
  <c r="V401" i="1"/>
  <c r="V400" i="1"/>
  <c r="V399" i="1"/>
  <c r="V397" i="1"/>
  <c r="V393" i="1"/>
  <c r="V392" i="1"/>
  <c r="V391" i="1"/>
  <c r="V390" i="1"/>
  <c r="V386" i="1"/>
  <c r="V385" i="1"/>
  <c r="V384" i="1"/>
  <c r="V383" i="1"/>
  <c r="V382" i="1"/>
  <c r="V381" i="1"/>
  <c r="V377" i="1"/>
  <c r="V376" i="1"/>
  <c r="V375" i="1"/>
  <c r="V374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48" i="1"/>
  <c r="V347" i="1"/>
  <c r="V346" i="1"/>
  <c r="V345" i="1"/>
  <c r="V344" i="1"/>
  <c r="V343" i="1"/>
  <c r="V342" i="1"/>
  <c r="V338" i="1"/>
  <c r="V337" i="1"/>
  <c r="V336" i="1"/>
  <c r="V335" i="1"/>
  <c r="V334" i="1"/>
  <c r="V333" i="1"/>
  <c r="V332" i="1"/>
  <c r="V331" i="1"/>
  <c r="V327" i="1"/>
  <c r="V326" i="1"/>
  <c r="V325" i="1"/>
  <c r="V312" i="1"/>
  <c r="V311" i="1"/>
  <c r="V310" i="1"/>
  <c r="V309" i="1"/>
  <c r="V308" i="1"/>
  <c r="V307" i="1"/>
  <c r="V306" i="1"/>
  <c r="V321" i="1"/>
  <c r="V320" i="1"/>
  <c r="V319" i="1"/>
  <c r="V318" i="1"/>
  <c r="V317" i="1"/>
  <c r="V316" i="1"/>
  <c r="V302" i="1"/>
  <c r="V301" i="1"/>
  <c r="V300" i="1"/>
  <c r="V299" i="1"/>
  <c r="V298" i="1"/>
  <c r="V297" i="1"/>
  <c r="V296" i="1"/>
  <c r="V295" i="1"/>
  <c r="V294" i="1"/>
  <c r="V290" i="1"/>
  <c r="V289" i="1"/>
  <c r="V288" i="1"/>
  <c r="V287" i="1"/>
  <c r="V286" i="1"/>
  <c r="V285" i="1"/>
  <c r="V284" i="1"/>
  <c r="V283" i="1"/>
  <c r="V282" i="1"/>
  <c r="V281" i="1"/>
  <c r="V277" i="1"/>
  <c r="V276" i="1"/>
  <c r="V275" i="1"/>
  <c r="V274" i="1"/>
  <c r="V273" i="1"/>
  <c r="V269" i="1"/>
  <c r="V268" i="1"/>
  <c r="V267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1" i="1"/>
  <c r="V240" i="1"/>
  <c r="V239" i="1"/>
  <c r="V238" i="1"/>
  <c r="V237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3" i="1"/>
  <c r="V212" i="1"/>
  <c r="V211" i="1"/>
  <c r="V210" i="1"/>
  <c r="V209" i="1"/>
  <c r="V208" i="1"/>
  <c r="V207" i="1"/>
  <c r="V206" i="1"/>
  <c r="V205" i="1"/>
  <c r="V204" i="1"/>
  <c r="V200" i="1"/>
  <c r="V199" i="1"/>
  <c r="V198" i="1"/>
  <c r="V197" i="1"/>
  <c r="V196" i="1"/>
  <c r="V195" i="1"/>
  <c r="V194" i="1"/>
  <c r="V193" i="1"/>
  <c r="V192" i="1"/>
  <c r="V188" i="1"/>
  <c r="V187" i="1"/>
  <c r="V186" i="1"/>
  <c r="V185" i="1"/>
  <c r="V184" i="1"/>
  <c r="V183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2" i="1"/>
  <c r="V161" i="1"/>
  <c r="V160" i="1"/>
  <c r="V159" i="1"/>
  <c r="V158" i="1"/>
  <c r="V157" i="1"/>
  <c r="V156" i="1"/>
  <c r="V155" i="1"/>
  <c r="V151" i="1"/>
  <c r="V150" i="1"/>
  <c r="V149" i="1"/>
  <c r="V148" i="1"/>
  <c r="V147" i="1"/>
  <c r="V146" i="1"/>
  <c r="V145" i="1"/>
  <c r="V141" i="1"/>
  <c r="V140" i="1"/>
  <c r="V139" i="1"/>
  <c r="V138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18" i="1"/>
  <c r="V117" i="1"/>
  <c r="V116" i="1"/>
  <c r="V115" i="1"/>
  <c r="V111" i="1"/>
  <c r="V110" i="1"/>
  <c r="V106" i="1"/>
  <c r="V105" i="1"/>
  <c r="V104" i="1"/>
  <c r="V103" i="1"/>
  <c r="V102" i="1"/>
  <c r="V101" i="1"/>
  <c r="V100" i="1"/>
  <c r="V99" i="1"/>
  <c r="V98" i="1"/>
  <c r="V97" i="1"/>
  <c r="V80" i="1"/>
  <c r="V79" i="1"/>
  <c r="V78" i="1"/>
  <c r="V77" i="1"/>
  <c r="V76" i="1"/>
  <c r="V75" i="1"/>
  <c r="V74" i="1"/>
  <c r="V73" i="1"/>
  <c r="V72" i="1"/>
  <c r="V68" i="1"/>
  <c r="V67" i="1"/>
  <c r="V66" i="1"/>
  <c r="V65" i="1"/>
  <c r="V61" i="1"/>
  <c r="V60" i="1"/>
  <c r="V59" i="1"/>
  <c r="V58" i="1"/>
  <c r="V57" i="1"/>
  <c r="V56" i="1"/>
  <c r="V55" i="1"/>
  <c r="V54" i="1"/>
  <c r="V53" i="1"/>
  <c r="V52" i="1"/>
  <c r="V51" i="1"/>
  <c r="V47" i="1"/>
  <c r="V46" i="1"/>
  <c r="V45" i="1"/>
  <c r="V44" i="1"/>
  <c r="V42" i="1"/>
  <c r="V38" i="1"/>
  <c r="V37" i="1"/>
  <c r="V36" i="1"/>
  <c r="V32" i="1"/>
  <c r="V31" i="1"/>
  <c r="V29" i="1"/>
  <c r="V25" i="1"/>
  <c r="V24" i="1"/>
  <c r="V23" i="1"/>
  <c r="V22" i="1"/>
  <c r="V18" i="1"/>
  <c r="V17" i="1"/>
  <c r="V13" i="1"/>
  <c r="V12" i="1"/>
  <c r="V11" i="1"/>
  <c r="V10" i="1"/>
  <c r="V6" i="1"/>
  <c r="V5" i="1"/>
  <c r="V4" i="1"/>
  <c r="J877" i="1"/>
  <c r="J876" i="1"/>
  <c r="J868" i="1"/>
  <c r="J867" i="1"/>
  <c r="J859" i="1"/>
  <c r="J858" i="1"/>
  <c r="J840" i="1"/>
  <c r="J839" i="1"/>
  <c r="D35" i="3" s="1"/>
  <c r="J831" i="1"/>
  <c r="J830" i="1"/>
  <c r="J820" i="1"/>
  <c r="J819" i="1"/>
  <c r="J812" i="1"/>
  <c r="J811" i="1"/>
  <c r="J804" i="1"/>
  <c r="J803" i="1"/>
  <c r="J792" i="1"/>
  <c r="J791" i="1"/>
  <c r="D34" i="3" s="1"/>
  <c r="J782" i="1"/>
  <c r="J775" i="1"/>
  <c r="J774" i="1"/>
  <c r="J768" i="1"/>
  <c r="J767" i="1"/>
  <c r="J759" i="1"/>
  <c r="J758" i="1"/>
  <c r="J750" i="1"/>
  <c r="J749" i="1"/>
  <c r="J734" i="1"/>
  <c r="J733" i="1"/>
  <c r="J723" i="1"/>
  <c r="J722" i="1"/>
  <c r="K714" i="1"/>
  <c r="L714" i="1"/>
  <c r="M714" i="1"/>
  <c r="N714" i="1"/>
  <c r="O714" i="1"/>
  <c r="P714" i="1"/>
  <c r="T714" i="1"/>
  <c r="U714" i="1"/>
  <c r="K715" i="1"/>
  <c r="L715" i="1"/>
  <c r="M715" i="1"/>
  <c r="N715" i="1"/>
  <c r="O715" i="1"/>
  <c r="P715" i="1"/>
  <c r="T715" i="1"/>
  <c r="U715" i="1"/>
  <c r="J715" i="1"/>
  <c r="J714" i="1"/>
  <c r="J705" i="1"/>
  <c r="J704" i="1"/>
  <c r="D31" i="3" s="1"/>
  <c r="J696" i="1"/>
  <c r="J695" i="1"/>
  <c r="J688" i="1"/>
  <c r="J687" i="1"/>
  <c r="J665" i="1"/>
  <c r="J664" i="1"/>
  <c r="D30" i="3" s="1"/>
  <c r="J655" i="1"/>
  <c r="J654" i="1"/>
  <c r="J645" i="1"/>
  <c r="J644" i="1"/>
  <c r="J632" i="1"/>
  <c r="J631" i="1"/>
  <c r="J605" i="1"/>
  <c r="J604" i="1"/>
  <c r="D27" i="3" s="1"/>
  <c r="J581" i="1"/>
  <c r="J580" i="1"/>
  <c r="J562" i="1"/>
  <c r="J561" i="1"/>
  <c r="K555" i="1"/>
  <c r="L555" i="1"/>
  <c r="M555" i="1"/>
  <c r="N555" i="1"/>
  <c r="O555" i="1"/>
  <c r="P555" i="1"/>
  <c r="R555" i="1"/>
  <c r="S555" i="1"/>
  <c r="T555" i="1"/>
  <c r="U555" i="1"/>
  <c r="K556" i="1"/>
  <c r="L556" i="1"/>
  <c r="M556" i="1"/>
  <c r="N556" i="1"/>
  <c r="O556" i="1"/>
  <c r="P556" i="1"/>
  <c r="R556" i="1"/>
  <c r="S556" i="1"/>
  <c r="T556" i="1"/>
  <c r="U556" i="1"/>
  <c r="J556" i="1"/>
  <c r="J555" i="1"/>
  <c r="J549" i="1"/>
  <c r="J548" i="1"/>
  <c r="J542" i="1"/>
  <c r="J541" i="1"/>
  <c r="J530" i="1"/>
  <c r="J529" i="1"/>
  <c r="J519" i="1"/>
  <c r="J518" i="1"/>
  <c r="J513" i="1"/>
  <c r="J512" i="1"/>
  <c r="J500" i="1"/>
  <c r="J499" i="1"/>
  <c r="J485" i="1"/>
  <c r="J484" i="1"/>
  <c r="Q468" i="1"/>
  <c r="R468" i="1"/>
  <c r="S468" i="1"/>
  <c r="T468" i="1"/>
  <c r="U468" i="1"/>
  <c r="Q469" i="1"/>
  <c r="R469" i="1"/>
  <c r="S469" i="1"/>
  <c r="T469" i="1"/>
  <c r="U469" i="1"/>
  <c r="P468" i="1"/>
  <c r="P469" i="1"/>
  <c r="K468" i="1"/>
  <c r="L468" i="1"/>
  <c r="M468" i="1"/>
  <c r="N468" i="1"/>
  <c r="O468" i="1"/>
  <c r="K469" i="1"/>
  <c r="L469" i="1"/>
  <c r="M469" i="1"/>
  <c r="N469" i="1"/>
  <c r="O469" i="1"/>
  <c r="J469" i="1"/>
  <c r="J468" i="1"/>
  <c r="J475" i="1"/>
  <c r="J474" i="1"/>
  <c r="J427" i="1"/>
  <c r="J426" i="1"/>
  <c r="J461" i="1"/>
  <c r="J460" i="1"/>
  <c r="J452" i="1"/>
  <c r="J451" i="1"/>
  <c r="J442" i="1"/>
  <c r="J441" i="1"/>
  <c r="J434" i="1"/>
  <c r="J433" i="1"/>
  <c r="J421" i="1"/>
  <c r="J420" i="1"/>
  <c r="J405" i="1"/>
  <c r="J404" i="1"/>
  <c r="J395" i="1"/>
  <c r="J394" i="1"/>
  <c r="J388" i="1"/>
  <c r="J387" i="1"/>
  <c r="J379" i="1"/>
  <c r="J378" i="1"/>
  <c r="P371" i="1"/>
  <c r="Q371" i="1"/>
  <c r="R371" i="1"/>
  <c r="S371" i="1"/>
  <c r="T371" i="1"/>
  <c r="U371" i="1"/>
  <c r="P372" i="1"/>
  <c r="Q372" i="1"/>
  <c r="R372" i="1"/>
  <c r="S372" i="1"/>
  <c r="T372" i="1"/>
  <c r="U372" i="1"/>
  <c r="L371" i="1"/>
  <c r="M371" i="1"/>
  <c r="N371" i="1"/>
  <c r="O371" i="1"/>
  <c r="L372" i="1"/>
  <c r="M372" i="1"/>
  <c r="N372" i="1"/>
  <c r="O372" i="1"/>
  <c r="K371" i="1"/>
  <c r="K372" i="1"/>
  <c r="J372" i="1"/>
  <c r="J371" i="1"/>
  <c r="J350" i="1"/>
  <c r="J349" i="1"/>
  <c r="J340" i="1"/>
  <c r="J339" i="1"/>
  <c r="K328" i="1"/>
  <c r="L328" i="1"/>
  <c r="M328" i="1"/>
  <c r="N328" i="1"/>
  <c r="O328" i="1"/>
  <c r="P328" i="1"/>
  <c r="Q328" i="1"/>
  <c r="R328" i="1"/>
  <c r="S328" i="1"/>
  <c r="T328" i="1"/>
  <c r="U328" i="1"/>
  <c r="K329" i="1"/>
  <c r="L329" i="1"/>
  <c r="M329" i="1"/>
  <c r="N329" i="1"/>
  <c r="O329" i="1"/>
  <c r="P329" i="1"/>
  <c r="Q329" i="1"/>
  <c r="R329" i="1"/>
  <c r="S329" i="1"/>
  <c r="T329" i="1"/>
  <c r="U329" i="1"/>
  <c r="J329" i="1"/>
  <c r="J328" i="1"/>
  <c r="J314" i="1"/>
  <c r="J313" i="1"/>
  <c r="J323" i="1"/>
  <c r="J322" i="1"/>
  <c r="J304" i="1"/>
  <c r="J303" i="1"/>
  <c r="J292" i="1"/>
  <c r="J291" i="1"/>
  <c r="J279" i="1"/>
  <c r="J278" i="1"/>
  <c r="J271" i="1"/>
  <c r="J270" i="1"/>
  <c r="J264" i="1"/>
  <c r="J263" i="1"/>
  <c r="J243" i="1"/>
  <c r="J242" i="1"/>
  <c r="J235" i="1"/>
  <c r="J234" i="1"/>
  <c r="D13" i="3" s="1"/>
  <c r="J215" i="1"/>
  <c r="J214" i="1"/>
  <c r="J202" i="1"/>
  <c r="J201" i="1"/>
  <c r="J190" i="1"/>
  <c r="J189" i="1"/>
  <c r="J181" i="1"/>
  <c r="J180" i="1"/>
  <c r="D12" i="3" s="1"/>
  <c r="J164" i="1"/>
  <c r="J163" i="1"/>
  <c r="J153" i="1"/>
  <c r="J152" i="1"/>
  <c r="J143" i="1"/>
  <c r="J142" i="1"/>
  <c r="J136" i="1"/>
  <c r="J135" i="1"/>
  <c r="D11" i="3" s="1"/>
  <c r="J120" i="1"/>
  <c r="J119" i="1"/>
  <c r="J113" i="1"/>
  <c r="J112" i="1"/>
  <c r="J108" i="1"/>
  <c r="J107" i="1"/>
  <c r="D9" i="3" s="1"/>
  <c r="J95" i="1"/>
  <c r="J94" i="1"/>
  <c r="J89" i="1"/>
  <c r="J88" i="1"/>
  <c r="J82" i="1"/>
  <c r="J81" i="1"/>
  <c r="D8" i="3" s="1"/>
  <c r="J70" i="1"/>
  <c r="J69" i="1"/>
  <c r="J63" i="1"/>
  <c r="J62" i="1"/>
  <c r="D7" i="3" s="1"/>
  <c r="J49" i="1"/>
  <c r="J48" i="1"/>
  <c r="J40" i="1"/>
  <c r="J39" i="1"/>
  <c r="J34" i="1"/>
  <c r="J33" i="1"/>
  <c r="J27" i="1"/>
  <c r="J26" i="1"/>
  <c r="J20" i="1"/>
  <c r="J19" i="1"/>
  <c r="J15" i="1"/>
  <c r="J14" i="1"/>
  <c r="J8" i="1"/>
  <c r="J7" i="1"/>
  <c r="K270" i="1"/>
  <c r="L270" i="1"/>
  <c r="M270" i="1"/>
  <c r="N270" i="1"/>
  <c r="O270" i="1"/>
  <c r="P270" i="1"/>
  <c r="Q270" i="1"/>
  <c r="R270" i="1"/>
  <c r="S270" i="1"/>
  <c r="T270" i="1"/>
  <c r="U270" i="1"/>
  <c r="K271" i="1"/>
  <c r="L271" i="1"/>
  <c r="M271" i="1"/>
  <c r="N271" i="1"/>
  <c r="O271" i="1"/>
  <c r="P271" i="1"/>
  <c r="Q271" i="1"/>
  <c r="R271" i="1"/>
  <c r="S271" i="1"/>
  <c r="T271" i="1"/>
  <c r="U271" i="1"/>
  <c r="S234" i="1"/>
  <c r="M13" i="3" s="1"/>
  <c r="S235" i="1"/>
  <c r="R234" i="1"/>
  <c r="L13" i="3" s="1"/>
  <c r="R235" i="1"/>
  <c r="Q234" i="1"/>
  <c r="K13" i="3" s="1"/>
  <c r="Q235" i="1"/>
  <c r="P234" i="1"/>
  <c r="J13" i="3" s="1"/>
  <c r="P235" i="1"/>
  <c r="O234" i="1"/>
  <c r="I13" i="3" s="1"/>
  <c r="O235" i="1"/>
  <c r="N234" i="1"/>
  <c r="H13" i="3" s="1"/>
  <c r="N235" i="1"/>
  <c r="M234" i="1"/>
  <c r="G13" i="3" s="1"/>
  <c r="M235" i="1"/>
  <c r="L234" i="1"/>
  <c r="F13" i="3" s="1"/>
  <c r="L235" i="1"/>
  <c r="K234" i="1"/>
  <c r="E13" i="3" s="1"/>
  <c r="K235" i="1"/>
  <c r="S180" i="1"/>
  <c r="M12" i="3" s="1"/>
  <c r="S181" i="1"/>
  <c r="R180" i="1"/>
  <c r="L12" i="3" s="1"/>
  <c r="R181" i="1"/>
  <c r="Q180" i="1"/>
  <c r="K12" i="3" s="1"/>
  <c r="Q181" i="1"/>
  <c r="P180" i="1"/>
  <c r="J12" i="3" s="1"/>
  <c r="P181" i="1"/>
  <c r="O180" i="1"/>
  <c r="I12" i="3" s="1"/>
  <c r="O181" i="1"/>
  <c r="N180" i="1"/>
  <c r="H12" i="3" s="1"/>
  <c r="N181" i="1"/>
  <c r="M180" i="1"/>
  <c r="G12" i="3" s="1"/>
  <c r="M181" i="1"/>
  <c r="L180" i="1"/>
  <c r="F12" i="3" s="1"/>
  <c r="L181" i="1"/>
  <c r="K180" i="1"/>
  <c r="E12" i="3" s="1"/>
  <c r="K181" i="1"/>
  <c r="K529" i="1"/>
  <c r="L529" i="1"/>
  <c r="M529" i="1"/>
  <c r="N529" i="1"/>
  <c r="O529" i="1"/>
  <c r="P529" i="1"/>
  <c r="Q529" i="1"/>
  <c r="R529" i="1"/>
  <c r="S529" i="1"/>
  <c r="T529" i="1"/>
  <c r="U529" i="1"/>
  <c r="K530" i="1"/>
  <c r="L530" i="1"/>
  <c r="M530" i="1"/>
  <c r="N530" i="1"/>
  <c r="O530" i="1"/>
  <c r="P530" i="1"/>
  <c r="Q530" i="1"/>
  <c r="R530" i="1"/>
  <c r="S530" i="1"/>
  <c r="T530" i="1"/>
  <c r="U530" i="1"/>
  <c r="K426" i="1"/>
  <c r="L426" i="1"/>
  <c r="M426" i="1"/>
  <c r="N426" i="1"/>
  <c r="O426" i="1"/>
  <c r="P426" i="1"/>
  <c r="Q426" i="1"/>
  <c r="R426" i="1"/>
  <c r="S426" i="1"/>
  <c r="T426" i="1"/>
  <c r="U426" i="1"/>
  <c r="K427" i="1"/>
  <c r="L427" i="1"/>
  <c r="M427" i="1"/>
  <c r="N427" i="1"/>
  <c r="O427" i="1"/>
  <c r="P427" i="1"/>
  <c r="Q427" i="1"/>
  <c r="R427" i="1"/>
  <c r="S427" i="1"/>
  <c r="T427" i="1"/>
  <c r="U427" i="1"/>
  <c r="K441" i="1"/>
  <c r="L441" i="1"/>
  <c r="M441" i="1"/>
  <c r="N441" i="1"/>
  <c r="O441" i="1"/>
  <c r="P441" i="1"/>
  <c r="Q441" i="1"/>
  <c r="R441" i="1"/>
  <c r="S441" i="1"/>
  <c r="T441" i="1"/>
  <c r="U441" i="1"/>
  <c r="K442" i="1"/>
  <c r="L442" i="1"/>
  <c r="M442" i="1"/>
  <c r="N442" i="1"/>
  <c r="O442" i="1"/>
  <c r="P442" i="1"/>
  <c r="Q442" i="1"/>
  <c r="R442" i="1"/>
  <c r="S442" i="1"/>
  <c r="T442" i="1"/>
  <c r="U442" i="1"/>
  <c r="K394" i="1"/>
  <c r="L394" i="1"/>
  <c r="M394" i="1"/>
  <c r="N394" i="1"/>
  <c r="O394" i="1"/>
  <c r="P394" i="1"/>
  <c r="Q394" i="1"/>
  <c r="R394" i="1"/>
  <c r="S394" i="1"/>
  <c r="T394" i="1"/>
  <c r="U394" i="1"/>
  <c r="K395" i="1"/>
  <c r="L395" i="1"/>
  <c r="M395" i="1"/>
  <c r="N395" i="1"/>
  <c r="O395" i="1"/>
  <c r="P395" i="1"/>
  <c r="Q395" i="1"/>
  <c r="R395" i="1"/>
  <c r="S395" i="1"/>
  <c r="T395" i="1"/>
  <c r="U395" i="1"/>
  <c r="K387" i="1"/>
  <c r="L387" i="1"/>
  <c r="M387" i="1"/>
  <c r="N387" i="1"/>
  <c r="O387" i="1"/>
  <c r="P387" i="1"/>
  <c r="Q387" i="1"/>
  <c r="R387" i="1"/>
  <c r="S387" i="1"/>
  <c r="T387" i="1"/>
  <c r="U387" i="1"/>
  <c r="K388" i="1"/>
  <c r="L388" i="1"/>
  <c r="M388" i="1"/>
  <c r="N388" i="1"/>
  <c r="O388" i="1"/>
  <c r="P388" i="1"/>
  <c r="Q388" i="1"/>
  <c r="R388" i="1"/>
  <c r="S388" i="1"/>
  <c r="T388" i="1"/>
  <c r="U388" i="1"/>
  <c r="K322" i="1"/>
  <c r="L322" i="1"/>
  <c r="M322" i="1"/>
  <c r="N322" i="1"/>
  <c r="O322" i="1"/>
  <c r="P322" i="1"/>
  <c r="Q322" i="1"/>
  <c r="R322" i="1"/>
  <c r="S322" i="1"/>
  <c r="T322" i="1"/>
  <c r="U322" i="1"/>
  <c r="K323" i="1"/>
  <c r="L323" i="1"/>
  <c r="M323" i="1"/>
  <c r="N323" i="1"/>
  <c r="O323" i="1"/>
  <c r="P323" i="1"/>
  <c r="Q323" i="1"/>
  <c r="R323" i="1"/>
  <c r="S323" i="1"/>
  <c r="T323" i="1"/>
  <c r="U323" i="1"/>
  <c r="T303" i="1"/>
  <c r="U303" i="1"/>
  <c r="T304" i="1"/>
  <c r="U304" i="1"/>
  <c r="S303" i="1"/>
  <c r="S304" i="1"/>
  <c r="R303" i="1"/>
  <c r="R304" i="1"/>
  <c r="Q303" i="1"/>
  <c r="Q304" i="1"/>
  <c r="P303" i="1"/>
  <c r="P304" i="1"/>
  <c r="O303" i="1"/>
  <c r="O304" i="1"/>
  <c r="N303" i="1"/>
  <c r="N304" i="1"/>
  <c r="L303" i="1"/>
  <c r="M303" i="1"/>
  <c r="L304" i="1"/>
  <c r="M304" i="1"/>
  <c r="K303" i="1"/>
  <c r="K304" i="1"/>
  <c r="K135" i="1"/>
  <c r="E11" i="3" s="1"/>
  <c r="L135" i="1"/>
  <c r="F11" i="3" s="1"/>
  <c r="M135" i="1"/>
  <c r="G11" i="3" s="1"/>
  <c r="N135" i="1"/>
  <c r="H11" i="3" s="1"/>
  <c r="O135" i="1"/>
  <c r="I11" i="3" s="1"/>
  <c r="P135" i="1"/>
  <c r="J11" i="3" s="1"/>
  <c r="Q135" i="1"/>
  <c r="K11" i="3" s="1"/>
  <c r="R135" i="1"/>
  <c r="L11" i="3" s="1"/>
  <c r="S135" i="1"/>
  <c r="M11" i="3" s="1"/>
  <c r="K136" i="1"/>
  <c r="L136" i="1"/>
  <c r="M136" i="1"/>
  <c r="N136" i="1"/>
  <c r="O136" i="1"/>
  <c r="P136" i="1"/>
  <c r="Q136" i="1"/>
  <c r="R136" i="1"/>
  <c r="S136" i="1"/>
  <c r="K107" i="1"/>
  <c r="E9" i="3" s="1"/>
  <c r="L107" i="1"/>
  <c r="F9" i="3" s="1"/>
  <c r="M107" i="1"/>
  <c r="G9" i="3" s="1"/>
  <c r="N107" i="1"/>
  <c r="H9" i="3" s="1"/>
  <c r="O107" i="1"/>
  <c r="I9" i="3" s="1"/>
  <c r="P107" i="1"/>
  <c r="J9" i="3" s="1"/>
  <c r="Q107" i="1"/>
  <c r="K9" i="3" s="1"/>
  <c r="R107" i="1"/>
  <c r="L9" i="3" s="1"/>
  <c r="S107" i="1"/>
  <c r="M9" i="3" s="1"/>
  <c r="K108" i="1"/>
  <c r="L108" i="1"/>
  <c r="M108" i="1"/>
  <c r="N108" i="1"/>
  <c r="O108" i="1"/>
  <c r="P108" i="1"/>
  <c r="Q108" i="1"/>
  <c r="R108" i="1"/>
  <c r="S108" i="1"/>
  <c r="N81" i="1"/>
  <c r="H8" i="3" s="1"/>
  <c r="O81" i="1"/>
  <c r="I8" i="3" s="1"/>
  <c r="P81" i="1"/>
  <c r="J8" i="3" s="1"/>
  <c r="Q81" i="1"/>
  <c r="K8" i="3" s="1"/>
  <c r="R81" i="1"/>
  <c r="L8" i="3" s="1"/>
  <c r="S81" i="1"/>
  <c r="M8" i="3" s="1"/>
  <c r="N82" i="1"/>
  <c r="O82" i="1"/>
  <c r="P82" i="1"/>
  <c r="Q82" i="1"/>
  <c r="R82" i="1"/>
  <c r="S82" i="1"/>
  <c r="K81" i="1"/>
  <c r="E8" i="3" s="1"/>
  <c r="L81" i="1"/>
  <c r="F8" i="3" s="1"/>
  <c r="M81" i="1"/>
  <c r="G8" i="3" s="1"/>
  <c r="K82" i="1"/>
  <c r="L82" i="1"/>
  <c r="M82" i="1"/>
  <c r="K62" i="1"/>
  <c r="E7" i="3" s="1"/>
  <c r="L62" i="1"/>
  <c r="F7" i="3" s="1"/>
  <c r="M62" i="1"/>
  <c r="G7" i="3" s="1"/>
  <c r="N62" i="1"/>
  <c r="H7" i="3" s="1"/>
  <c r="O62" i="1"/>
  <c r="I7" i="3" s="1"/>
  <c r="P62" i="1"/>
  <c r="J7" i="3" s="1"/>
  <c r="Q62" i="1"/>
  <c r="K7" i="3" s="1"/>
  <c r="R62" i="1"/>
  <c r="L7" i="3" s="1"/>
  <c r="S62" i="1"/>
  <c r="M7" i="3" s="1"/>
  <c r="K63" i="1"/>
  <c r="L63" i="1"/>
  <c r="M63" i="1"/>
  <c r="N63" i="1"/>
  <c r="O63" i="1"/>
  <c r="P63" i="1"/>
  <c r="Q63" i="1"/>
  <c r="R63" i="1"/>
  <c r="S63" i="1"/>
  <c r="K704" i="1"/>
  <c r="E31" i="3" s="1"/>
  <c r="L704" i="1"/>
  <c r="F31" i="3" s="1"/>
  <c r="M704" i="1"/>
  <c r="G31" i="3" s="1"/>
  <c r="N704" i="1"/>
  <c r="H31" i="3" s="1"/>
  <c r="O704" i="1"/>
  <c r="I31" i="3" s="1"/>
  <c r="P704" i="1"/>
  <c r="J31" i="3" s="1"/>
  <c r="Q704" i="1"/>
  <c r="K31" i="3" s="1"/>
  <c r="R704" i="1"/>
  <c r="L31" i="3" s="1"/>
  <c r="S704" i="1"/>
  <c r="M31" i="3" s="1"/>
  <c r="K705" i="1"/>
  <c r="L705" i="1"/>
  <c r="M705" i="1"/>
  <c r="N705" i="1"/>
  <c r="O705" i="1"/>
  <c r="P705" i="1"/>
  <c r="Q705" i="1"/>
  <c r="R705" i="1"/>
  <c r="S705" i="1"/>
  <c r="K664" i="1"/>
  <c r="E30" i="3" s="1"/>
  <c r="L664" i="1"/>
  <c r="F30" i="3" s="1"/>
  <c r="M664" i="1"/>
  <c r="G30" i="3" s="1"/>
  <c r="N664" i="1"/>
  <c r="H30" i="3" s="1"/>
  <c r="O664" i="1"/>
  <c r="I30" i="3" s="1"/>
  <c r="P664" i="1"/>
  <c r="J30" i="3" s="1"/>
  <c r="Q664" i="1"/>
  <c r="K30" i="3" s="1"/>
  <c r="R664" i="1"/>
  <c r="L30" i="3" s="1"/>
  <c r="S664" i="1"/>
  <c r="M30" i="3" s="1"/>
  <c r="K665" i="1"/>
  <c r="L665" i="1"/>
  <c r="M665" i="1"/>
  <c r="N665" i="1"/>
  <c r="O665" i="1"/>
  <c r="P665" i="1"/>
  <c r="Q665" i="1"/>
  <c r="R665" i="1"/>
  <c r="S665" i="1"/>
  <c r="K631" i="1"/>
  <c r="E29" i="3" s="1"/>
  <c r="L631" i="1"/>
  <c r="F29" i="3" s="1"/>
  <c r="M631" i="1"/>
  <c r="G29" i="3" s="1"/>
  <c r="N631" i="1"/>
  <c r="H29" i="3" s="1"/>
  <c r="O631" i="1"/>
  <c r="I29" i="3" s="1"/>
  <c r="P631" i="1"/>
  <c r="J29" i="3" s="1"/>
  <c r="Q631" i="1"/>
  <c r="K29" i="3" s="1"/>
  <c r="R631" i="1"/>
  <c r="L29" i="3" s="1"/>
  <c r="S631" i="1"/>
  <c r="M29" i="3" s="1"/>
  <c r="K632" i="1"/>
  <c r="L632" i="1"/>
  <c r="M632" i="1"/>
  <c r="N632" i="1"/>
  <c r="O632" i="1"/>
  <c r="P632" i="1"/>
  <c r="Q632" i="1"/>
  <c r="R632" i="1"/>
  <c r="S632" i="1"/>
  <c r="K839" i="1"/>
  <c r="E35" i="3" s="1"/>
  <c r="L839" i="1"/>
  <c r="F35" i="3" s="1"/>
  <c r="M839" i="1"/>
  <c r="G35" i="3" s="1"/>
  <c r="N839" i="1"/>
  <c r="H35" i="3" s="1"/>
  <c r="O839" i="1"/>
  <c r="I35" i="3" s="1"/>
  <c r="P839" i="1"/>
  <c r="J35" i="3" s="1"/>
  <c r="Q839" i="1"/>
  <c r="K35" i="3" s="1"/>
  <c r="R839" i="1"/>
  <c r="L35" i="3" s="1"/>
  <c r="S839" i="1"/>
  <c r="M35" i="3" s="1"/>
  <c r="K840" i="1"/>
  <c r="L840" i="1"/>
  <c r="M840" i="1"/>
  <c r="N840" i="1"/>
  <c r="O840" i="1"/>
  <c r="P840" i="1"/>
  <c r="Q840" i="1"/>
  <c r="R840" i="1"/>
  <c r="S840" i="1"/>
  <c r="K791" i="1"/>
  <c r="E34" i="3" s="1"/>
  <c r="L791" i="1"/>
  <c r="F34" i="3" s="1"/>
  <c r="M791" i="1"/>
  <c r="G34" i="3" s="1"/>
  <c r="N791" i="1"/>
  <c r="H34" i="3" s="1"/>
  <c r="O791" i="1"/>
  <c r="I34" i="3" s="1"/>
  <c r="P791" i="1"/>
  <c r="J34" i="3" s="1"/>
  <c r="Q791" i="1"/>
  <c r="K34" i="3" s="1"/>
  <c r="R791" i="1"/>
  <c r="L34" i="3" s="1"/>
  <c r="S791" i="1"/>
  <c r="M34" i="3" s="1"/>
  <c r="K792" i="1"/>
  <c r="L792" i="1"/>
  <c r="M792" i="1"/>
  <c r="N792" i="1"/>
  <c r="O792" i="1"/>
  <c r="P792" i="1"/>
  <c r="Q792" i="1"/>
  <c r="R792" i="1"/>
  <c r="S792" i="1"/>
  <c r="Q29" i="3" l="1"/>
  <c r="Q11" i="3"/>
  <c r="Q35" i="3"/>
  <c r="Q30" i="3"/>
  <c r="Q7" i="3"/>
  <c r="Q34" i="3"/>
  <c r="Q9" i="3"/>
  <c r="Q5" i="3"/>
  <c r="Q12" i="3"/>
  <c r="Q8" i="3"/>
  <c r="Q13" i="3"/>
  <c r="Q31" i="3"/>
  <c r="V328" i="1"/>
  <c r="V714" i="1"/>
  <c r="D29" i="3"/>
  <c r="V529" i="1"/>
  <c r="V468" i="1"/>
  <c r="V270" i="1"/>
  <c r="V371" i="1"/>
  <c r="V441" i="1"/>
  <c r="V303" i="1"/>
  <c r="V387" i="1"/>
  <c r="V81" i="1"/>
  <c r="V322" i="1"/>
  <c r="V394" i="1"/>
  <c r="V426" i="1"/>
  <c r="V555" i="1"/>
  <c r="V135" i="1"/>
  <c r="V664" i="1"/>
  <c r="V107" i="1"/>
  <c r="V704" i="1"/>
  <c r="V180" i="1"/>
  <c r="V631" i="1"/>
  <c r="V234" i="1"/>
  <c r="V839" i="1"/>
  <c r="V62" i="1"/>
  <c r="V791" i="1"/>
  <c r="N7" i="3"/>
  <c r="N11" i="3"/>
  <c r="K723" i="1" l="1"/>
  <c r="L723" i="1"/>
  <c r="M723" i="1"/>
  <c r="N723" i="1"/>
  <c r="O723" i="1"/>
  <c r="P723" i="1"/>
  <c r="Q723" i="1"/>
  <c r="R723" i="1"/>
  <c r="S723" i="1"/>
  <c r="K722" i="1"/>
  <c r="L722" i="1"/>
  <c r="M722" i="1"/>
  <c r="N722" i="1"/>
  <c r="O722" i="1"/>
  <c r="P722" i="1"/>
  <c r="Q722" i="1"/>
  <c r="R722" i="1"/>
  <c r="S722" i="1"/>
  <c r="D33" i="3"/>
  <c r="P64" i="3"/>
  <c r="P65" i="3"/>
  <c r="P66" i="3"/>
  <c r="P67" i="3"/>
  <c r="N64" i="3"/>
  <c r="O64" i="3" s="1"/>
  <c r="N65" i="3"/>
  <c r="O65" i="3" s="1"/>
  <c r="N66" i="3"/>
  <c r="O66" i="3" s="1"/>
  <c r="N67" i="3"/>
  <c r="O67" i="3" s="1"/>
  <c r="M33" i="3" l="1"/>
  <c r="J33" i="3"/>
  <c r="I33" i="3"/>
  <c r="H33" i="3"/>
  <c r="G33" i="3"/>
  <c r="L33" i="3"/>
  <c r="K33" i="3"/>
  <c r="F33" i="3"/>
  <c r="E33" i="3"/>
  <c r="V722" i="1"/>
  <c r="N55" i="3"/>
  <c r="O55" i="3" s="1"/>
  <c r="Q33" i="3" l="1"/>
  <c r="N33" i="3"/>
  <c r="P38" i="3"/>
  <c r="P39" i="3"/>
  <c r="P40" i="3"/>
  <c r="P41" i="3"/>
  <c r="P42" i="3"/>
  <c r="P43" i="3"/>
  <c r="P44" i="3"/>
  <c r="P45" i="3"/>
  <c r="P46" i="3"/>
  <c r="P47" i="3"/>
  <c r="P48" i="3"/>
  <c r="P51" i="3"/>
  <c r="P52" i="3"/>
  <c r="P53" i="3"/>
  <c r="P54" i="3"/>
  <c r="P55" i="3"/>
  <c r="P56" i="3"/>
  <c r="P57" i="3"/>
  <c r="P58" i="3"/>
  <c r="N56" i="3"/>
  <c r="O56" i="3" s="1"/>
  <c r="N57" i="3"/>
  <c r="O57" i="3" s="1"/>
  <c r="N58" i="3"/>
  <c r="O58" i="3" s="1"/>
  <c r="O54" i="3"/>
  <c r="O53" i="3"/>
  <c r="O52" i="3"/>
  <c r="O51" i="3"/>
  <c r="O48" i="3"/>
  <c r="O47" i="3"/>
  <c r="O46" i="3"/>
  <c r="O45" i="3"/>
  <c r="O44" i="3"/>
  <c r="O43" i="3"/>
  <c r="O40" i="3"/>
  <c r="O39" i="3"/>
  <c r="O38" i="3"/>
  <c r="O42" i="3" l="1"/>
  <c r="O41" i="3"/>
  <c r="K420" i="1"/>
  <c r="L420" i="1"/>
  <c r="M420" i="1"/>
  <c r="N420" i="1"/>
  <c r="O420" i="1"/>
  <c r="P420" i="1"/>
  <c r="Q420" i="1"/>
  <c r="R420" i="1"/>
  <c r="S420" i="1"/>
  <c r="K421" i="1"/>
  <c r="L421" i="1"/>
  <c r="M421" i="1"/>
  <c r="N421" i="1"/>
  <c r="O421" i="1"/>
  <c r="P421" i="1"/>
  <c r="Q421" i="1"/>
  <c r="R421" i="1"/>
  <c r="S421" i="1"/>
  <c r="P518" i="1"/>
  <c r="V420" i="1" l="1"/>
  <c r="U868" i="1"/>
  <c r="T868" i="1"/>
  <c r="P868" i="1"/>
  <c r="O868" i="1"/>
  <c r="N868" i="1"/>
  <c r="M868" i="1"/>
  <c r="L868" i="1"/>
  <c r="K868" i="1"/>
  <c r="U867" i="1"/>
  <c r="T867" i="1"/>
  <c r="P867" i="1"/>
  <c r="O867" i="1"/>
  <c r="N867" i="1"/>
  <c r="M867" i="1"/>
  <c r="L867" i="1"/>
  <c r="K867" i="1"/>
  <c r="U820" i="1"/>
  <c r="T820" i="1"/>
  <c r="P820" i="1"/>
  <c r="O820" i="1"/>
  <c r="N820" i="1"/>
  <c r="M820" i="1"/>
  <c r="L820" i="1"/>
  <c r="K820" i="1"/>
  <c r="U819" i="1"/>
  <c r="T819" i="1"/>
  <c r="P819" i="1"/>
  <c r="O819" i="1"/>
  <c r="N819" i="1"/>
  <c r="M819" i="1"/>
  <c r="L819" i="1"/>
  <c r="K819" i="1"/>
  <c r="U812" i="1"/>
  <c r="T812" i="1"/>
  <c r="S812" i="1"/>
  <c r="P812" i="1"/>
  <c r="O812" i="1"/>
  <c r="N812" i="1"/>
  <c r="M812" i="1"/>
  <c r="L812" i="1"/>
  <c r="K812" i="1"/>
  <c r="U811" i="1"/>
  <c r="T811" i="1"/>
  <c r="S811" i="1"/>
  <c r="P811" i="1"/>
  <c r="O811" i="1"/>
  <c r="N811" i="1"/>
  <c r="M811" i="1"/>
  <c r="L811" i="1"/>
  <c r="K811" i="1"/>
  <c r="U775" i="1"/>
  <c r="T775" i="1"/>
  <c r="S775" i="1"/>
  <c r="R775" i="1"/>
  <c r="Q775" i="1"/>
  <c r="P775" i="1"/>
  <c r="O775" i="1"/>
  <c r="N775" i="1"/>
  <c r="M775" i="1"/>
  <c r="L775" i="1"/>
  <c r="K775" i="1"/>
  <c r="U774" i="1"/>
  <c r="T774" i="1"/>
  <c r="S774" i="1"/>
  <c r="R774" i="1"/>
  <c r="Q774" i="1"/>
  <c r="P774" i="1"/>
  <c r="O774" i="1"/>
  <c r="N774" i="1"/>
  <c r="M774" i="1"/>
  <c r="L774" i="1"/>
  <c r="K774" i="1"/>
  <c r="U750" i="1"/>
  <c r="P750" i="1"/>
  <c r="O750" i="1"/>
  <c r="N750" i="1"/>
  <c r="M750" i="1"/>
  <c r="L750" i="1"/>
  <c r="K750" i="1"/>
  <c r="U749" i="1"/>
  <c r="P749" i="1"/>
  <c r="O749" i="1"/>
  <c r="N749" i="1"/>
  <c r="M749" i="1"/>
  <c r="L749" i="1"/>
  <c r="K749" i="1"/>
  <c r="U655" i="1"/>
  <c r="T655" i="1"/>
  <c r="S655" i="1"/>
  <c r="R655" i="1"/>
  <c r="Q655" i="1"/>
  <c r="P655" i="1"/>
  <c r="O655" i="1"/>
  <c r="N655" i="1"/>
  <c r="M655" i="1"/>
  <c r="L655" i="1"/>
  <c r="K655" i="1"/>
  <c r="U654" i="1"/>
  <c r="T654" i="1"/>
  <c r="S654" i="1"/>
  <c r="R654" i="1"/>
  <c r="Q654" i="1"/>
  <c r="P654" i="1"/>
  <c r="O654" i="1"/>
  <c r="N654" i="1"/>
  <c r="M654" i="1"/>
  <c r="L654" i="1"/>
  <c r="K654" i="1"/>
  <c r="U645" i="1"/>
  <c r="T645" i="1"/>
  <c r="Q645" i="1"/>
  <c r="P645" i="1"/>
  <c r="O645" i="1"/>
  <c r="N645" i="1"/>
  <c r="M645" i="1"/>
  <c r="L645" i="1"/>
  <c r="K645" i="1"/>
  <c r="U644" i="1"/>
  <c r="T644" i="1"/>
  <c r="Q644" i="1"/>
  <c r="P644" i="1"/>
  <c r="O644" i="1"/>
  <c r="N644" i="1"/>
  <c r="M644" i="1"/>
  <c r="L644" i="1"/>
  <c r="K644" i="1"/>
  <c r="K733" i="1"/>
  <c r="L733" i="1"/>
  <c r="M733" i="1"/>
  <c r="N733" i="1"/>
  <c r="O733" i="1"/>
  <c r="P733" i="1"/>
  <c r="Q733" i="1"/>
  <c r="R733" i="1"/>
  <c r="S733" i="1"/>
  <c r="T733" i="1"/>
  <c r="U733" i="1"/>
  <c r="K734" i="1"/>
  <c r="L734" i="1"/>
  <c r="M734" i="1"/>
  <c r="N734" i="1"/>
  <c r="O734" i="1"/>
  <c r="P734" i="1"/>
  <c r="Q734" i="1"/>
  <c r="R734" i="1"/>
  <c r="S734" i="1"/>
  <c r="T734" i="1"/>
  <c r="U734" i="1"/>
  <c r="K758" i="1"/>
  <c r="L758" i="1"/>
  <c r="M758" i="1"/>
  <c r="N758" i="1"/>
  <c r="O758" i="1"/>
  <c r="P758" i="1"/>
  <c r="S758" i="1"/>
  <c r="T758" i="1"/>
  <c r="U758" i="1"/>
  <c r="K759" i="1"/>
  <c r="L759" i="1"/>
  <c r="M759" i="1"/>
  <c r="N759" i="1"/>
  <c r="O759" i="1"/>
  <c r="P759" i="1"/>
  <c r="S759" i="1"/>
  <c r="T759" i="1"/>
  <c r="U759" i="1"/>
  <c r="K767" i="1"/>
  <c r="L767" i="1"/>
  <c r="M767" i="1"/>
  <c r="N767" i="1"/>
  <c r="O767" i="1"/>
  <c r="P767" i="1"/>
  <c r="Q767" i="1"/>
  <c r="R767" i="1"/>
  <c r="S767" i="1"/>
  <c r="T767" i="1"/>
  <c r="U767" i="1"/>
  <c r="K768" i="1"/>
  <c r="L768" i="1"/>
  <c r="M768" i="1"/>
  <c r="N768" i="1"/>
  <c r="O768" i="1"/>
  <c r="P768" i="1"/>
  <c r="Q768" i="1"/>
  <c r="R768" i="1"/>
  <c r="S768" i="1"/>
  <c r="T768" i="1"/>
  <c r="U768" i="1"/>
  <c r="U696" i="1"/>
  <c r="T696" i="1"/>
  <c r="P696" i="1"/>
  <c r="O696" i="1"/>
  <c r="N696" i="1"/>
  <c r="M696" i="1"/>
  <c r="L696" i="1"/>
  <c r="K696" i="1"/>
  <c r="U695" i="1"/>
  <c r="T695" i="1"/>
  <c r="P695" i="1"/>
  <c r="O695" i="1"/>
  <c r="N695" i="1"/>
  <c r="M695" i="1"/>
  <c r="L695" i="1"/>
  <c r="K695" i="1"/>
  <c r="U688" i="1"/>
  <c r="T688" i="1"/>
  <c r="P688" i="1"/>
  <c r="O688" i="1"/>
  <c r="N688" i="1"/>
  <c r="M688" i="1"/>
  <c r="L688" i="1"/>
  <c r="K688" i="1"/>
  <c r="U687" i="1"/>
  <c r="T687" i="1"/>
  <c r="P687" i="1"/>
  <c r="O687" i="1"/>
  <c r="N687" i="1"/>
  <c r="M687" i="1"/>
  <c r="L687" i="1"/>
  <c r="K687" i="1"/>
  <c r="V733" i="1" l="1"/>
  <c r="V644" i="1"/>
  <c r="V867" i="1"/>
  <c r="V758" i="1"/>
  <c r="V819" i="1"/>
  <c r="V767" i="1"/>
  <c r="V811" i="1"/>
  <c r="V774" i="1"/>
  <c r="V749" i="1"/>
  <c r="V695" i="1"/>
  <c r="V687" i="1"/>
  <c r="V654" i="1"/>
  <c r="P34" i="3"/>
  <c r="P30" i="3"/>
  <c r="P33" i="3"/>
  <c r="P29" i="3"/>
  <c r="P35" i="3"/>
  <c r="P31" i="3"/>
  <c r="N34" i="3"/>
  <c r="O34" i="3" s="1"/>
  <c r="N30" i="3"/>
  <c r="O30" i="3" s="1"/>
  <c r="N35" i="3"/>
  <c r="O35" i="3" s="1"/>
  <c r="N31" i="3"/>
  <c r="N29" i="3"/>
  <c r="O33" i="3"/>
  <c r="P581" i="1"/>
  <c r="Q581" i="1"/>
  <c r="R581" i="1"/>
  <c r="S581" i="1"/>
  <c r="T581" i="1"/>
  <c r="U581" i="1"/>
  <c r="K581" i="1"/>
  <c r="L581" i="1"/>
  <c r="M581" i="1"/>
  <c r="N581" i="1"/>
  <c r="O581" i="1"/>
  <c r="K580" i="1"/>
  <c r="L580" i="1"/>
  <c r="M580" i="1"/>
  <c r="N580" i="1"/>
  <c r="O580" i="1"/>
  <c r="P580" i="1"/>
  <c r="Q580" i="1"/>
  <c r="R580" i="1"/>
  <c r="S580" i="1"/>
  <c r="T580" i="1"/>
  <c r="U580" i="1"/>
  <c r="K562" i="1"/>
  <c r="L562" i="1"/>
  <c r="M562" i="1"/>
  <c r="N562" i="1"/>
  <c r="O562" i="1"/>
  <c r="P562" i="1"/>
  <c r="Q562" i="1"/>
  <c r="R562" i="1"/>
  <c r="S562" i="1"/>
  <c r="T562" i="1"/>
  <c r="U562" i="1"/>
  <c r="K561" i="1"/>
  <c r="L561" i="1"/>
  <c r="M561" i="1"/>
  <c r="N561" i="1"/>
  <c r="O561" i="1"/>
  <c r="P561" i="1"/>
  <c r="Q561" i="1"/>
  <c r="R561" i="1"/>
  <c r="S561" i="1"/>
  <c r="T561" i="1"/>
  <c r="U561" i="1"/>
  <c r="K541" i="1"/>
  <c r="V580" i="1" l="1"/>
  <c r="V561" i="1"/>
  <c r="E22" i="3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D18" i="3"/>
  <c r="U605" i="1"/>
  <c r="T605" i="1"/>
  <c r="S605" i="1"/>
  <c r="R605" i="1"/>
  <c r="Q605" i="1"/>
  <c r="P605" i="1"/>
  <c r="O605" i="1"/>
  <c r="N605" i="1"/>
  <c r="M605" i="1"/>
  <c r="L605" i="1"/>
  <c r="K605" i="1"/>
  <c r="U604" i="1"/>
  <c r="T604" i="1"/>
  <c r="S604" i="1"/>
  <c r="M27" i="3" s="1"/>
  <c r="R604" i="1"/>
  <c r="L27" i="3" s="1"/>
  <c r="Q604" i="1"/>
  <c r="K27" i="3" s="1"/>
  <c r="P604" i="1"/>
  <c r="J27" i="3" s="1"/>
  <c r="O604" i="1"/>
  <c r="I27" i="3" s="1"/>
  <c r="N604" i="1"/>
  <c r="H27" i="3" s="1"/>
  <c r="M604" i="1"/>
  <c r="G27" i="3" s="1"/>
  <c r="L604" i="1"/>
  <c r="F27" i="3" s="1"/>
  <c r="K604" i="1"/>
  <c r="E27" i="3" s="1"/>
  <c r="M26" i="3"/>
  <c r="L26" i="3"/>
  <c r="K26" i="3"/>
  <c r="J26" i="3"/>
  <c r="I26" i="3"/>
  <c r="H26" i="3"/>
  <c r="G26" i="3"/>
  <c r="F26" i="3"/>
  <c r="E26" i="3"/>
  <c r="D26" i="3"/>
  <c r="M25" i="3"/>
  <c r="L25" i="3"/>
  <c r="K25" i="3"/>
  <c r="J25" i="3"/>
  <c r="I25" i="3"/>
  <c r="H25" i="3"/>
  <c r="G25" i="3"/>
  <c r="F25" i="3"/>
  <c r="E25" i="3"/>
  <c r="D25" i="3"/>
  <c r="U475" i="1"/>
  <c r="T475" i="1"/>
  <c r="S475" i="1"/>
  <c r="R475" i="1"/>
  <c r="Q475" i="1"/>
  <c r="P475" i="1"/>
  <c r="O475" i="1"/>
  <c r="N475" i="1"/>
  <c r="M475" i="1"/>
  <c r="L475" i="1"/>
  <c r="K475" i="1"/>
  <c r="U474" i="1"/>
  <c r="T474" i="1"/>
  <c r="S474" i="1"/>
  <c r="R474" i="1"/>
  <c r="Q474" i="1"/>
  <c r="P474" i="1"/>
  <c r="O474" i="1"/>
  <c r="N474" i="1"/>
  <c r="M474" i="1"/>
  <c r="L474" i="1"/>
  <c r="K474" i="1"/>
  <c r="U461" i="1"/>
  <c r="T461" i="1"/>
  <c r="S461" i="1"/>
  <c r="R461" i="1"/>
  <c r="Q461" i="1"/>
  <c r="P461" i="1"/>
  <c r="O461" i="1"/>
  <c r="N461" i="1"/>
  <c r="M461" i="1"/>
  <c r="L461" i="1"/>
  <c r="K461" i="1"/>
  <c r="U460" i="1"/>
  <c r="T460" i="1"/>
  <c r="S460" i="1"/>
  <c r="R460" i="1"/>
  <c r="Q460" i="1"/>
  <c r="P460" i="1"/>
  <c r="O460" i="1"/>
  <c r="N460" i="1"/>
  <c r="M460" i="1"/>
  <c r="L460" i="1"/>
  <c r="K460" i="1"/>
  <c r="U452" i="1"/>
  <c r="T452" i="1"/>
  <c r="S452" i="1"/>
  <c r="R452" i="1"/>
  <c r="Q452" i="1"/>
  <c r="P452" i="1"/>
  <c r="O452" i="1"/>
  <c r="N452" i="1"/>
  <c r="M452" i="1"/>
  <c r="L452" i="1"/>
  <c r="K452" i="1"/>
  <c r="U451" i="1"/>
  <c r="T451" i="1"/>
  <c r="S451" i="1"/>
  <c r="R451" i="1"/>
  <c r="Q451" i="1"/>
  <c r="P451" i="1"/>
  <c r="O451" i="1"/>
  <c r="N451" i="1"/>
  <c r="M451" i="1"/>
  <c r="L451" i="1"/>
  <c r="K451" i="1"/>
  <c r="U434" i="1"/>
  <c r="T434" i="1"/>
  <c r="S434" i="1"/>
  <c r="R434" i="1"/>
  <c r="Q434" i="1"/>
  <c r="P434" i="1"/>
  <c r="O434" i="1"/>
  <c r="N434" i="1"/>
  <c r="M434" i="1"/>
  <c r="L434" i="1"/>
  <c r="K434" i="1"/>
  <c r="U433" i="1"/>
  <c r="T433" i="1"/>
  <c r="S433" i="1"/>
  <c r="R433" i="1"/>
  <c r="Q433" i="1"/>
  <c r="P433" i="1"/>
  <c r="O433" i="1"/>
  <c r="N433" i="1"/>
  <c r="M433" i="1"/>
  <c r="L433" i="1"/>
  <c r="K433" i="1"/>
  <c r="M18" i="3"/>
  <c r="L18" i="3"/>
  <c r="K18" i="3"/>
  <c r="J18" i="3"/>
  <c r="I18" i="3"/>
  <c r="H18" i="3"/>
  <c r="G18" i="3"/>
  <c r="F18" i="3"/>
  <c r="E18" i="3"/>
  <c r="U379" i="1"/>
  <c r="T379" i="1"/>
  <c r="S379" i="1"/>
  <c r="R379" i="1"/>
  <c r="Q379" i="1"/>
  <c r="P379" i="1"/>
  <c r="O379" i="1"/>
  <c r="N379" i="1"/>
  <c r="M379" i="1"/>
  <c r="L379" i="1"/>
  <c r="K379" i="1"/>
  <c r="U378" i="1"/>
  <c r="T378" i="1"/>
  <c r="S378" i="1"/>
  <c r="R378" i="1"/>
  <c r="Q378" i="1"/>
  <c r="P378" i="1"/>
  <c r="O378" i="1"/>
  <c r="N378" i="1"/>
  <c r="M378" i="1"/>
  <c r="L378" i="1"/>
  <c r="K378" i="1"/>
  <c r="U405" i="1"/>
  <c r="T405" i="1"/>
  <c r="S405" i="1"/>
  <c r="R405" i="1"/>
  <c r="Q405" i="1"/>
  <c r="P405" i="1"/>
  <c r="O405" i="1"/>
  <c r="N405" i="1"/>
  <c r="M405" i="1"/>
  <c r="L405" i="1"/>
  <c r="K405" i="1"/>
  <c r="U404" i="1"/>
  <c r="T404" i="1"/>
  <c r="S404" i="1"/>
  <c r="R404" i="1"/>
  <c r="Q404" i="1"/>
  <c r="P404" i="1"/>
  <c r="O404" i="1"/>
  <c r="N404" i="1"/>
  <c r="M404" i="1"/>
  <c r="L404" i="1"/>
  <c r="K404" i="1"/>
  <c r="U350" i="1"/>
  <c r="T350" i="1"/>
  <c r="S350" i="1"/>
  <c r="R350" i="1"/>
  <c r="Q350" i="1"/>
  <c r="P350" i="1"/>
  <c r="O350" i="1"/>
  <c r="N350" i="1"/>
  <c r="M350" i="1"/>
  <c r="L350" i="1"/>
  <c r="K350" i="1"/>
  <c r="U349" i="1"/>
  <c r="T349" i="1"/>
  <c r="S349" i="1"/>
  <c r="R349" i="1"/>
  <c r="Q349" i="1"/>
  <c r="P349" i="1"/>
  <c r="O349" i="1"/>
  <c r="N349" i="1"/>
  <c r="M349" i="1"/>
  <c r="L349" i="1"/>
  <c r="K349" i="1"/>
  <c r="S340" i="1"/>
  <c r="R340" i="1"/>
  <c r="Q340" i="1"/>
  <c r="P340" i="1"/>
  <c r="O340" i="1"/>
  <c r="N340" i="1"/>
  <c r="M340" i="1"/>
  <c r="L340" i="1"/>
  <c r="K340" i="1"/>
  <c r="S339" i="1"/>
  <c r="M17" i="3" s="1"/>
  <c r="R339" i="1"/>
  <c r="L17" i="3" s="1"/>
  <c r="Q339" i="1"/>
  <c r="K17" i="3" s="1"/>
  <c r="P339" i="1"/>
  <c r="J17" i="3" s="1"/>
  <c r="O339" i="1"/>
  <c r="I17" i="3" s="1"/>
  <c r="N339" i="1"/>
  <c r="H17" i="3" s="1"/>
  <c r="M339" i="1"/>
  <c r="G17" i="3" s="1"/>
  <c r="L339" i="1"/>
  <c r="F17" i="3" s="1"/>
  <c r="K339" i="1"/>
  <c r="D17" i="3"/>
  <c r="U314" i="1"/>
  <c r="T314" i="1"/>
  <c r="S314" i="1"/>
  <c r="R314" i="1"/>
  <c r="Q314" i="1"/>
  <c r="P314" i="1"/>
  <c r="O314" i="1"/>
  <c r="N314" i="1"/>
  <c r="M314" i="1"/>
  <c r="L314" i="1"/>
  <c r="K314" i="1"/>
  <c r="U313" i="1"/>
  <c r="T313" i="1"/>
  <c r="S313" i="1"/>
  <c r="R313" i="1"/>
  <c r="Q313" i="1"/>
  <c r="P313" i="1"/>
  <c r="O313" i="1"/>
  <c r="N313" i="1"/>
  <c r="M313" i="1"/>
  <c r="L313" i="1"/>
  <c r="K313" i="1"/>
  <c r="S279" i="1"/>
  <c r="R279" i="1"/>
  <c r="Q279" i="1"/>
  <c r="P279" i="1"/>
  <c r="O279" i="1"/>
  <c r="N279" i="1"/>
  <c r="M279" i="1"/>
  <c r="L279" i="1"/>
  <c r="K279" i="1"/>
  <c r="S278" i="1"/>
  <c r="M16" i="3" s="1"/>
  <c r="R278" i="1"/>
  <c r="L16" i="3" s="1"/>
  <c r="Q278" i="1"/>
  <c r="K16" i="3" s="1"/>
  <c r="P278" i="1"/>
  <c r="J16" i="3" s="1"/>
  <c r="O278" i="1"/>
  <c r="I16" i="3" s="1"/>
  <c r="N278" i="1"/>
  <c r="H16" i="3" s="1"/>
  <c r="M278" i="1"/>
  <c r="G16" i="3" s="1"/>
  <c r="L278" i="1"/>
  <c r="F16" i="3" s="1"/>
  <c r="K278" i="1"/>
  <c r="D16" i="3"/>
  <c r="U292" i="1"/>
  <c r="T292" i="1"/>
  <c r="S292" i="1"/>
  <c r="R292" i="1"/>
  <c r="Q292" i="1"/>
  <c r="P292" i="1"/>
  <c r="O292" i="1"/>
  <c r="N292" i="1"/>
  <c r="M292" i="1"/>
  <c r="L292" i="1"/>
  <c r="K292" i="1"/>
  <c r="U291" i="1"/>
  <c r="T291" i="1"/>
  <c r="S291" i="1"/>
  <c r="R291" i="1"/>
  <c r="Q291" i="1"/>
  <c r="P291" i="1"/>
  <c r="O291" i="1"/>
  <c r="N291" i="1"/>
  <c r="M291" i="1"/>
  <c r="L291" i="1"/>
  <c r="K291" i="1"/>
  <c r="K34" i="1"/>
  <c r="L34" i="1"/>
  <c r="M34" i="1"/>
  <c r="N34" i="1"/>
  <c r="O34" i="1"/>
  <c r="P34" i="1"/>
  <c r="Q34" i="1"/>
  <c r="R34" i="1"/>
  <c r="S34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Q17" i="3" l="1"/>
  <c r="Q18" i="3"/>
  <c r="Q16" i="3"/>
  <c r="Q26" i="3"/>
  <c r="Q27" i="3"/>
  <c r="Q25" i="3"/>
  <c r="V460" i="1"/>
  <c r="V349" i="1"/>
  <c r="E16" i="3"/>
  <c r="V278" i="1"/>
  <c r="V595" i="1"/>
  <c r="V433" i="1"/>
  <c r="V623" i="1"/>
  <c r="V291" i="1"/>
  <c r="V14" i="1"/>
  <c r="V571" i="1"/>
  <c r="N27" i="3"/>
  <c r="O27" i="3" s="1"/>
  <c r="V604" i="1"/>
  <c r="V451" i="1"/>
  <c r="V19" i="1"/>
  <c r="E17" i="3"/>
  <c r="V339" i="1"/>
  <c r="V313" i="1"/>
  <c r="V474" i="1"/>
  <c r="V378" i="1"/>
  <c r="V404" i="1"/>
  <c r="P18" i="3"/>
  <c r="P17" i="3"/>
  <c r="P16" i="3"/>
  <c r="N18" i="3"/>
  <c r="O18" i="3" s="1"/>
  <c r="N25" i="3"/>
  <c r="O25" i="3" s="1"/>
  <c r="N26" i="3"/>
  <c r="O26" i="3" s="1"/>
  <c r="N16" i="3" l="1"/>
  <c r="O16" i="3" s="1"/>
  <c r="N17" i="3"/>
  <c r="O17" i="3" s="1"/>
  <c r="O29" i="3"/>
  <c r="O31" i="3"/>
  <c r="E4" i="3"/>
  <c r="F4" i="3"/>
  <c r="G4" i="3"/>
  <c r="H4" i="3"/>
  <c r="I4" i="3"/>
  <c r="J4" i="3"/>
  <c r="K4" i="3"/>
  <c r="L4" i="3"/>
  <c r="M4" i="3"/>
  <c r="D4" i="3"/>
  <c r="K7" i="1"/>
  <c r="L7" i="1"/>
  <c r="F3" i="3" s="1"/>
  <c r="M7" i="1"/>
  <c r="G3" i="3" s="1"/>
  <c r="N7" i="1"/>
  <c r="H3" i="3" s="1"/>
  <c r="O7" i="1"/>
  <c r="I3" i="3" s="1"/>
  <c r="P7" i="1"/>
  <c r="J3" i="3" s="1"/>
  <c r="Q7" i="1"/>
  <c r="K3" i="3" s="1"/>
  <c r="R7" i="1"/>
  <c r="L3" i="3" s="1"/>
  <c r="S7" i="1"/>
  <c r="M3" i="3" s="1"/>
  <c r="K8" i="1"/>
  <c r="L8" i="1"/>
  <c r="M8" i="1"/>
  <c r="N8" i="1"/>
  <c r="O8" i="1"/>
  <c r="P8" i="1"/>
  <c r="Q8" i="1"/>
  <c r="R8" i="1"/>
  <c r="S8" i="1"/>
  <c r="D3" i="3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G106" i="2"/>
  <c r="G105" i="2"/>
  <c r="G69" i="2"/>
  <c r="D15" i="3" s="1"/>
  <c r="Q3" i="3" l="1"/>
  <c r="Q4" i="3"/>
  <c r="E3" i="3"/>
  <c r="N3" i="3" s="1"/>
  <c r="V7" i="1"/>
  <c r="N5" i="3"/>
  <c r="N12" i="3"/>
  <c r="P12" i="3"/>
  <c r="N4" i="3"/>
  <c r="N28" i="3"/>
  <c r="N24" i="3"/>
  <c r="O24" i="3" s="1"/>
  <c r="N32" i="3"/>
  <c r="M24" i="3"/>
  <c r="M28" i="3"/>
  <c r="M32" i="3"/>
  <c r="I24" i="3"/>
  <c r="I28" i="3"/>
  <c r="I32" i="3"/>
  <c r="E24" i="3"/>
  <c r="E28" i="3"/>
  <c r="E32" i="3"/>
  <c r="D32" i="3"/>
  <c r="D24" i="3"/>
  <c r="D28" i="3"/>
  <c r="L28" i="3"/>
  <c r="L32" i="3"/>
  <c r="L24" i="3"/>
  <c r="H28" i="3"/>
  <c r="H32" i="3"/>
  <c r="H24" i="3"/>
  <c r="K32" i="3"/>
  <c r="K24" i="3"/>
  <c r="K28" i="3"/>
  <c r="G32" i="3"/>
  <c r="G24" i="3"/>
  <c r="G28" i="3"/>
  <c r="D19" i="3"/>
  <c r="D6" i="3"/>
  <c r="D2" i="3"/>
  <c r="D10" i="3"/>
  <c r="J24" i="3"/>
  <c r="J28" i="3"/>
  <c r="J32" i="3"/>
  <c r="F24" i="3"/>
  <c r="F28" i="3"/>
  <c r="F32" i="3"/>
  <c r="I34" i="2"/>
  <c r="J34" i="2"/>
  <c r="K34" i="2"/>
  <c r="L34" i="2"/>
  <c r="M34" i="2"/>
  <c r="N34" i="2"/>
  <c r="O34" i="2"/>
  <c r="P34" i="2"/>
  <c r="Q34" i="2"/>
  <c r="R34" i="2"/>
  <c r="S34" i="2"/>
  <c r="I35" i="2"/>
  <c r="J35" i="2"/>
  <c r="K35" i="2"/>
  <c r="L35" i="2"/>
  <c r="M35" i="2"/>
  <c r="N35" i="2"/>
  <c r="O35" i="2"/>
  <c r="P35" i="2"/>
  <c r="Q35" i="2"/>
  <c r="R35" i="2"/>
  <c r="S35" i="2"/>
  <c r="H34" i="2"/>
  <c r="H35" i="2"/>
  <c r="G35" i="2"/>
  <c r="Q28" i="3" l="1"/>
  <c r="Q32" i="3"/>
  <c r="Q24" i="3"/>
  <c r="P28" i="3"/>
  <c r="P32" i="3"/>
  <c r="J2" i="3"/>
  <c r="J10" i="3"/>
  <c r="J6" i="3"/>
  <c r="F2" i="3"/>
  <c r="F10" i="3"/>
  <c r="F6" i="3"/>
  <c r="M2" i="3"/>
  <c r="M10" i="3"/>
  <c r="M6" i="3"/>
  <c r="I2" i="3"/>
  <c r="I10" i="3"/>
  <c r="I6" i="3"/>
  <c r="E2" i="3"/>
  <c r="E10" i="3"/>
  <c r="E6" i="3"/>
  <c r="L2" i="3"/>
  <c r="L10" i="3"/>
  <c r="L6" i="3"/>
  <c r="H2" i="3"/>
  <c r="H10" i="3"/>
  <c r="H6" i="3"/>
  <c r="K10" i="3"/>
  <c r="K6" i="3"/>
  <c r="K2" i="3"/>
  <c r="G10" i="3"/>
  <c r="G6" i="3"/>
  <c r="G2" i="3"/>
  <c r="K214" i="1"/>
  <c r="L214" i="1"/>
  <c r="M214" i="1"/>
  <c r="N214" i="1"/>
  <c r="O214" i="1"/>
  <c r="P214" i="1"/>
  <c r="Q214" i="1"/>
  <c r="R214" i="1"/>
  <c r="S214" i="1"/>
  <c r="T214" i="1"/>
  <c r="U214" i="1"/>
  <c r="K215" i="1"/>
  <c r="L215" i="1"/>
  <c r="M215" i="1"/>
  <c r="N215" i="1"/>
  <c r="O215" i="1"/>
  <c r="P215" i="1"/>
  <c r="Q215" i="1"/>
  <c r="R215" i="1"/>
  <c r="S215" i="1"/>
  <c r="T215" i="1"/>
  <c r="U215" i="1"/>
  <c r="K242" i="1"/>
  <c r="L242" i="1"/>
  <c r="M242" i="1"/>
  <c r="O242" i="1"/>
  <c r="T242" i="1"/>
  <c r="U242" i="1"/>
  <c r="K243" i="1"/>
  <c r="L243" i="1"/>
  <c r="M243" i="1"/>
  <c r="O243" i="1"/>
  <c r="T243" i="1"/>
  <c r="U243" i="1"/>
  <c r="K263" i="1"/>
  <c r="L263" i="1"/>
  <c r="M263" i="1"/>
  <c r="N263" i="1"/>
  <c r="O263" i="1"/>
  <c r="P263" i="1"/>
  <c r="Q263" i="1"/>
  <c r="R263" i="1"/>
  <c r="S263" i="1"/>
  <c r="T263" i="1"/>
  <c r="U263" i="1"/>
  <c r="K264" i="1"/>
  <c r="L264" i="1"/>
  <c r="M264" i="1"/>
  <c r="N264" i="1"/>
  <c r="O264" i="1"/>
  <c r="P264" i="1"/>
  <c r="Q264" i="1"/>
  <c r="R264" i="1"/>
  <c r="S264" i="1"/>
  <c r="T264" i="1"/>
  <c r="U264" i="1"/>
  <c r="Q6" i="3" l="1"/>
  <c r="Q10" i="3"/>
  <c r="Q2" i="3"/>
  <c r="V242" i="1"/>
  <c r="V263" i="1"/>
  <c r="V214" i="1"/>
  <c r="N13" i="3"/>
  <c r="P13" i="3"/>
  <c r="P10" i="3"/>
  <c r="P6" i="3"/>
  <c r="O13" i="3" l="1"/>
  <c r="P8" i="3"/>
  <c r="N8" i="3"/>
  <c r="T9" i="2"/>
  <c r="T10" i="2"/>
  <c r="T11" i="2"/>
  <c r="T3" i="2"/>
  <c r="T4" i="2"/>
  <c r="T5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6" i="2"/>
  <c r="T7" i="2"/>
  <c r="T25" i="2"/>
  <c r="T26" i="2"/>
  <c r="T27" i="2"/>
  <c r="T28" i="2"/>
  <c r="T29" i="2"/>
  <c r="T30" i="2"/>
  <c r="T31" i="2"/>
  <c r="T32" i="2"/>
  <c r="T33" i="2"/>
  <c r="T8" i="2"/>
  <c r="T35" i="2" l="1"/>
  <c r="T34" i="2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33" i="1"/>
  <c r="L33" i="1"/>
  <c r="M33" i="1"/>
  <c r="N33" i="1"/>
  <c r="O33" i="1"/>
  <c r="P33" i="1"/>
  <c r="Q33" i="1"/>
  <c r="R33" i="1"/>
  <c r="S33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119" i="1"/>
  <c r="L119" i="1"/>
  <c r="M119" i="1"/>
  <c r="N119" i="1"/>
  <c r="O119" i="1"/>
  <c r="P119" i="1"/>
  <c r="Q119" i="1"/>
  <c r="R119" i="1"/>
  <c r="S119" i="1"/>
  <c r="T119" i="1"/>
  <c r="U119" i="1"/>
  <c r="K120" i="1"/>
  <c r="L120" i="1"/>
  <c r="M120" i="1"/>
  <c r="N120" i="1"/>
  <c r="O120" i="1"/>
  <c r="P120" i="1"/>
  <c r="Q120" i="1"/>
  <c r="R120" i="1"/>
  <c r="S120" i="1"/>
  <c r="T120" i="1"/>
  <c r="U120" i="1"/>
  <c r="M112" i="1"/>
  <c r="N112" i="1"/>
  <c r="O112" i="1"/>
  <c r="P112" i="1"/>
  <c r="U112" i="1"/>
  <c r="M113" i="1"/>
  <c r="N113" i="1"/>
  <c r="O113" i="1"/>
  <c r="P113" i="1"/>
  <c r="U113" i="1"/>
  <c r="K88" i="1"/>
  <c r="L88" i="1"/>
  <c r="M88" i="1"/>
  <c r="N88" i="1"/>
  <c r="O88" i="1"/>
  <c r="T88" i="1"/>
  <c r="U88" i="1"/>
  <c r="K89" i="1"/>
  <c r="L89" i="1"/>
  <c r="M89" i="1"/>
  <c r="N89" i="1"/>
  <c r="O89" i="1"/>
  <c r="T89" i="1"/>
  <c r="U89" i="1"/>
  <c r="M94" i="1"/>
  <c r="N94" i="1"/>
  <c r="O94" i="1"/>
  <c r="P94" i="1"/>
  <c r="U94" i="1"/>
  <c r="M95" i="1"/>
  <c r="N95" i="1"/>
  <c r="O95" i="1"/>
  <c r="P95" i="1"/>
  <c r="U95" i="1"/>
  <c r="M69" i="1"/>
  <c r="N69" i="1"/>
  <c r="O69" i="1"/>
  <c r="P69" i="1"/>
  <c r="U69" i="1"/>
  <c r="M70" i="1"/>
  <c r="N70" i="1"/>
  <c r="O70" i="1"/>
  <c r="P70" i="1"/>
  <c r="U70" i="1"/>
  <c r="O5" i="3"/>
  <c r="V3" i="1"/>
  <c r="O12" i="3"/>
  <c r="V88" i="1" l="1"/>
  <c r="V94" i="1"/>
  <c r="V48" i="1"/>
  <c r="V119" i="1"/>
  <c r="V112" i="1"/>
  <c r="V33" i="1"/>
  <c r="V26" i="1"/>
  <c r="V39" i="1"/>
  <c r="V69" i="1"/>
  <c r="P7" i="3"/>
  <c r="P9" i="3"/>
  <c r="N9" i="3"/>
  <c r="N2" i="3"/>
  <c r="O2" i="3" s="1"/>
  <c r="O10" i="3"/>
  <c r="N6" i="3"/>
  <c r="O6" i="3" s="1"/>
  <c r="O4" i="3"/>
  <c r="O3" i="3"/>
  <c r="O8" i="3"/>
  <c r="O9" i="3" l="1"/>
  <c r="O7" i="3" l="1"/>
  <c r="K201" i="1"/>
  <c r="L201" i="1"/>
  <c r="M201" i="1"/>
  <c r="O201" i="1"/>
  <c r="T201" i="1"/>
  <c r="U201" i="1"/>
  <c r="K202" i="1"/>
  <c r="L202" i="1"/>
  <c r="M202" i="1"/>
  <c r="O202" i="1"/>
  <c r="T202" i="1"/>
  <c r="U202" i="1"/>
  <c r="U189" i="1"/>
  <c r="U190" i="1"/>
  <c r="L189" i="1"/>
  <c r="M189" i="1"/>
  <c r="N189" i="1"/>
  <c r="O189" i="1"/>
  <c r="P189" i="1"/>
  <c r="L190" i="1"/>
  <c r="M190" i="1"/>
  <c r="N190" i="1"/>
  <c r="O190" i="1"/>
  <c r="P190" i="1"/>
  <c r="K164" i="1"/>
  <c r="L164" i="1"/>
  <c r="N164" i="1"/>
  <c r="O164" i="1"/>
  <c r="P164" i="1"/>
  <c r="Q164" i="1"/>
  <c r="R164" i="1"/>
  <c r="S164" i="1"/>
  <c r="T164" i="1"/>
  <c r="U164" i="1"/>
  <c r="K163" i="1"/>
  <c r="L163" i="1"/>
  <c r="N163" i="1"/>
  <c r="O163" i="1"/>
  <c r="P163" i="1"/>
  <c r="Q163" i="1"/>
  <c r="R163" i="1"/>
  <c r="S163" i="1"/>
  <c r="T163" i="1"/>
  <c r="U163" i="1"/>
  <c r="K153" i="1"/>
  <c r="L153" i="1"/>
  <c r="M153" i="1"/>
  <c r="N153" i="1"/>
  <c r="O153" i="1"/>
  <c r="T153" i="1"/>
  <c r="U153" i="1"/>
  <c r="K152" i="1"/>
  <c r="L152" i="1"/>
  <c r="M152" i="1"/>
  <c r="N152" i="1"/>
  <c r="O152" i="1"/>
  <c r="T152" i="1"/>
  <c r="U152" i="1"/>
  <c r="L143" i="1"/>
  <c r="L142" i="1"/>
  <c r="N142" i="1"/>
  <c r="O142" i="1"/>
  <c r="P142" i="1"/>
  <c r="U142" i="1"/>
  <c r="M143" i="1"/>
  <c r="N143" i="1"/>
  <c r="O143" i="1"/>
  <c r="P143" i="1"/>
  <c r="U143" i="1"/>
  <c r="D20" i="3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K549" i="1"/>
  <c r="K548" i="1"/>
  <c r="K542" i="1"/>
  <c r="K519" i="1"/>
  <c r="K518" i="1"/>
  <c r="K513" i="1"/>
  <c r="K512" i="1"/>
  <c r="K500" i="1"/>
  <c r="K499" i="1"/>
  <c r="K485" i="1"/>
  <c r="K484" i="1"/>
  <c r="K831" i="1"/>
  <c r="K830" i="1"/>
  <c r="K804" i="1"/>
  <c r="K803" i="1"/>
  <c r="K877" i="1"/>
  <c r="K876" i="1"/>
  <c r="K859" i="1"/>
  <c r="K858" i="1"/>
  <c r="K783" i="1"/>
  <c r="K782" i="1"/>
  <c r="L549" i="1"/>
  <c r="M549" i="1"/>
  <c r="N549" i="1"/>
  <c r="O549" i="1"/>
  <c r="P549" i="1"/>
  <c r="Q549" i="1"/>
  <c r="R549" i="1"/>
  <c r="S549" i="1"/>
  <c r="T549" i="1"/>
  <c r="U549" i="1"/>
  <c r="L548" i="1"/>
  <c r="M548" i="1"/>
  <c r="N548" i="1"/>
  <c r="O548" i="1"/>
  <c r="P548" i="1"/>
  <c r="Q548" i="1"/>
  <c r="R548" i="1"/>
  <c r="S548" i="1"/>
  <c r="T548" i="1"/>
  <c r="U548" i="1"/>
  <c r="L542" i="1"/>
  <c r="M542" i="1"/>
  <c r="N542" i="1"/>
  <c r="O542" i="1"/>
  <c r="P542" i="1"/>
  <c r="Q542" i="1"/>
  <c r="R542" i="1"/>
  <c r="S542" i="1"/>
  <c r="L541" i="1"/>
  <c r="M541" i="1"/>
  <c r="G22" i="3" s="1"/>
  <c r="N541" i="1"/>
  <c r="H22" i="3" s="1"/>
  <c r="O541" i="1"/>
  <c r="I22" i="3" s="1"/>
  <c r="P541" i="1"/>
  <c r="J22" i="3" s="1"/>
  <c r="Q541" i="1"/>
  <c r="K22" i="3" s="1"/>
  <c r="R541" i="1"/>
  <c r="L22" i="3" s="1"/>
  <c r="S541" i="1"/>
  <c r="M22" i="3" s="1"/>
  <c r="D22" i="3"/>
  <c r="L519" i="1"/>
  <c r="M519" i="1"/>
  <c r="N519" i="1"/>
  <c r="O519" i="1"/>
  <c r="P519" i="1"/>
  <c r="Q519" i="1"/>
  <c r="R519" i="1"/>
  <c r="S519" i="1"/>
  <c r="T519" i="1"/>
  <c r="U519" i="1"/>
  <c r="L518" i="1"/>
  <c r="M518" i="1"/>
  <c r="N518" i="1"/>
  <c r="O518" i="1"/>
  <c r="Q518" i="1"/>
  <c r="R518" i="1"/>
  <c r="S518" i="1"/>
  <c r="T518" i="1"/>
  <c r="U518" i="1"/>
  <c r="L513" i="1"/>
  <c r="M513" i="1"/>
  <c r="N513" i="1"/>
  <c r="O513" i="1"/>
  <c r="P513" i="1"/>
  <c r="Q513" i="1"/>
  <c r="R513" i="1"/>
  <c r="S513" i="1"/>
  <c r="L512" i="1"/>
  <c r="F21" i="3" s="1"/>
  <c r="M512" i="1"/>
  <c r="G21" i="3" s="1"/>
  <c r="N512" i="1"/>
  <c r="H21" i="3" s="1"/>
  <c r="O512" i="1"/>
  <c r="I21" i="3" s="1"/>
  <c r="P512" i="1"/>
  <c r="J21" i="3" s="1"/>
  <c r="Q512" i="1"/>
  <c r="K21" i="3" s="1"/>
  <c r="R512" i="1"/>
  <c r="L21" i="3" s="1"/>
  <c r="S512" i="1"/>
  <c r="M21" i="3" s="1"/>
  <c r="D21" i="3"/>
  <c r="L500" i="1"/>
  <c r="M500" i="1"/>
  <c r="N500" i="1"/>
  <c r="O500" i="1"/>
  <c r="P500" i="1"/>
  <c r="Q500" i="1"/>
  <c r="R500" i="1"/>
  <c r="S500" i="1"/>
  <c r="T500" i="1"/>
  <c r="U500" i="1"/>
  <c r="L499" i="1"/>
  <c r="M499" i="1"/>
  <c r="N499" i="1"/>
  <c r="O499" i="1"/>
  <c r="P499" i="1"/>
  <c r="Q499" i="1"/>
  <c r="R499" i="1"/>
  <c r="S499" i="1"/>
  <c r="T499" i="1"/>
  <c r="U499" i="1"/>
  <c r="L485" i="1"/>
  <c r="M485" i="1"/>
  <c r="N485" i="1"/>
  <c r="O485" i="1"/>
  <c r="P485" i="1"/>
  <c r="Q485" i="1"/>
  <c r="R485" i="1"/>
  <c r="S485" i="1"/>
  <c r="L484" i="1"/>
  <c r="F20" i="3" s="1"/>
  <c r="M484" i="1"/>
  <c r="G20" i="3" s="1"/>
  <c r="N484" i="1"/>
  <c r="H20" i="3" s="1"/>
  <c r="O484" i="1"/>
  <c r="I20" i="3" s="1"/>
  <c r="P484" i="1"/>
  <c r="J20" i="3" s="1"/>
  <c r="Q484" i="1"/>
  <c r="K20" i="3" s="1"/>
  <c r="R484" i="1"/>
  <c r="L20" i="3" s="1"/>
  <c r="S484" i="1"/>
  <c r="M20" i="3" s="1"/>
  <c r="L831" i="1"/>
  <c r="M831" i="1"/>
  <c r="N831" i="1"/>
  <c r="O831" i="1"/>
  <c r="P831" i="1"/>
  <c r="T831" i="1"/>
  <c r="U831" i="1"/>
  <c r="L830" i="1"/>
  <c r="M830" i="1"/>
  <c r="N830" i="1"/>
  <c r="O830" i="1"/>
  <c r="P830" i="1"/>
  <c r="T830" i="1"/>
  <c r="U830" i="1"/>
  <c r="L804" i="1"/>
  <c r="M804" i="1"/>
  <c r="N804" i="1"/>
  <c r="O804" i="1"/>
  <c r="P804" i="1"/>
  <c r="Q804" i="1"/>
  <c r="R804" i="1"/>
  <c r="S804" i="1"/>
  <c r="T804" i="1"/>
  <c r="U804" i="1"/>
  <c r="L803" i="1"/>
  <c r="M803" i="1"/>
  <c r="N803" i="1"/>
  <c r="O803" i="1"/>
  <c r="P803" i="1"/>
  <c r="Q803" i="1"/>
  <c r="R803" i="1"/>
  <c r="S803" i="1"/>
  <c r="T803" i="1"/>
  <c r="U803" i="1"/>
  <c r="L877" i="1"/>
  <c r="M877" i="1"/>
  <c r="N877" i="1"/>
  <c r="O877" i="1"/>
  <c r="P877" i="1"/>
  <c r="T877" i="1"/>
  <c r="U877" i="1"/>
  <c r="L876" i="1"/>
  <c r="M876" i="1"/>
  <c r="N876" i="1"/>
  <c r="O876" i="1"/>
  <c r="P876" i="1"/>
  <c r="T876" i="1"/>
  <c r="U876" i="1"/>
  <c r="L859" i="1"/>
  <c r="M859" i="1"/>
  <c r="N859" i="1"/>
  <c r="O859" i="1"/>
  <c r="P859" i="1"/>
  <c r="Q859" i="1"/>
  <c r="R859" i="1"/>
  <c r="S859" i="1"/>
  <c r="T859" i="1"/>
  <c r="U859" i="1"/>
  <c r="L858" i="1"/>
  <c r="M858" i="1"/>
  <c r="N858" i="1"/>
  <c r="O858" i="1"/>
  <c r="P858" i="1"/>
  <c r="Q858" i="1"/>
  <c r="R858" i="1"/>
  <c r="S858" i="1"/>
  <c r="T858" i="1"/>
  <c r="U858" i="1"/>
  <c r="L783" i="1"/>
  <c r="M783" i="1"/>
  <c r="N783" i="1"/>
  <c r="O783" i="1"/>
  <c r="P783" i="1"/>
  <c r="Q783" i="1"/>
  <c r="R783" i="1"/>
  <c r="S783" i="1"/>
  <c r="T783" i="1"/>
  <c r="U783" i="1"/>
  <c r="L782" i="1"/>
  <c r="M782" i="1"/>
  <c r="N782" i="1"/>
  <c r="O782" i="1"/>
  <c r="P782" i="1"/>
  <c r="Q782" i="1"/>
  <c r="R782" i="1"/>
  <c r="S782" i="1"/>
  <c r="T782" i="1"/>
  <c r="U782" i="1"/>
  <c r="Q20" i="3" l="1"/>
  <c r="Q22" i="3"/>
  <c r="Q21" i="3"/>
  <c r="V803" i="1"/>
  <c r="V782" i="1"/>
  <c r="V830" i="1"/>
  <c r="E21" i="3"/>
  <c r="N21" i="3" s="1"/>
  <c r="O21" i="3" s="1"/>
  <c r="V512" i="1"/>
  <c r="F22" i="3"/>
  <c r="N22" i="3" s="1"/>
  <c r="O22" i="3" s="1"/>
  <c r="V541" i="1"/>
  <c r="V142" i="1"/>
  <c r="V518" i="1"/>
  <c r="V152" i="1"/>
  <c r="V858" i="1"/>
  <c r="E20" i="3"/>
  <c r="N20" i="3" s="1"/>
  <c r="O20" i="3" s="1"/>
  <c r="V484" i="1"/>
  <c r="V876" i="1"/>
  <c r="V548" i="1"/>
  <c r="V189" i="1"/>
  <c r="V201" i="1"/>
  <c r="V499" i="1"/>
  <c r="P11" i="3"/>
  <c r="P20" i="3"/>
  <c r="P21" i="3"/>
  <c r="E15" i="3"/>
  <c r="E19" i="3"/>
  <c r="H15" i="3"/>
  <c r="H19" i="3"/>
  <c r="L15" i="3"/>
  <c r="L19" i="3"/>
  <c r="I15" i="3"/>
  <c r="I19" i="3"/>
  <c r="M15" i="3"/>
  <c r="M19" i="3"/>
  <c r="N19" i="3"/>
  <c r="O19" i="3" s="1"/>
  <c r="N15" i="3"/>
  <c r="O15" i="3" s="1"/>
  <c r="F19" i="3"/>
  <c r="F15" i="3"/>
  <c r="J19" i="3"/>
  <c r="J15" i="3"/>
  <c r="G15" i="3"/>
  <c r="G19" i="3"/>
  <c r="K15" i="3"/>
  <c r="K19" i="3"/>
  <c r="O11" i="3"/>
  <c r="Q15" i="3" l="1"/>
  <c r="Q19" i="3"/>
  <c r="P22" i="3"/>
  <c r="P19" i="3"/>
  <c r="P15" i="3"/>
  <c r="M164" i="1" l="1"/>
  <c r="M163" i="1"/>
  <c r="V1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Lustrino</author>
  </authors>
  <commentList>
    <comment ref="S3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  <comment ref="S33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Too much high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Michele Lustrino</author>
  </authors>
  <commentList>
    <comment ref="D38" authorId="0" shapeId="0" xr:uid="{00000000-0006-0000-0200-000001000000}">
      <text>
        <r>
          <rPr>
            <sz val="8"/>
            <color indexed="81"/>
            <rFont val="Tahoma"/>
            <family val="2"/>
          </rPr>
          <t>Attenzione: I dati di Mollo et al., 2010 sono normalizzati a 100, ma è riportato il totale vero. Quindi ho ricalcolato i dati normalizzati in modo che il loro totale fosse identico a quello riportato in tabella.
Campione sintetico che mima la composizione del K-basalto più primitivo della Provincia Romana.</t>
        </r>
      </text>
    </comment>
    <comment ref="D51" authorId="0" shapeId="0" xr:uid="{00000000-0006-0000-0200-000002000000}">
      <text>
        <r>
          <rPr>
            <sz val="8"/>
            <color indexed="81"/>
            <rFont val="Tahoma"/>
            <family val="2"/>
          </rPr>
          <t>Attenzione: I dati di Iacono Marziano et al., 2008 sono normalizzati a 100, ma è riportato il totale vero. Quindi ho ricalcolato i dati normalizzati in modo che il loro totale fosse identico a quello riportato in tabella.
Campione di basalto di Stromboli</t>
        </r>
      </text>
    </comment>
    <comment ref="D63" authorId="0" shapeId="0" xr:uid="{00000000-0006-0000-0200-000003000000}">
      <text>
        <r>
          <rPr>
            <sz val="8"/>
            <color indexed="81"/>
            <rFont val="Tahoma"/>
            <family val="2"/>
          </rPr>
          <t>Attenzione: I dati di Carter e Dasgupta 2015 sono normalizzati a 100, ma è riportato il totale vero. Quindi ho ricalcolato i dati normalizzati in modo che il loro totale fosse identico a quello riportato in tabella.
Campione sintetico di basalto di arco (che secondo gli autori dovrebbe ricordare i magmi di Stromboli, ma non così potassico).</t>
        </r>
      </text>
    </comment>
  </commentList>
</comments>
</file>

<file path=xl/sharedStrings.xml><?xml version="1.0" encoding="utf-8"?>
<sst xmlns="http://schemas.openxmlformats.org/spreadsheetml/2006/main" count="2461" uniqueCount="988">
  <si>
    <t xml:space="preserve">   No. </t>
  </si>
  <si>
    <t xml:space="preserve">   MgO   </t>
  </si>
  <si>
    <t xml:space="preserve">   FeO   </t>
  </si>
  <si>
    <t xml:space="preserve">   CaO   </t>
  </si>
  <si>
    <t xml:space="preserve">   MnO   </t>
  </si>
  <si>
    <t xml:space="preserve">   NiO   </t>
  </si>
  <si>
    <t xml:space="preserve">   PtO   </t>
  </si>
  <si>
    <t xml:space="preserve">  Total  </t>
  </si>
  <si>
    <t xml:space="preserve">Comment  </t>
  </si>
  <si>
    <t xml:space="preserve">BM2_1_cx1_1 </t>
  </si>
  <si>
    <t xml:space="preserve">BM2_1_cx1_2 </t>
  </si>
  <si>
    <t xml:space="preserve">BM2_1_cx1_3 </t>
  </si>
  <si>
    <t xml:space="preserve">BM2_1_cx1_4 </t>
  </si>
  <si>
    <t xml:space="preserve">BM2_1_cx1_5 </t>
  </si>
  <si>
    <t xml:space="preserve">BM2_1_cx1_6 </t>
  </si>
  <si>
    <t xml:space="preserve">BM2_1_cx2_1 </t>
  </si>
  <si>
    <t xml:space="preserve">BM2_1_cx2_2 </t>
  </si>
  <si>
    <t xml:space="preserve">BM2_1_cx2_3 </t>
  </si>
  <si>
    <t xml:space="preserve">BM2_1_cx2_4 </t>
  </si>
  <si>
    <t xml:space="preserve">BM2_1_cx2_5 </t>
  </si>
  <si>
    <t xml:space="preserve">BM2_1_cx2_6 </t>
  </si>
  <si>
    <t xml:space="preserve">BM2_2_cx1_1 </t>
  </si>
  <si>
    <t xml:space="preserve">BM2_2_cx1_2 </t>
  </si>
  <si>
    <t xml:space="preserve">BM2_2_cx1_3 </t>
  </si>
  <si>
    <t xml:space="preserve">BM2_2_cx1_4 </t>
  </si>
  <si>
    <t xml:space="preserve">BM2_2_cx2_1 </t>
  </si>
  <si>
    <t xml:space="preserve">BM2_2_cx2_2 </t>
  </si>
  <si>
    <t xml:space="preserve">BM2_2_cx2_3 </t>
  </si>
  <si>
    <t xml:space="preserve">BM2_2_cx2_4 </t>
  </si>
  <si>
    <t xml:space="preserve">BM2_3_cx1_1 </t>
  </si>
  <si>
    <t xml:space="preserve">BM2_3_cx1_2 </t>
  </si>
  <si>
    <t xml:space="preserve">BM2_3_cx1_3 </t>
  </si>
  <si>
    <t xml:space="preserve">BM2_3_cx1_4 </t>
  </si>
  <si>
    <t xml:space="preserve">BM2_3_cx1_5 </t>
  </si>
  <si>
    <t xml:space="preserve">BM2_3_cx1_6 </t>
  </si>
  <si>
    <t xml:space="preserve">BM2_3_cx2_1 </t>
  </si>
  <si>
    <t xml:space="preserve">BM2_3_cx2_2 </t>
  </si>
  <si>
    <t xml:space="preserve">BM2_3_cx2_3 </t>
  </si>
  <si>
    <t xml:space="preserve">BM2_3_cx2_4 </t>
  </si>
  <si>
    <t xml:space="preserve">BM2_3_cx2_5 </t>
  </si>
  <si>
    <t xml:space="preserve">BM2_3_cx2_6 </t>
  </si>
  <si>
    <t xml:space="preserve">BM3_2h_cx1_1 </t>
  </si>
  <si>
    <t xml:space="preserve">BM3_2h_cx1_2 </t>
  </si>
  <si>
    <t xml:space="preserve">BM3_2h_cx1_3 </t>
  </si>
  <si>
    <t xml:space="preserve">BM3_2h_cx2_1 </t>
  </si>
  <si>
    <t xml:space="preserve">BM3_2h_cx2_2 </t>
  </si>
  <si>
    <t xml:space="preserve">BM3_2h_cx2_3 </t>
  </si>
  <si>
    <t xml:space="preserve">BM3_4h_cx1_1 </t>
  </si>
  <si>
    <t xml:space="preserve">BM3_4h_cx1_2 </t>
  </si>
  <si>
    <t xml:space="preserve">BM3_4h_cx1_3 </t>
  </si>
  <si>
    <t xml:space="preserve">BM3_4h_cx2_1 </t>
  </si>
  <si>
    <t xml:space="preserve">BM3_4h_cx2_2 </t>
  </si>
  <si>
    <t xml:space="preserve">BM3_4h_cx2_3 </t>
  </si>
  <si>
    <t xml:space="preserve">BM3_6h_cx1_1 </t>
  </si>
  <si>
    <t xml:space="preserve">BM3_6h_cx1_2 </t>
  </si>
  <si>
    <t xml:space="preserve">BM3_6h_cx1_3 </t>
  </si>
  <si>
    <t xml:space="preserve">BM3_6h_cx1_4 </t>
  </si>
  <si>
    <t xml:space="preserve">BM3_6h_cx1_5 </t>
  </si>
  <si>
    <t xml:space="preserve">BM3_6h_cx1_6 </t>
  </si>
  <si>
    <t xml:space="preserve">BM3_6h_cx2_1 </t>
  </si>
  <si>
    <t xml:space="preserve">BM3_6h_cx2_2 </t>
  </si>
  <si>
    <t xml:space="preserve">BM3_6h_cx2_3 </t>
  </si>
  <si>
    <t xml:space="preserve">BM3_6h_cx2_4 </t>
  </si>
  <si>
    <t xml:space="preserve">BM3_6h_cx2_5 </t>
  </si>
  <si>
    <t xml:space="preserve">BM3_6h_cx2_6 </t>
  </si>
  <si>
    <t xml:space="preserve">BM3_6h_cx2_7 </t>
  </si>
  <si>
    <t xml:space="preserve">BM3_6h_cx2_8 </t>
  </si>
  <si>
    <t xml:space="preserve">RM45_10_ol 1 </t>
  </si>
  <si>
    <t xml:space="preserve">RM45_10_ol 6 </t>
  </si>
  <si>
    <t xml:space="preserve">RM45_10_ol 7 </t>
  </si>
  <si>
    <t xml:space="preserve">RM45_10_ol 10 </t>
  </si>
  <si>
    <t xml:space="preserve">RM45_10_ol 11 </t>
  </si>
  <si>
    <t xml:space="preserve">RM45_10_ol 13 </t>
  </si>
  <si>
    <t xml:space="preserve">RM45_10_spl 1 </t>
  </si>
  <si>
    <t xml:space="preserve">RM45_10_spl 2 </t>
  </si>
  <si>
    <t xml:space="preserve">RM45_10_spl 3 </t>
  </si>
  <si>
    <t xml:space="preserve">RM45_10_spl 4 </t>
  </si>
  <si>
    <t xml:space="preserve">RM45_10_spl 5 </t>
  </si>
  <si>
    <t xml:space="preserve">RM45_10_spl 6 </t>
  </si>
  <si>
    <t xml:space="preserve">RM45_10_cx 2 </t>
  </si>
  <si>
    <t xml:space="preserve">RM45_10_cx 4 </t>
  </si>
  <si>
    <t xml:space="preserve">RM45_10_cx 5 </t>
  </si>
  <si>
    <t xml:space="preserve">RM45_10_cx 8 </t>
  </si>
  <si>
    <t xml:space="preserve">RM45_10_cx 9 </t>
  </si>
  <si>
    <t xml:space="preserve">RM45_50_cx 1 </t>
  </si>
  <si>
    <t xml:space="preserve">RM45_50_cx 2 </t>
  </si>
  <si>
    <t xml:space="preserve">RM45_50_cx 5 </t>
  </si>
  <si>
    <t xml:space="preserve">RM45_50_cx 7 </t>
  </si>
  <si>
    <t xml:space="preserve">RM45_50_cx 11 </t>
  </si>
  <si>
    <t xml:space="preserve">RM45_50_cx 12 </t>
  </si>
  <si>
    <t xml:space="preserve">RM45_30_cx 1 </t>
  </si>
  <si>
    <t xml:space="preserve">RM45_30_cx 2 </t>
  </si>
  <si>
    <t xml:space="preserve">RM45_30_cx 3 </t>
  </si>
  <si>
    <t xml:space="preserve">RM45_30_cx 5 </t>
  </si>
  <si>
    <t xml:space="preserve">RM45_30_cx 6 </t>
  </si>
  <si>
    <t xml:space="preserve">RM45_30_cx 7 </t>
  </si>
  <si>
    <t xml:space="preserve">RM45_30_cx 8 </t>
  </si>
  <si>
    <t xml:space="preserve">RM45_30_cx 9 </t>
  </si>
  <si>
    <t xml:space="preserve">RM37_10_ol 3 </t>
  </si>
  <si>
    <t xml:space="preserve">RM37_10_ol 4 </t>
  </si>
  <si>
    <t xml:space="preserve">RM37_10_ol 5 </t>
  </si>
  <si>
    <t xml:space="preserve">RM37_10_ol 9 </t>
  </si>
  <si>
    <t xml:space="preserve">RM37_10_mtc 1 </t>
  </si>
  <si>
    <t xml:space="preserve">RM37_10_mtc 2 </t>
  </si>
  <si>
    <t xml:space="preserve">RM37_10_mtc 3 </t>
  </si>
  <si>
    <t xml:space="preserve">RM37_10_mtc 4 </t>
  </si>
  <si>
    <t xml:space="preserve">RM37_10_mtc 5 </t>
  </si>
  <si>
    <t xml:space="preserve">RM37_30_ol 1 </t>
  </si>
  <si>
    <t xml:space="preserve">RM37_30_ol 2 </t>
  </si>
  <si>
    <t xml:space="preserve">RM37_30_ol 5 </t>
  </si>
  <si>
    <t xml:space="preserve">RM37_30_mtc 1 </t>
  </si>
  <si>
    <t xml:space="preserve">RM37_30_mtc 2 </t>
  </si>
  <si>
    <t xml:space="preserve">RM37_30_mtc 3 </t>
  </si>
  <si>
    <t xml:space="preserve">RM37_30_mtc 5 </t>
  </si>
  <si>
    <t xml:space="preserve">RM37_30_mtc 6 </t>
  </si>
  <si>
    <t xml:space="preserve">RM37_30_mtc 7 </t>
  </si>
  <si>
    <t xml:space="preserve">RM37_30_mtc 8 </t>
  </si>
  <si>
    <t xml:space="preserve">RM37_30_mtc 9 </t>
  </si>
  <si>
    <t xml:space="preserve">RM37_50_cx 1 </t>
  </si>
  <si>
    <t xml:space="preserve">RM37_50_cx 3 </t>
  </si>
  <si>
    <t xml:space="preserve">RM37_50_cx 4 </t>
  </si>
  <si>
    <t xml:space="preserve">RM37_50_cx 5 </t>
  </si>
  <si>
    <t xml:space="preserve">RM37_50_ol 1 </t>
  </si>
  <si>
    <t xml:space="preserve">RM37_50_ol 2 </t>
  </si>
  <si>
    <t xml:space="preserve">RM37_50_ol 9 </t>
  </si>
  <si>
    <t xml:space="preserve">RM37_50_ol 10 </t>
  </si>
  <si>
    <t>Experiment</t>
  </si>
  <si>
    <t>Sample</t>
  </si>
  <si>
    <t>P (Kbar)</t>
  </si>
  <si>
    <t>T (°C)</t>
  </si>
  <si>
    <t>Run (h)</t>
  </si>
  <si>
    <t>EMP</t>
  </si>
  <si>
    <t>RM45_10</t>
  </si>
  <si>
    <t>INGV</t>
  </si>
  <si>
    <t>Olivine</t>
  </si>
  <si>
    <t>average</t>
  </si>
  <si>
    <t>standard deviation</t>
  </si>
  <si>
    <t>RM45_30</t>
  </si>
  <si>
    <t>RM45_50</t>
  </si>
  <si>
    <t>RM37_10</t>
  </si>
  <si>
    <t>RM37_30</t>
  </si>
  <si>
    <t>RM37_50</t>
  </si>
  <si>
    <r>
      <t xml:space="preserve">   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</si>
  <si>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SiO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</si>
  <si>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</t>
    </r>
  </si>
  <si>
    <r>
      <t xml:space="preserve">  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 </t>
    </r>
  </si>
  <si>
    <r>
      <t xml:space="preserve">  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5  </t>
    </r>
  </si>
  <si>
    <r>
      <t xml:space="preserve">   Cr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</si>
  <si>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TiO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</si>
  <si>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t>BM3</t>
  </si>
  <si>
    <t>BM2</t>
  </si>
  <si>
    <t>Pristine glass BM2</t>
  </si>
  <si>
    <t>Pristine glass BM3</t>
  </si>
  <si>
    <t>DST</t>
  </si>
  <si>
    <t>BM1</t>
  </si>
  <si>
    <t>INGV-SEM</t>
  </si>
  <si>
    <t>BM1_1</t>
  </si>
  <si>
    <t>BM1_2</t>
  </si>
  <si>
    <t>BM1_3</t>
  </si>
  <si>
    <t>BM1_4</t>
  </si>
  <si>
    <t xml:space="preserve">BM1_1_1 </t>
  </si>
  <si>
    <t xml:space="preserve">BM1_1_2 </t>
  </si>
  <si>
    <t xml:space="preserve">BM1_1_3 </t>
  </si>
  <si>
    <t>BM1_1_4</t>
  </si>
  <si>
    <t>BM1_1_5</t>
  </si>
  <si>
    <t>BM1_1_6</t>
  </si>
  <si>
    <t>BM1_1_7</t>
  </si>
  <si>
    <t>BM1_1_8</t>
  </si>
  <si>
    <t>BM1_1_9</t>
  </si>
  <si>
    <t>BM1_1_10</t>
  </si>
  <si>
    <t>BM1_1_11</t>
  </si>
  <si>
    <t>BM1_1_12</t>
  </si>
  <si>
    <t>BM1_1_13</t>
  </si>
  <si>
    <t>BM1_1_14</t>
  </si>
  <si>
    <t>BM1_1_15</t>
  </si>
  <si>
    <t>BM1_1_16</t>
  </si>
  <si>
    <t xml:space="preserve">BM1_2_1 </t>
  </si>
  <si>
    <t xml:space="preserve">BM1_2_2 </t>
  </si>
  <si>
    <t>BM1_2_3</t>
  </si>
  <si>
    <t>BM1_2_4</t>
  </si>
  <si>
    <t>BM1_2_5</t>
  </si>
  <si>
    <t>BM1_2_6</t>
  </si>
  <si>
    <t>BM1_2_7</t>
  </si>
  <si>
    <t>BM1_2_8</t>
  </si>
  <si>
    <t>BM1_2_9</t>
  </si>
  <si>
    <t>BM1_2_10</t>
  </si>
  <si>
    <t>BM1_2_11</t>
  </si>
  <si>
    <t>Pristine glass BM1</t>
  </si>
  <si>
    <t>DST/INGV</t>
  </si>
  <si>
    <t>QP1_124_10</t>
  </si>
  <si>
    <t>QP1_124_30</t>
  </si>
  <si>
    <t>QP1_124_50</t>
  </si>
  <si>
    <t>QP1_125_10</t>
  </si>
  <si>
    <t>QP1_125_30</t>
  </si>
  <si>
    <t>QP1_122_30</t>
  </si>
  <si>
    <t>QP1_122_50</t>
  </si>
  <si>
    <t>QP1_125_50</t>
  </si>
  <si>
    <t>QP1_123_10</t>
  </si>
  <si>
    <t>QP1_123_30</t>
  </si>
  <si>
    <t>QP1_123_50</t>
  </si>
  <si>
    <t xml:space="preserve"> glass 1-1</t>
  </si>
  <si>
    <t xml:space="preserve"> glass 1-2</t>
  </si>
  <si>
    <t xml:space="preserve"> glass 1-3</t>
  </si>
  <si>
    <t xml:space="preserve"> glass 1-4</t>
  </si>
  <si>
    <t xml:space="preserve"> glass 1-5</t>
  </si>
  <si>
    <t xml:space="preserve"> Ol Skeletal 1-6</t>
  </si>
  <si>
    <t xml:space="preserve"> Ol skeletal  1-8</t>
  </si>
  <si>
    <t xml:space="preserve"> Ol 13</t>
  </si>
  <si>
    <t xml:space="preserve"> Ol 14</t>
  </si>
  <si>
    <t xml:space="preserve"> Ol 15</t>
  </si>
  <si>
    <t xml:space="preserve"> Ol 16</t>
  </si>
  <si>
    <t xml:space="preserve"> Ol 17</t>
  </si>
  <si>
    <t xml:space="preserve"> Sp 18</t>
  </si>
  <si>
    <t xml:space="preserve"> Sp 19</t>
  </si>
  <si>
    <t xml:space="preserve"> Sp 20</t>
  </si>
  <si>
    <t xml:space="preserve"> Sp 21</t>
  </si>
  <si>
    <t xml:space="preserve"> Sp 25</t>
  </si>
  <si>
    <t xml:space="preserve"> Sp 29</t>
  </si>
  <si>
    <t xml:space="preserve"> Sp 28</t>
  </si>
  <si>
    <t xml:space="preserve"> Ol gm 1-5 </t>
  </si>
  <si>
    <t xml:space="preserve"> Ol gm 1-7</t>
  </si>
  <si>
    <t xml:space="preserve"> Ol gm 1-9</t>
  </si>
  <si>
    <t xml:space="preserve"> Ol 12</t>
  </si>
  <si>
    <t xml:space="preserve"> Sp 7</t>
  </si>
  <si>
    <t xml:space="preserve"> Sp 8</t>
  </si>
  <si>
    <t xml:space="preserve"> Sp 9</t>
  </si>
  <si>
    <t xml:space="preserve"> Sp 10</t>
  </si>
  <si>
    <t xml:space="preserve"> Sp 11</t>
  </si>
  <si>
    <t xml:space="preserve"> Sp 17</t>
  </si>
  <si>
    <t xml:space="preserve"> Sp 22</t>
  </si>
  <si>
    <t xml:space="preserve"> Sp 23</t>
  </si>
  <si>
    <t xml:space="preserve"> glass 1-1 </t>
  </si>
  <si>
    <t xml:space="preserve"> glass 1-2 </t>
  </si>
  <si>
    <t xml:space="preserve"> glass 1-4 </t>
  </si>
  <si>
    <t xml:space="preserve"> Ol gm  1-7</t>
  </si>
  <si>
    <t xml:space="preserve"> Ol gm 1-11</t>
  </si>
  <si>
    <t xml:space="preserve"> glass 6</t>
  </si>
  <si>
    <t xml:space="preserve"> Ol gm 1-5</t>
  </si>
  <si>
    <t xml:space="preserve"> Ol gm 1-6</t>
  </si>
  <si>
    <t xml:space="preserve"> Ol gm 1-7 </t>
  </si>
  <si>
    <t xml:space="preserve"> Sp 13</t>
  </si>
  <si>
    <t xml:space="preserve"> Sp 15</t>
  </si>
  <si>
    <t xml:space="preserve"> Sp 16</t>
  </si>
  <si>
    <t xml:space="preserve"> Sp 14</t>
  </si>
  <si>
    <t xml:space="preserve"> Ol gm 1-6 </t>
  </si>
  <si>
    <t xml:space="preserve"> glass 1-6 glass</t>
  </si>
  <si>
    <t xml:space="preserve"> 1-15 glass</t>
  </si>
  <si>
    <t xml:space="preserve"> glass 2-6 </t>
  </si>
  <si>
    <t xml:space="preserve"> glass 2-7 </t>
  </si>
  <si>
    <t xml:space="preserve"> Cc 3</t>
  </si>
  <si>
    <t xml:space="preserve"> Cc 4</t>
  </si>
  <si>
    <t xml:space="preserve"> Cc 5</t>
  </si>
  <si>
    <t xml:space="preserve"> Cc 7</t>
  </si>
  <si>
    <t xml:space="preserve"> Pvsk ? 2-15 </t>
  </si>
  <si>
    <t>Cc 3</t>
  </si>
  <si>
    <t xml:space="preserve"> Px 1</t>
  </si>
  <si>
    <t xml:space="preserve"> Px 2</t>
  </si>
  <si>
    <t xml:space="preserve"> Px 3</t>
  </si>
  <si>
    <t xml:space="preserve"> Px 4</t>
  </si>
  <si>
    <t xml:space="preserve"> Px 5</t>
  </si>
  <si>
    <t xml:space="preserve"> Px 6</t>
  </si>
  <si>
    <t xml:space="preserve"> Px 7</t>
  </si>
  <si>
    <t xml:space="preserve"> Px 8</t>
  </si>
  <si>
    <t xml:space="preserve"> Px 10</t>
  </si>
  <si>
    <t xml:space="preserve"> Px 11</t>
  </si>
  <si>
    <t xml:space="preserve"> Px 22</t>
  </si>
  <si>
    <t xml:space="preserve"> Px 23</t>
  </si>
  <si>
    <t xml:space="preserve"> Px 24</t>
  </si>
  <si>
    <t xml:space="preserve"> Px 21</t>
  </si>
  <si>
    <t xml:space="preserve"> Px 25</t>
  </si>
  <si>
    <t xml:space="preserve"> Mel 1</t>
  </si>
  <si>
    <t xml:space="preserve"> Mel1</t>
  </si>
  <si>
    <t xml:space="preserve"> Mel2</t>
  </si>
  <si>
    <t xml:space="preserve"> Mel3</t>
  </si>
  <si>
    <t xml:space="preserve"> Mel4</t>
  </si>
  <si>
    <t xml:space="preserve"> Mel5</t>
  </si>
  <si>
    <t xml:space="preserve"> Mel6</t>
  </si>
  <si>
    <t xml:space="preserve"> Mel7</t>
  </si>
  <si>
    <t xml:space="preserve"> Mel8</t>
  </si>
  <si>
    <t xml:space="preserve"> Mel9</t>
  </si>
  <si>
    <t xml:space="preserve"> Mel10</t>
  </si>
  <si>
    <t xml:space="preserve"> Mel11</t>
  </si>
  <si>
    <t xml:space="preserve"> Mel12</t>
  </si>
  <si>
    <t xml:space="preserve"> Mel13</t>
  </si>
  <si>
    <t xml:space="preserve"> Mel14</t>
  </si>
  <si>
    <t xml:space="preserve"> Mel15</t>
  </si>
  <si>
    <t xml:space="preserve"> Mel16</t>
  </si>
  <si>
    <t xml:space="preserve"> Mel17</t>
  </si>
  <si>
    <t xml:space="preserve"> Mel18</t>
  </si>
  <si>
    <t xml:space="preserve"> Mel 1-1 </t>
  </si>
  <si>
    <t xml:space="preserve"> Mel 1-2</t>
  </si>
  <si>
    <t xml:space="preserve"> Mel 1-3</t>
  </si>
  <si>
    <t xml:space="preserve"> Mel 1-8 </t>
  </si>
  <si>
    <t xml:space="preserve"> Mel 2-1 </t>
  </si>
  <si>
    <t xml:space="preserve"> big pecilitic Mel2-14 </t>
  </si>
  <si>
    <t xml:space="preserve">RM45_10_Mel 1 </t>
  </si>
  <si>
    <t xml:space="preserve">RM45_10_Mel 2 </t>
  </si>
  <si>
    <t xml:space="preserve">RM45_10_Mel 5 </t>
  </si>
  <si>
    <t xml:space="preserve">RM45_10_Mel 7 </t>
  </si>
  <si>
    <t xml:space="preserve">RM45_10_Mel 9 </t>
  </si>
  <si>
    <t xml:space="preserve">RM45_10_Mel 14 </t>
  </si>
  <si>
    <t xml:space="preserve">RM45_10_Mel 15 </t>
  </si>
  <si>
    <t xml:space="preserve">RM45_10_Mel 16 </t>
  </si>
  <si>
    <t xml:space="preserve">RM45_30_Mel 1 </t>
  </si>
  <si>
    <t xml:space="preserve">RM45_30_Mel 2 </t>
  </si>
  <si>
    <t xml:space="preserve">RM45_30_Mel 3 </t>
  </si>
  <si>
    <t xml:space="preserve">RM45_30_Mel 7 </t>
  </si>
  <si>
    <t xml:space="preserve">RM45_30_Mel 8 </t>
  </si>
  <si>
    <t xml:space="preserve">RM45_30_Mel 11 </t>
  </si>
  <si>
    <t xml:space="preserve">RM45_30_Mel 12 </t>
  </si>
  <si>
    <t xml:space="preserve">RM45_30_Mel 14 </t>
  </si>
  <si>
    <t xml:space="preserve">RM45_30_Mel 15 </t>
  </si>
  <si>
    <t xml:space="preserve">RM45_50_Mel 1 </t>
  </si>
  <si>
    <t xml:space="preserve">RM45_50_Mel 2 </t>
  </si>
  <si>
    <t xml:space="preserve">RM45_50_Mel 3 </t>
  </si>
  <si>
    <t xml:space="preserve">RM45_50_Mel 4 </t>
  </si>
  <si>
    <t xml:space="preserve">RM45_50_Mel 5 </t>
  </si>
  <si>
    <t xml:space="preserve">RM45_50_Mel 6 </t>
  </si>
  <si>
    <t xml:space="preserve">RM45_50_Mel 7 </t>
  </si>
  <si>
    <t xml:space="preserve">RM45_50_Mel 8 </t>
  </si>
  <si>
    <t xml:space="preserve">RM45_50_Mel 9 </t>
  </si>
  <si>
    <t xml:space="preserve">RM45_50_Mel 10 </t>
  </si>
  <si>
    <t xml:space="preserve">RM45_50_Mel 11 </t>
  </si>
  <si>
    <t xml:space="preserve">RM45_50_Mel 12 </t>
  </si>
  <si>
    <t xml:space="preserve">RM45_50_Mel 13 </t>
  </si>
  <si>
    <t xml:space="preserve">RM45_50_Mel 14 </t>
  </si>
  <si>
    <t xml:space="preserve">RM45_50_Mel 15 </t>
  </si>
  <si>
    <t xml:space="preserve">RM45_50_Mel 16 </t>
  </si>
  <si>
    <t>glass 1-1</t>
  </si>
  <si>
    <t>Average 4-6 h exp.</t>
  </si>
  <si>
    <t>St. Dev. 4-6 h exp.</t>
  </si>
  <si>
    <t>Average</t>
  </si>
  <si>
    <t>1100 - 10</t>
  </si>
  <si>
    <t>1100 - 30</t>
  </si>
  <si>
    <t>1100 - 50</t>
  </si>
  <si>
    <t>1200 - 10</t>
  </si>
  <si>
    <t>1200 - 30</t>
  </si>
  <si>
    <t>1200 - 50</t>
  </si>
  <si>
    <t>1300 - 10</t>
  </si>
  <si>
    <t>1300 - 30</t>
  </si>
  <si>
    <t>1300 - 50</t>
  </si>
  <si>
    <t>glass 1-2</t>
  </si>
  <si>
    <t>glass 1-3</t>
  </si>
  <si>
    <t>glass 1-4</t>
  </si>
  <si>
    <t>glass 1-5</t>
  </si>
  <si>
    <t xml:space="preserve">glass 1-6 </t>
  </si>
  <si>
    <t xml:space="preserve">glass 1-7 </t>
  </si>
  <si>
    <t>RM40_10</t>
  </si>
  <si>
    <t>RM40_10_ol 1</t>
  </si>
  <si>
    <t>RM40_10_ol 2</t>
  </si>
  <si>
    <t>RM40_10_ol 3</t>
  </si>
  <si>
    <t>RM40_10_ol 4</t>
  </si>
  <si>
    <t>RM40_10_ol 5</t>
  </si>
  <si>
    <t>RM40_10_ol 6</t>
  </si>
  <si>
    <t>RM40_10_ol 7</t>
  </si>
  <si>
    <t>RM40_10_ol 8</t>
  </si>
  <si>
    <t>RM40_10_ol 9</t>
  </si>
  <si>
    <t>RM40_10_ol 10</t>
  </si>
  <si>
    <t>standard dev</t>
  </si>
  <si>
    <t>RM40_10_spl 2</t>
  </si>
  <si>
    <t>RM40_10_spl 3</t>
  </si>
  <si>
    <t>RM40_10_spl 5</t>
  </si>
  <si>
    <t>RM40_10_spl 6</t>
  </si>
  <si>
    <t>RM40_10_spl 7</t>
  </si>
  <si>
    <t>RM40_10_spl 8</t>
  </si>
  <si>
    <t>RM40_10_spl 9</t>
  </si>
  <si>
    <t>RM40_30</t>
  </si>
  <si>
    <t>RM40_30_ol 2</t>
  </si>
  <si>
    <t>RM40_30_ol 3</t>
  </si>
  <si>
    <t>RM40_30_ol 5</t>
  </si>
  <si>
    <t>RM40_30_ol 6</t>
  </si>
  <si>
    <t>RM40_30_ol 7</t>
  </si>
  <si>
    <t>RM40_30_ol 9</t>
  </si>
  <si>
    <t>RM40_30_ol 10</t>
  </si>
  <si>
    <t>RM40_30_mtc 1</t>
  </si>
  <si>
    <t>RM40_30_mtc 2</t>
  </si>
  <si>
    <t>RM40_30_mtc 6</t>
  </si>
  <si>
    <t>RM40_30_mtc 7</t>
  </si>
  <si>
    <t>RM40_30_mtc 9</t>
  </si>
  <si>
    <t>RM40_30_spl 2</t>
  </si>
  <si>
    <t>RM40_30_spl 3</t>
  </si>
  <si>
    <t>RM40_30_spl 5</t>
  </si>
  <si>
    <t>RM40_30_spl 6</t>
  </si>
  <si>
    <t>RM40_50</t>
  </si>
  <si>
    <t>RM40_50_spl 2</t>
  </si>
  <si>
    <t>RM40_50_spl 3</t>
  </si>
  <si>
    <t>RM40_50_spl 4</t>
  </si>
  <si>
    <t>RM40_50_spl 5</t>
  </si>
  <si>
    <t>RM40_50_gray 2</t>
  </si>
  <si>
    <t>RM40_50_gray 3</t>
  </si>
  <si>
    <t>RM40_50_gray 4</t>
  </si>
  <si>
    <t>RM40_50_gray 5</t>
  </si>
  <si>
    <t>RM40_50_gray 7</t>
  </si>
  <si>
    <t>RM40_50_gray 8</t>
  </si>
  <si>
    <t>RM40_50_gray 9</t>
  </si>
  <si>
    <t>RM40_50_dark 1</t>
  </si>
  <si>
    <t>RM40_50_dark 2</t>
  </si>
  <si>
    <t>RM40_50_dark 3</t>
  </si>
  <si>
    <t>RM40_50_dark 4</t>
  </si>
  <si>
    <t>RM40_50_dark 5</t>
  </si>
  <si>
    <t>RM40_50_dark 6</t>
  </si>
  <si>
    <t>RM41_10</t>
  </si>
  <si>
    <t>stdev</t>
  </si>
  <si>
    <t>OLIVINE</t>
  </si>
  <si>
    <t xml:space="preserve">RM41_10_ol_2 </t>
  </si>
  <si>
    <t xml:space="preserve">RM41_10_ol_3 </t>
  </si>
  <si>
    <t xml:space="preserve">RM41_10_ol_4 </t>
  </si>
  <si>
    <t xml:space="preserve">RM41_10_ol_6 </t>
  </si>
  <si>
    <t xml:space="preserve">RM41_10_ol_7 </t>
  </si>
  <si>
    <t xml:space="preserve">RM41_10_ol_9 </t>
  </si>
  <si>
    <t xml:space="preserve">RM41_10_ol_10 </t>
  </si>
  <si>
    <t xml:space="preserve">RM41_10_ol_11 </t>
  </si>
  <si>
    <t xml:space="preserve">RM41_10_ol_12 </t>
  </si>
  <si>
    <t>SPINEL</t>
  </si>
  <si>
    <t xml:space="preserve">RM41_10_spl_6 </t>
  </si>
  <si>
    <t xml:space="preserve">RM41_10_spl_7 </t>
  </si>
  <si>
    <t xml:space="preserve">RM41_10_spl_8 </t>
  </si>
  <si>
    <t xml:space="preserve">RM41_10_spl_10 </t>
  </si>
  <si>
    <t xml:space="preserve">RM41_10_spl_11 </t>
  </si>
  <si>
    <t xml:space="preserve">RM41_10_spl_12 </t>
  </si>
  <si>
    <t>MONTICELLITE</t>
  </si>
  <si>
    <t xml:space="preserve">RM41_10_mtc_1 </t>
  </si>
  <si>
    <t xml:space="preserve">RM41_10_mtc_6 </t>
  </si>
  <si>
    <t xml:space="preserve">RM41_10_mtc_8 </t>
  </si>
  <si>
    <t>RM41_30</t>
  </si>
  <si>
    <t xml:space="preserve">RM41_30_ol_2 </t>
  </si>
  <si>
    <t xml:space="preserve">RM41_30_ol_3 </t>
  </si>
  <si>
    <t xml:space="preserve">RM41_30_ol_4 </t>
  </si>
  <si>
    <t xml:space="preserve">RM41_30_ol_5 </t>
  </si>
  <si>
    <t xml:space="preserve">RM41_30_ol_6 </t>
  </si>
  <si>
    <t xml:space="preserve">RM41_30_ol_8 </t>
  </si>
  <si>
    <t xml:space="preserve">RM41_30_ol_9 </t>
  </si>
  <si>
    <t xml:space="preserve">RM41_30_ol_10 </t>
  </si>
  <si>
    <t xml:space="preserve">RM41_30_ol_11 </t>
  </si>
  <si>
    <t xml:space="preserve">RM41_30_ol_12 </t>
  </si>
  <si>
    <t xml:space="preserve">RM41_30_ol_13 </t>
  </si>
  <si>
    <t xml:space="preserve">RM41_30_ol_15 </t>
  </si>
  <si>
    <t xml:space="preserve">RM41_30_ol_16 </t>
  </si>
  <si>
    <t xml:space="preserve">RM41_30_ol_17 </t>
  </si>
  <si>
    <t xml:space="preserve">RM41_30_ol_18 </t>
  </si>
  <si>
    <t xml:space="preserve">RM41_30_ol_19 </t>
  </si>
  <si>
    <t xml:space="preserve">RM41_30_ol_20 </t>
  </si>
  <si>
    <t xml:space="preserve">RM41_30_ol_21 </t>
  </si>
  <si>
    <t xml:space="preserve">RM41_30_ol_22 </t>
  </si>
  <si>
    <t xml:space="preserve">RM41_30_spl_1 </t>
  </si>
  <si>
    <t xml:space="preserve">RM41_30_spl_2 </t>
  </si>
  <si>
    <t xml:space="preserve">RM41_30_spl_3 </t>
  </si>
  <si>
    <t xml:space="preserve">RM41_30_spl_6 </t>
  </si>
  <si>
    <t xml:space="preserve">RM41_30_spl_9 </t>
  </si>
  <si>
    <t xml:space="preserve">RM41_30_spl_10 </t>
  </si>
  <si>
    <t xml:space="preserve">RM41_30_gray 2 </t>
  </si>
  <si>
    <t xml:space="preserve">RM41_30_gray 3 </t>
  </si>
  <si>
    <t xml:space="preserve">RM41_30_gray 4 </t>
  </si>
  <si>
    <t xml:space="preserve">RM41_30_gray 1 </t>
  </si>
  <si>
    <t xml:space="preserve">RM41_30_bright 2 </t>
  </si>
  <si>
    <t>RM41_50</t>
  </si>
  <si>
    <t xml:space="preserve">RM41_50_spl 1 </t>
  </si>
  <si>
    <t xml:space="preserve">RM41_50_spl 2 </t>
  </si>
  <si>
    <t xml:space="preserve">RM41_50_spl 5 </t>
  </si>
  <si>
    <t xml:space="preserve">RM41_50_spl 7 </t>
  </si>
  <si>
    <t xml:space="preserve">RM41_50_spl 8 </t>
  </si>
  <si>
    <t xml:space="preserve">RM41_50_ol 4 </t>
  </si>
  <si>
    <t xml:space="preserve">RM41_50_ol 7 </t>
  </si>
  <si>
    <t xml:space="preserve">RM41_50_ol 8 </t>
  </si>
  <si>
    <t xml:space="preserve">RM41_50_gray 1 </t>
  </si>
  <si>
    <t xml:space="preserve">RM41_50_gray 2 </t>
  </si>
  <si>
    <t xml:space="preserve">RM41_50_gray 3 </t>
  </si>
  <si>
    <t xml:space="preserve">RM41_50_dark 1 </t>
  </si>
  <si>
    <t xml:space="preserve">RM41_50_dark 2 </t>
  </si>
  <si>
    <t xml:space="preserve">RM41_50_dark 3 </t>
  </si>
  <si>
    <t xml:space="preserve">RM41_50_dark 4 </t>
  </si>
  <si>
    <t xml:space="preserve">RM41_50_dark 5 </t>
  </si>
  <si>
    <t>RM39_10</t>
  </si>
  <si>
    <t>RM39_10_ cx dark 3</t>
  </si>
  <si>
    <t>RM39_10_ cx dark 9</t>
  </si>
  <si>
    <t>RM39_10_ cx dark 12</t>
  </si>
  <si>
    <t>RM39_30</t>
  </si>
  <si>
    <t>RM44_10</t>
  </si>
  <si>
    <t>RM44_10_spl 1</t>
  </si>
  <si>
    <t>RM44_10_spl 3</t>
  </si>
  <si>
    <t>RM44_10_spl 6</t>
  </si>
  <si>
    <t>RM44_10_cx dark 2</t>
  </si>
  <si>
    <t>RM44_10_cpx 2</t>
  </si>
  <si>
    <t>RM44_10_cpx 5</t>
  </si>
  <si>
    <t>RM44_10_cpx 6</t>
  </si>
  <si>
    <t>RM44_10_cpx 12</t>
  </si>
  <si>
    <t>RM44_10_cpx 13</t>
  </si>
  <si>
    <t>RM44_10_melt 2</t>
  </si>
  <si>
    <t>RM44_10_melt 3</t>
  </si>
  <si>
    <t>RM44_30</t>
  </si>
  <si>
    <t xml:space="preserve">BM3 </t>
  </si>
  <si>
    <t>RM44_30_cx dark 2</t>
  </si>
  <si>
    <t>RM44_30_cx dark 4</t>
  </si>
  <si>
    <t>RM44_30_cx dark 6</t>
  </si>
  <si>
    <t>RM44_30_cx dark 7</t>
  </si>
  <si>
    <t>RM44_30_cx dark 10</t>
  </si>
  <si>
    <t>RM44_30_spl 2</t>
  </si>
  <si>
    <t>RM44_30_spl 3</t>
  </si>
  <si>
    <t>RM44_30_groundmass 4</t>
  </si>
  <si>
    <t>RM44_30_cx grey 1</t>
  </si>
  <si>
    <t>RM44_30_cx grey 2</t>
  </si>
  <si>
    <t>RM44_30_cx grey 3</t>
  </si>
  <si>
    <t>RM44_30_cx grey 6</t>
  </si>
  <si>
    <t>RM44_30_cx grey 8</t>
  </si>
  <si>
    <t>RM44_30_melt 2</t>
  </si>
  <si>
    <t>RM44_30_melt 3</t>
  </si>
  <si>
    <t>RM44_50</t>
  </si>
  <si>
    <t>RM44_50_bottom melt 2</t>
  </si>
  <si>
    <t>RM44_50_bottom melt 3</t>
  </si>
  <si>
    <t>RM44_50_bottom melt 6</t>
  </si>
  <si>
    <t>RM44_50_bottom melt 7</t>
  </si>
  <si>
    <t>RM44_50_top melt 1</t>
  </si>
  <si>
    <t>RM44_50_top melt 2</t>
  </si>
  <si>
    <t>RM44_50_top melt 3</t>
  </si>
  <si>
    <t>RM44_50_top melt 4</t>
  </si>
  <si>
    <t>RM44_50_top melt 5</t>
  </si>
  <si>
    <t>RM44_50_top melt 9</t>
  </si>
  <si>
    <t>RM44_50_top melt 10</t>
  </si>
  <si>
    <t>RM44_50_top melt 11</t>
  </si>
  <si>
    <t>RM44_50_top melt 12</t>
  </si>
  <si>
    <t>RM44_50_top melt 13</t>
  </si>
  <si>
    <t>RM44_50_top melt 14</t>
  </si>
  <si>
    <t>RM44_50_top melt 15</t>
  </si>
  <si>
    <t>RM44_50_top capsule 1</t>
  </si>
  <si>
    <t>RM44_50_top capsule 3</t>
  </si>
  <si>
    <t>RM44_50_top capsule 4</t>
  </si>
  <si>
    <t>RM44_50_top capsule 5</t>
  </si>
  <si>
    <t>% added Cc</t>
  </si>
  <si>
    <t>Missing experiments @ 1200 °C</t>
  </si>
  <si>
    <t>Missing experiment @ 1100 °C and 50% Cc</t>
  </si>
  <si>
    <t>length (h)</t>
  </si>
  <si>
    <t xml:space="preserve">RM43_10_ol 1 </t>
  </si>
  <si>
    <t xml:space="preserve">RM43_10_ol 2 </t>
  </si>
  <si>
    <t xml:space="preserve">RM43_10_ol 3 </t>
  </si>
  <si>
    <t xml:space="preserve">RM43_10_ol 4 </t>
  </si>
  <si>
    <t xml:space="preserve">RM43_10_ol 5 </t>
  </si>
  <si>
    <t xml:space="preserve">RM43_10_ol 7 </t>
  </si>
  <si>
    <t xml:space="preserve">RM43_10_ol 8 </t>
  </si>
  <si>
    <t xml:space="preserve">RM43_10_ol 9 </t>
  </si>
  <si>
    <t xml:space="preserve">RM43_10_ol 10 </t>
  </si>
  <si>
    <t xml:space="preserve">RM43_10_ol 11 </t>
  </si>
  <si>
    <t xml:space="preserve">RM43_10_ol 12 </t>
  </si>
  <si>
    <t xml:space="preserve">RM43_10_ol 14 </t>
  </si>
  <si>
    <t xml:space="preserve">RM43_10_ol 15 </t>
  </si>
  <si>
    <t xml:space="preserve">RM43_10_ol 16 </t>
  </si>
  <si>
    <t xml:space="preserve">RM43_10_ol 18 </t>
  </si>
  <si>
    <t xml:space="preserve">RM43_10_ol 19 </t>
  </si>
  <si>
    <t xml:space="preserve">RM43_10_ol 20 </t>
  </si>
  <si>
    <t xml:space="preserve">RM43_10_ol 23 </t>
  </si>
  <si>
    <t xml:space="preserve">RM43_10_ol 24 </t>
  </si>
  <si>
    <t xml:space="preserve">RM43_10_ol 25 </t>
  </si>
  <si>
    <t>RM43_10</t>
  </si>
  <si>
    <t xml:space="preserve">RM43_30_ol 3 </t>
  </si>
  <si>
    <t xml:space="preserve">RM43_30_ol 5 </t>
  </si>
  <si>
    <t xml:space="preserve">RM43_30_ol 6 </t>
  </si>
  <si>
    <t xml:space="preserve">RM43_30_ol 7 </t>
  </si>
  <si>
    <t xml:space="preserve">RM43_30_ol 8 </t>
  </si>
  <si>
    <t xml:space="preserve">RM43_30_ol 9 </t>
  </si>
  <si>
    <t xml:space="preserve">RM43_30_ol 10 </t>
  </si>
  <si>
    <t xml:space="preserve">RM43_30_ol 11 </t>
  </si>
  <si>
    <t xml:space="preserve">RM43_30_ol 12 </t>
  </si>
  <si>
    <t xml:space="preserve">RM43_30_ol 13 </t>
  </si>
  <si>
    <t xml:space="preserve">RM43_30_cpx 1 </t>
  </si>
  <si>
    <t xml:space="preserve">RM43_30_cpx 2 </t>
  </si>
  <si>
    <t xml:space="preserve">RM43_30_cpx 3 </t>
  </si>
  <si>
    <t xml:space="preserve">RM43_30_cpx 10 </t>
  </si>
  <si>
    <t xml:space="preserve">RM43_30_cpx 11 </t>
  </si>
  <si>
    <t xml:space="preserve">RM43_30_cpx 15 </t>
  </si>
  <si>
    <t xml:space="preserve">RM43_30_cpx 16 </t>
  </si>
  <si>
    <t>RM43_30</t>
  </si>
  <si>
    <t xml:space="preserve">RM43_50_cx 2 </t>
  </si>
  <si>
    <t xml:space="preserve">RM43_50_cx 3 </t>
  </si>
  <si>
    <t xml:space="preserve">RM43_50_cx 4 </t>
  </si>
  <si>
    <t xml:space="preserve">RM43_50_cx 5 </t>
  </si>
  <si>
    <t xml:space="preserve">RM43_50_cx 8 </t>
  </si>
  <si>
    <t xml:space="preserve">RM43_50_cx 9 </t>
  </si>
  <si>
    <t xml:space="preserve">RM43_50_cx 11 </t>
  </si>
  <si>
    <t>RM43_50</t>
  </si>
  <si>
    <t>RM42_10</t>
  </si>
  <si>
    <t xml:space="preserve">RM42_10_ol 1 </t>
  </si>
  <si>
    <t xml:space="preserve">RM42_10_ol 2 </t>
  </si>
  <si>
    <t xml:space="preserve">RM42_10_ol 3 </t>
  </si>
  <si>
    <t xml:space="preserve">RM42_10_ol 4 </t>
  </si>
  <si>
    <t xml:space="preserve">RM42_10_ol 5 </t>
  </si>
  <si>
    <t xml:space="preserve">RM42_10_ol 6 </t>
  </si>
  <si>
    <t xml:space="preserve">RM42_10_ol 7 </t>
  </si>
  <si>
    <t xml:space="preserve">RM42_10_ol 8 </t>
  </si>
  <si>
    <t xml:space="preserve">RM42_10_ol 9 </t>
  </si>
  <si>
    <t xml:space="preserve">RM42_10_ol 10 </t>
  </si>
  <si>
    <t xml:space="preserve">RM42_10_ol 11 </t>
  </si>
  <si>
    <t xml:space="preserve">RM42_10_ol 13 </t>
  </si>
  <si>
    <t xml:space="preserve">RM42_10_ol 14 </t>
  </si>
  <si>
    <t xml:space="preserve">RM42_10_gray 1 </t>
  </si>
  <si>
    <t xml:space="preserve">RM42_10_gray 2 </t>
  </si>
  <si>
    <t xml:space="preserve">RM42_10_gray 4 </t>
  </si>
  <si>
    <t xml:space="preserve">RM42_10_gray 14 </t>
  </si>
  <si>
    <t xml:space="preserve">RM42_30_ol 1 </t>
  </si>
  <si>
    <t xml:space="preserve">RM42_30_ol 2 </t>
  </si>
  <si>
    <t xml:space="preserve">RM42_30_ol 3 </t>
  </si>
  <si>
    <t xml:space="preserve">RM42_30_ol 4 </t>
  </si>
  <si>
    <t xml:space="preserve">RM42_30_ol 9 </t>
  </si>
  <si>
    <t xml:space="preserve">RM42_30_spl 5 </t>
  </si>
  <si>
    <t xml:space="preserve">RM42_30_spl 6 </t>
  </si>
  <si>
    <t xml:space="preserve">RM42_30_spl 7 </t>
  </si>
  <si>
    <t xml:space="preserve">RM42_30_spl 8 </t>
  </si>
  <si>
    <t xml:space="preserve">RM42_30_spl 9 </t>
  </si>
  <si>
    <t>RM42_50</t>
  </si>
  <si>
    <t>RM42_30</t>
  </si>
  <si>
    <t xml:space="preserve">RM42_50_cx 1 </t>
  </si>
  <si>
    <t xml:space="preserve">RM42_50_cx 2 </t>
  </si>
  <si>
    <t xml:space="preserve">RM42_50_cx 3 </t>
  </si>
  <si>
    <t xml:space="preserve">RM42_50_cx 7 </t>
  </si>
  <si>
    <t xml:space="preserve">RM42_50_cx 9 </t>
  </si>
  <si>
    <t xml:space="preserve">RM42_50_cx 10 </t>
  </si>
  <si>
    <t>Run#</t>
  </si>
  <si>
    <t>h</t>
  </si>
  <si>
    <t>Phase</t>
  </si>
  <si>
    <t>CaO</t>
  </si>
  <si>
    <t xml:space="preserve">Olivine </t>
  </si>
  <si>
    <t>Mg#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</si>
  <si>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(100-tot)</t>
    </r>
  </si>
  <si>
    <t>T(°C)</t>
  </si>
  <si>
    <t>Cc added (wt%)</t>
  </si>
  <si>
    <t>RM41_10 Glass 1</t>
  </si>
  <si>
    <t>RM41_10 Glass 2</t>
  </si>
  <si>
    <t>RM41_10 Glass 3</t>
  </si>
  <si>
    <t>RM41_10 Glass 4</t>
  </si>
  <si>
    <t>RM41_10 Glass 5</t>
  </si>
  <si>
    <t>RM41_30 Glass 1</t>
  </si>
  <si>
    <t>RM41_30 Glass 2</t>
  </si>
  <si>
    <t>RM41_30 Glass 3</t>
  </si>
  <si>
    <t>RM41_30 Glass 4</t>
  </si>
  <si>
    <t>RM41_30 Glass 5</t>
  </si>
  <si>
    <t>RM41_30 Glass 7</t>
  </si>
  <si>
    <t>RM41_30 Glass 8</t>
  </si>
  <si>
    <t>RM41_30 Glass 9</t>
  </si>
  <si>
    <t>RM41_50 Glass 1</t>
  </si>
  <si>
    <t>RM41_50 Glass 2</t>
  </si>
  <si>
    <t>RM41_50 Glass 3</t>
  </si>
  <si>
    <t>RM41_50 Glass 4</t>
  </si>
  <si>
    <t>RM41_50 Glass 5</t>
  </si>
  <si>
    <t>RM41_50 Glass 6</t>
  </si>
  <si>
    <t>RM41_50 Glass 7</t>
  </si>
  <si>
    <t>RM41_50 Glass 8</t>
  </si>
  <si>
    <t>RM41_50 Glass 9</t>
  </si>
  <si>
    <t>RM41_50 Glass 10</t>
  </si>
  <si>
    <t>RM41_50 Glass 11</t>
  </si>
  <si>
    <t>RM41_50 Glass 13</t>
  </si>
  <si>
    <t>RM41_50 Glass 14</t>
  </si>
  <si>
    <t>RM37_10 Glass 1</t>
  </si>
  <si>
    <t>RM37_10 Glass 2</t>
  </si>
  <si>
    <t>RM37_10 Glass 3</t>
  </si>
  <si>
    <t>RM37_10 Glass 4</t>
  </si>
  <si>
    <t>RM37_10 Glass 6</t>
  </si>
  <si>
    <t>RM37_10 Glass 7</t>
  </si>
  <si>
    <t>RM37_10 Glass 8</t>
  </si>
  <si>
    <t>RM37_30 Glass 1</t>
  </si>
  <si>
    <t>RM37_30 Glass 2</t>
  </si>
  <si>
    <t>RM37_30 Glass 3</t>
  </si>
  <si>
    <t>RM37_30 Glass 4</t>
  </si>
  <si>
    <t>RM37_30 Glass 5</t>
  </si>
  <si>
    <t>RM37_30 Glass 6</t>
  </si>
  <si>
    <t>RM37_30 Glass 7</t>
  </si>
  <si>
    <t>RM37_30 Glass 8</t>
  </si>
  <si>
    <t>RM37_30 Glass 9</t>
  </si>
  <si>
    <t>RM37_30 Glass 10</t>
  </si>
  <si>
    <t>RM37_50 Glass 2</t>
  </si>
  <si>
    <t>RM37_50 Glass 3</t>
  </si>
  <si>
    <t>RM37_50 Glass 4</t>
  </si>
  <si>
    <t>RM37_50 Glass 5</t>
  </si>
  <si>
    <t>RM37_50 Glass 6</t>
  </si>
  <si>
    <t>RM37_50 Glass 7</t>
  </si>
  <si>
    <t>RM37_50 Glass 8</t>
  </si>
  <si>
    <t>RM37_50 Glass 9</t>
  </si>
  <si>
    <t>RM37_50 Glass 10</t>
  </si>
  <si>
    <t>#2-1</t>
  </si>
  <si>
    <t>#2-2</t>
  </si>
  <si>
    <t>#2-3</t>
  </si>
  <si>
    <t>#2-4</t>
  </si>
  <si>
    <t>Iacono Marziano et al., 2008 (Contrib. Mineral. Petrol., 155, 719-738)</t>
  </si>
  <si>
    <t>Mollo et al., 2010 (Lithos, 114, 503-514)</t>
  </si>
  <si>
    <t>#6-1</t>
  </si>
  <si>
    <t>#6-2</t>
  </si>
  <si>
    <t>#6-3</t>
  </si>
  <si>
    <t>#6-4</t>
  </si>
  <si>
    <r>
      <t>1050 °C + 0% Cc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211 MPa</t>
    </r>
  </si>
  <si>
    <t>1150 °C + 0% Cc, 0.1 MPa</t>
  </si>
  <si>
    <t>1150 °C + 5% Cc, 0.1 MPa</t>
  </si>
  <si>
    <t>1150 °C + 10% Cc, 0.1 MPa</t>
  </si>
  <si>
    <t>1150 °C + 19% Cc, 0.1 MPa</t>
  </si>
  <si>
    <r>
      <t>Cc</t>
    </r>
    <r>
      <rPr>
        <sz val="11"/>
        <color theme="1"/>
        <rFont val="Calibri"/>
        <family val="2"/>
        <scheme val="minor"/>
      </rPr>
      <t xml:space="preserve"> added (wt%)</t>
    </r>
  </si>
  <si>
    <t xml:space="preserve">MgO   </t>
  </si>
  <si>
    <t xml:space="preserve">MnO   </t>
  </si>
  <si>
    <t xml:space="preserve">FeO   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</si>
  <si>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</si>
  <si>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TiO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</si>
  <si>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r>
      <t>SiO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</si>
  <si>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t xml:space="preserve">CaO   </t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</si>
  <si>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</si>
  <si>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5  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</si>
  <si>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 </t>
    </r>
  </si>
  <si>
    <t xml:space="preserve">Total  </t>
  </si>
  <si>
    <r>
      <t>1050 °C + 5% Cc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211 MPa</t>
    </r>
  </si>
  <si>
    <r>
      <t>1050 °C + 9% Cc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211 MPa</t>
    </r>
  </si>
  <si>
    <r>
      <t>1050 °C + 16% Cc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211 MPa</t>
    </r>
  </si>
  <si>
    <t>B267</t>
  </si>
  <si>
    <t>B295</t>
  </si>
  <si>
    <t>B298</t>
  </si>
  <si>
    <t>B280</t>
  </si>
  <si>
    <t>B279</t>
  </si>
  <si>
    <t>1100 °C + 50% Cc + 4% H2O, 5 kb</t>
  </si>
  <si>
    <t>1125 °C + 50% Cc + 4% H2O, 5 kb</t>
  </si>
  <si>
    <t>1150 °C + 50% Cc + 4% H2O, 5 kb</t>
  </si>
  <si>
    <t>1175 °C + 50% Cc + 4% H2O, 5 kb</t>
  </si>
  <si>
    <t>1200 °C + 50% Cc + 4% H2O, 5 kb</t>
  </si>
  <si>
    <t>RM45-10 glass 1</t>
  </si>
  <si>
    <t>RM45-10 glass 2</t>
  </si>
  <si>
    <t>RM45-10 glass 3</t>
  </si>
  <si>
    <t>RM45-10 glass 4</t>
  </si>
  <si>
    <t>RM45-10 glass 5</t>
  </si>
  <si>
    <t>RM45-30 glass 1</t>
  </si>
  <si>
    <t>RM45-30 glass 2</t>
  </si>
  <si>
    <t>RM45-30 glass 3</t>
  </si>
  <si>
    <t>RM45-30 glass 4</t>
  </si>
  <si>
    <t>RM45-30 glass 5</t>
  </si>
  <si>
    <t>RM45-30 glass 6</t>
  </si>
  <si>
    <t>RM45-50 glass 1</t>
  </si>
  <si>
    <t>RM45-50 glass 2</t>
  </si>
  <si>
    <t>RM45-50 glass 3</t>
  </si>
  <si>
    <t>RM45-50 glass 4</t>
  </si>
  <si>
    <t>RM45-50 glass 5</t>
  </si>
  <si>
    <t>RM45-50 glass 6</t>
  </si>
  <si>
    <t>RM43-10 glass 1</t>
  </si>
  <si>
    <t>RM43-10 glass 2</t>
  </si>
  <si>
    <t>RM43-10 glass 3</t>
  </si>
  <si>
    <t>RM43-10 glass 4</t>
  </si>
  <si>
    <t>RM43-10 glass 5</t>
  </si>
  <si>
    <t>RM43-30 glass 1</t>
  </si>
  <si>
    <t>RM43-30 glass 2</t>
  </si>
  <si>
    <t>RM43-30 glass 3</t>
  </si>
  <si>
    <t>RM43-30 glass 4</t>
  </si>
  <si>
    <t>RM43-30 glass 5</t>
  </si>
  <si>
    <t>RM43-30 glass 6</t>
  </si>
  <si>
    <t>RM43-30 glass 7</t>
  </si>
  <si>
    <t>RM43-50 glass 1</t>
  </si>
  <si>
    <t>RM43-50 glass 2</t>
  </si>
  <si>
    <t>RM43-50 glass 3</t>
  </si>
  <si>
    <t>RM43-50 glass 4</t>
  </si>
  <si>
    <t>RM43-50 glass 5</t>
  </si>
  <si>
    <t>RM43-50 glass 6</t>
  </si>
  <si>
    <t>QP125_10 glass 1</t>
  </si>
  <si>
    <t>QP125_10 glass 2</t>
  </si>
  <si>
    <t>QP125_10 glass 3</t>
  </si>
  <si>
    <t>QP125_10 glass 4</t>
  </si>
  <si>
    <t>QP125_10 glass 5</t>
  </si>
  <si>
    <t>QP125_10 glass 6</t>
  </si>
  <si>
    <t>QP125_10 glass 7</t>
  </si>
  <si>
    <t>QP125_30 glass 1</t>
  </si>
  <si>
    <t>QP125_30 glass 2</t>
  </si>
  <si>
    <t>QP125_30 glass 3</t>
  </si>
  <si>
    <t>QP125_30 glass 4</t>
  </si>
  <si>
    <t>QP125_30 glass 5</t>
  </si>
  <si>
    <t>QP125_30 glass 6</t>
  </si>
  <si>
    <t>QP125_30 glass 7</t>
  </si>
  <si>
    <t>QP125_50 glass 1</t>
  </si>
  <si>
    <t>QP125_50 glass 2</t>
  </si>
  <si>
    <t>QP125_50 glass 4</t>
  </si>
  <si>
    <t>QP125_50 glass 5</t>
  </si>
  <si>
    <t>QP125_50 glass 6</t>
  </si>
  <si>
    <t>QP125_50 glass 8</t>
  </si>
  <si>
    <t>QP124_10 glass 2</t>
  </si>
  <si>
    <t>QP124_10 glass 5</t>
  </si>
  <si>
    <t>QP124_10 glass 6</t>
  </si>
  <si>
    <t>QP124_10 glass 7</t>
  </si>
  <si>
    <t>QP124_10 glass 8</t>
  </si>
  <si>
    <t>QP124_10 glass 9</t>
  </si>
  <si>
    <t>QP124_10 glass 10</t>
  </si>
  <si>
    <t>QP124_10 glass 11</t>
  </si>
  <si>
    <t>QP124_30 glass 1</t>
  </si>
  <si>
    <t>QP124_30 glass 2</t>
  </si>
  <si>
    <t>QP124_30 glass 3</t>
  </si>
  <si>
    <t>QP124_30 glass 4</t>
  </si>
  <si>
    <t>QP124_30 glass 5</t>
  </si>
  <si>
    <t>QP124_30 glass 6</t>
  </si>
  <si>
    <t>QP124_30 glass 8</t>
  </si>
  <si>
    <t>QP124_30 glass 9</t>
  </si>
  <si>
    <t>QP124_30 glass 10</t>
  </si>
  <si>
    <t>QP124_30 glass 12</t>
  </si>
  <si>
    <t>QP124_50 glass 1</t>
  </si>
  <si>
    <t>QP124_50 glass 2</t>
  </si>
  <si>
    <t>QP124_50 glass 3</t>
  </si>
  <si>
    <t>QP124_50 glass 4</t>
  </si>
  <si>
    <t>QP124_50 glass 5</t>
  </si>
  <si>
    <t>QP124_50 glass 6</t>
  </si>
  <si>
    <t>QP124_50 glass 7</t>
  </si>
  <si>
    <t>QP124_50 glass 8</t>
  </si>
  <si>
    <t>QP124_50 glass 9</t>
  </si>
  <si>
    <t>QP124_50 glass 10</t>
  </si>
  <si>
    <t>QP124_50 glass 11</t>
  </si>
  <si>
    <t>QP124_50 glass 12</t>
  </si>
  <si>
    <t>QP124_50 glass 13</t>
  </si>
  <si>
    <t>CALCITE</t>
  </si>
  <si>
    <t>Cc 4</t>
  </si>
  <si>
    <t>Cc 9</t>
  </si>
  <si>
    <t>Cc 2</t>
  </si>
  <si>
    <t>Carter and Dasgupta, 2015 (EPSL, 427, 202-214)</t>
  </si>
  <si>
    <t>Starting composition (as in the original table)</t>
  </si>
  <si>
    <t>Starting composition (not normalized to 100%)</t>
  </si>
  <si>
    <t>Jolis et al., 2013 (Contrib. Mineral. Petrol., 166, 1335-1353)</t>
  </si>
  <si>
    <r>
      <t>Starting composition (Vesuvius shoshonite + 2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</si>
  <si>
    <t>PC443-V5</t>
  </si>
  <si>
    <t>1200 °C + ~20% limestone + 2% H2O, 5 kb</t>
  </si>
  <si>
    <t>1200 °C + 50% Cc + 4% H2O, 5 kb (AVERAGE)</t>
  </si>
  <si>
    <r>
      <t>CaO/Al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</si>
  <si>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t>Deegan et al., 2010 (J. Petrol., 51, 1027-1051)</t>
  </si>
  <si>
    <r>
      <t>Starting composition (Merapi basaltic andesite + 2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</si>
  <si>
    <t>379-17</t>
  </si>
  <si>
    <t>376-11</t>
  </si>
  <si>
    <t>386-19</t>
  </si>
  <si>
    <t>374-5</t>
  </si>
  <si>
    <t>PEROVSKITE</t>
  </si>
  <si>
    <t>MELILITE</t>
  </si>
  <si>
    <t>CLINOPYROXENE</t>
  </si>
  <si>
    <t xml:space="preserve">RM43_10_sp 1 </t>
  </si>
  <si>
    <t xml:space="preserve">RM43_10_sp 4 </t>
  </si>
  <si>
    <t xml:space="preserve">RM43_10_sp 6 </t>
  </si>
  <si>
    <t xml:space="preserve">RM43_10_sp 7 </t>
  </si>
  <si>
    <t xml:space="preserve">RM43_10_sp 8 </t>
  </si>
  <si>
    <t>GLASS</t>
  </si>
  <si>
    <t>GLASS (to the bottom of the capsule)</t>
  </si>
  <si>
    <t>GLASS (to the top of the capsule)</t>
  </si>
  <si>
    <r>
      <t>(SiO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43.92 wt%; CaO = 10.49 wt%)</t>
    </r>
  </si>
  <si>
    <r>
      <t>(SiO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38.52 wt%; CaO = 13.58 wt%)</t>
    </r>
  </si>
  <si>
    <r>
      <t>(SiO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30.29wt%; CaO = 21.96 wt%)</t>
    </r>
  </si>
  <si>
    <r>
      <t>% CaCO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</si>
  <si>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SiO</t>
    </r>
    <r>
      <rPr>
        <b/>
        <vertAlign val="sub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 xml:space="preserve"> </t>
    </r>
  </si>
  <si>
    <r>
      <t>TiO</t>
    </r>
    <r>
      <rPr>
        <b/>
        <vertAlign val="subscript"/>
        <sz val="12"/>
        <color theme="1"/>
        <rFont val="Calibri"/>
        <family val="2"/>
        <scheme val="minor"/>
      </rPr>
      <t xml:space="preserve">2 </t>
    </r>
    <r>
      <rPr>
        <b/>
        <sz val="12"/>
        <color theme="1"/>
        <rFont val="Calibri"/>
        <family val="2"/>
        <scheme val="minor"/>
      </rPr>
      <t xml:space="preserve"> </t>
    </r>
  </si>
  <si>
    <r>
      <t>Al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</t>
    </r>
  </si>
  <si>
    <r>
      <t>Na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O  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</si>
  <si>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O   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</si>
  <si>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 xml:space="preserve">5  </t>
    </r>
  </si>
  <si>
    <r>
      <t>Cr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</t>
    </r>
  </si>
  <si>
    <t>MM1-A</t>
  </si>
  <si>
    <t>MM1-C</t>
  </si>
  <si>
    <t>MM1-D</t>
  </si>
  <si>
    <t>MM2-A</t>
  </si>
  <si>
    <t>MM2-C</t>
  </si>
  <si>
    <t>MM2-D</t>
  </si>
  <si>
    <t>MM3-A</t>
  </si>
  <si>
    <t>MM3-C</t>
  </si>
  <si>
    <t>MM3-D</t>
  </si>
  <si>
    <t>MM4-A</t>
  </si>
  <si>
    <t>MM4-C</t>
  </si>
  <si>
    <t>MM4-D</t>
  </si>
  <si>
    <t>MM5-A</t>
  </si>
  <si>
    <t>MM5-C</t>
  </si>
  <si>
    <t>MM5-D</t>
  </si>
  <si>
    <t>MM6-A</t>
  </si>
  <si>
    <t>MM6-C</t>
  </si>
  <si>
    <t>MM6-D</t>
  </si>
  <si>
    <t>MM7-A</t>
  </si>
  <si>
    <t>MM7-C</t>
  </si>
  <si>
    <t>MM7-D</t>
  </si>
  <si>
    <t>MM8-A</t>
  </si>
  <si>
    <t>MM8-C</t>
  </si>
  <si>
    <t>MM8-D</t>
  </si>
  <si>
    <t>MM9-A</t>
  </si>
  <si>
    <t>MM9-C</t>
  </si>
  <si>
    <t>MM9-D</t>
  </si>
  <si>
    <t>Di Stefano et al., 2018 (Lithos, 316-317, 104-121)</t>
  </si>
  <si>
    <t>Synthetic composition Mg# 72; 1250 °C, 1 atm)</t>
  </si>
  <si>
    <t>Synthetic composition Mg# 72; 1200 °C, 1 atm)</t>
  </si>
  <si>
    <t>Synthetic composition Mg# 72; 1150 °C, 1 atm)</t>
  </si>
  <si>
    <t>Synthetic composition Mg# 75; 1250 °C, 1 atm)</t>
  </si>
  <si>
    <t>Synthetic composition Mg# 75; 1200 °C, 1 atm)</t>
  </si>
  <si>
    <t>Synthetic composition Mg# 75; 1150 °C, 1 atm)</t>
  </si>
  <si>
    <t>Synthetic composition Mg# 78; 1250 °C, 1 atm)</t>
  </si>
  <si>
    <t>Synthetic composition Mg# 78; 1200 °C, 1 atm)</t>
  </si>
  <si>
    <t>Synthetic composition Mg# 78; 1150 °C, 1 atm)</t>
  </si>
  <si>
    <r>
      <t>1300 °C + 5%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</si>
  <si>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1300°  C + 10%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</si>
  <si>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1300 °C + 20%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</si>
  <si>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1200° 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</si>
  <si>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1200° C + 5%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</si>
  <si>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1200 °C + 10%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</si>
  <si>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1200° C + 20%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</si>
  <si>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1150 °C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</si>
  <si>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1150 °C + 5%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</si>
  <si>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1150 °C + 10%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</si>
  <si>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r>
      <t>1150 °C + 20% Cc + 1%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@ 5 kb</t>
    </r>
  </si>
  <si>
    <t>Experiment details</t>
  </si>
  <si>
    <t>Values uded for the plots</t>
  </si>
  <si>
    <t>Fo</t>
  </si>
  <si>
    <t>#7-1</t>
  </si>
  <si>
    <t>#7-2</t>
  </si>
  <si>
    <t>#7-3</t>
  </si>
  <si>
    <t>#8-1</t>
  </si>
  <si>
    <t>#8-2</t>
  </si>
  <si>
    <t>#8-4</t>
  </si>
  <si>
    <t>#8-5</t>
  </si>
  <si>
    <t>#8-6</t>
  </si>
  <si>
    <t>#7-4</t>
  </si>
  <si>
    <t>#7-5</t>
  </si>
  <si>
    <t>#7-6</t>
  </si>
  <si>
    <t>Only these used for the plot (to avoid too many lines)</t>
  </si>
  <si>
    <t>1 atm</t>
  </si>
  <si>
    <r>
      <t>+1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</si>
  <si>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+6% ol + 1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</si>
  <si>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+7% ol + 1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</si>
  <si>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+11% ol + 1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</si>
  <si>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+12% ol + 1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</si>
  <si>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+10% ol + 1 wt%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</si>
  <si>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P(kbar)</t>
  </si>
  <si>
    <t>PC441-V1 (#6)</t>
  </si>
  <si>
    <t>PC441-V1 (#7)</t>
  </si>
  <si>
    <t>PC441-V1 (#8)</t>
  </si>
  <si>
    <t>PC441-V1 (#9)</t>
  </si>
  <si>
    <t>PC441-V1 (#10)</t>
  </si>
  <si>
    <t>PC448-V9 (#9)</t>
  </si>
  <si>
    <t>PC448-V9 (#10)</t>
  </si>
  <si>
    <t>PC448-V9 (#11)</t>
  </si>
  <si>
    <t>PC448-V9 (#12)</t>
  </si>
  <si>
    <t>PC448-V9 (#13)</t>
  </si>
  <si>
    <t>PC448-V9 (#14)</t>
  </si>
  <si>
    <t>PC448-V9 (#15)</t>
  </si>
  <si>
    <t>PC448-V9 (#16)</t>
  </si>
  <si>
    <t>PC448-V9 (#17)</t>
  </si>
  <si>
    <t>PC448-V9 (#18)</t>
  </si>
  <si>
    <r>
      <t>1200 °C + 22 wt% limestone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5 kb</t>
    </r>
  </si>
  <si>
    <r>
      <t>1200 °C + 18 wt% limestone + 2%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5 kb</t>
    </r>
  </si>
  <si>
    <t>Natural olivine</t>
  </si>
  <si>
    <t>1 stred</t>
  </si>
  <si>
    <t>1 okraj</t>
  </si>
  <si>
    <t>2 stred</t>
  </si>
  <si>
    <t>2 okraj</t>
  </si>
  <si>
    <t>3 stred</t>
  </si>
  <si>
    <t>3 okraj</t>
  </si>
  <si>
    <t>3 Fe bohatsi lem</t>
  </si>
  <si>
    <t>2 Fe bohatsi lem</t>
  </si>
  <si>
    <t>4 stred</t>
  </si>
  <si>
    <t>4 okraj</t>
  </si>
  <si>
    <t>4 Fe bohatsi lem</t>
  </si>
  <si>
    <t>5 stred</t>
  </si>
  <si>
    <t>5 okraj</t>
  </si>
  <si>
    <t>5 Fe bohatsi lem</t>
  </si>
  <si>
    <t>MnO</t>
  </si>
  <si>
    <t>MgO</t>
  </si>
  <si>
    <t>FeO</t>
  </si>
  <si>
    <t>NiO</t>
  </si>
  <si>
    <t xml:space="preserve">  Total</t>
  </si>
  <si>
    <t>BM2 Ol pheno rim circle 1</t>
  </si>
  <si>
    <t>BM2 same ol pheno mantle circle 1</t>
  </si>
  <si>
    <t>BM2 same ol pheno core circle 1</t>
  </si>
  <si>
    <t>BM2 ol pheno rim circle 2</t>
  </si>
  <si>
    <t>BM2 same ol pheno core circle 2</t>
  </si>
  <si>
    <t>BM2 ol pheno rim circle 3</t>
  </si>
  <si>
    <t>BM2 same ol pheno mantle circle 3</t>
  </si>
  <si>
    <t>BM2 same ol pheno core circle 3</t>
  </si>
  <si>
    <t>BM2 ol pheno rim circle 4</t>
  </si>
  <si>
    <t>BM2 same ol pheno mantle circle 4</t>
  </si>
  <si>
    <t>BM2 same ol pheno core circle 4</t>
  </si>
  <si>
    <t>BM2 ol pheno rim circle 5</t>
  </si>
  <si>
    <t>BM2 same ol pheno mantle circle 5</t>
  </si>
  <si>
    <t>BM2 same ol pheno core circle 5</t>
  </si>
  <si>
    <t>BM3 ol pheno rim circle 1</t>
  </si>
  <si>
    <t>BM3 same ol pheno mantle circle 1</t>
  </si>
  <si>
    <t>BM3 ol pheno core circle 1</t>
  </si>
  <si>
    <t>BM3 ol pheno rim circle 2</t>
  </si>
  <si>
    <t>BM3 same ol pheno mantle circle 2</t>
  </si>
  <si>
    <t>BM3 same ol pheno core circle 2</t>
  </si>
  <si>
    <t>BM3 ol macropheno rim circle 2</t>
  </si>
  <si>
    <t>BM3 same ol macropheno mantle circle 2</t>
  </si>
  <si>
    <t>BM3 same ol macropheno core circle 2</t>
  </si>
  <si>
    <t>BM3 ol pheno rim circle 3</t>
  </si>
  <si>
    <t>BM3 same ol pheno mantle circle 3</t>
  </si>
  <si>
    <t>BM3 same ol pheno core circle 3</t>
  </si>
  <si>
    <t>BM3 ol pheno rim circle 3bis</t>
  </si>
  <si>
    <t>BM3 same ol pheno core circle 3bis</t>
  </si>
  <si>
    <t>BM3 ol pheno rim circle 3tris</t>
  </si>
  <si>
    <t>BM3 same ol pheno mantle circle 3tris</t>
  </si>
  <si>
    <t>BM3 same ol pheno core circle 3tris</t>
  </si>
  <si>
    <t>Fa</t>
  </si>
  <si>
    <t>La</t>
  </si>
  <si>
    <t>Tp</t>
  </si>
  <si>
    <r>
      <t xml:space="preserve">1 </t>
    </r>
    <r>
      <rPr>
        <i/>
        <sz val="11"/>
        <color theme="1"/>
        <rFont val="Symbol"/>
        <family val="1"/>
        <charset val="2"/>
      </rPr>
      <t>s</t>
    </r>
  </si>
  <si>
    <t xml:space="preserve"> </t>
  </si>
  <si>
    <t>Natural Olivine (average values)</t>
  </si>
  <si>
    <t>Lustrino, M., et al., 2022, Experimental evidence on the origin of Ca-rich carbonated melts formed by interaction between sedimentary limestones and mantle-derived ultrabasic magmas: Geology, https://doi.org/10.1130/G49621.1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</si>
</sst>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indexed="81"/>
      <name val="Tahoma"/>
      <family val="2"/>
    </font>
    <font>
      <vertAlign val="sub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Symbol"/>
      <family val="1"/>
      <charset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6">
    <xf numFmtId="0" fontId="0" fillId="0" borderId="0" xfId="0"/>
    <xf numFmtId="0" fontId="0" fillId="33" borderId="0" xfId="0" applyFill="1"/>
    <xf numFmtId="0" fontId="18" fillId="0" borderId="0" xfId="0" applyFont="1" applyFill="1" applyBorder="1"/>
    <xf numFmtId="0" fontId="19" fillId="2" borderId="0" xfId="6" applyFont="1" applyBorder="1"/>
    <xf numFmtId="0" fontId="23" fillId="0" borderId="0" xfId="6" applyFont="1" applyFill="1" applyBorder="1"/>
    <xf numFmtId="0" fontId="6" fillId="2" borderId="0" xfId="6" applyBorder="1"/>
    <xf numFmtId="0" fontId="18" fillId="0" borderId="0" xfId="6" applyFont="1" applyFill="1" applyBorder="1"/>
    <xf numFmtId="0" fontId="0" fillId="0" borderId="0" xfId="0" applyBorder="1"/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/>
    <xf numFmtId="2" fontId="0" fillId="0" borderId="0" xfId="0" applyNumberFormat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2" fontId="6" fillId="2" borderId="0" xfId="6" applyNumberFormat="1" applyBorder="1"/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6" fillId="2" borderId="0" xfId="6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33" borderId="0" xfId="0" applyFill="1" applyBorder="1"/>
    <xf numFmtId="0" fontId="6" fillId="0" borderId="0" xfId="6" applyFill="1" applyBorder="1"/>
    <xf numFmtId="2" fontId="18" fillId="0" borderId="0" xfId="0" applyNumberFormat="1" applyFont="1" applyBorder="1"/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/>
    <xf numFmtId="2" fontId="0" fillId="33" borderId="0" xfId="0" applyNumberFormat="1" applyFill="1" applyBorder="1" applyAlignment="1">
      <alignment horizontal="right"/>
    </xf>
    <xf numFmtId="0" fontId="0" fillId="0" borderId="0" xfId="0" applyFont="1" applyBorder="1"/>
    <xf numFmtId="0" fontId="14" fillId="0" borderId="0" xfId="6" applyFont="1" applyFill="1" applyBorder="1"/>
    <xf numFmtId="0" fontId="14" fillId="0" borderId="0" xfId="0" applyFont="1" applyBorder="1"/>
    <xf numFmtId="2" fontId="0" fillId="0" borderId="0" xfId="0" applyNumberFormat="1" applyFill="1" applyBorder="1"/>
    <xf numFmtId="0" fontId="14" fillId="0" borderId="0" xfId="0" applyFont="1" applyFill="1" applyBorder="1"/>
    <xf numFmtId="0" fontId="16" fillId="33" borderId="0" xfId="0" applyFont="1" applyFill="1" applyBorder="1"/>
    <xf numFmtId="0" fontId="23" fillId="0" borderId="0" xfId="0" applyFont="1" applyFill="1" applyBorder="1"/>
    <xf numFmtId="0" fontId="16" fillId="0" borderId="0" xfId="0" applyFont="1" applyBorder="1"/>
    <xf numFmtId="2" fontId="16" fillId="0" borderId="0" xfId="0" applyNumberFormat="1" applyFont="1" applyBorder="1"/>
    <xf numFmtId="0" fontId="23" fillId="0" borderId="0" xfId="0" applyFont="1" applyFill="1" applyBorder="1" applyAlignment="1">
      <alignment horizontal="left" vertical="center"/>
    </xf>
    <xf numFmtId="0" fontId="0" fillId="33" borderId="0" xfId="0" applyFill="1" applyAlignment="1"/>
    <xf numFmtId="0" fontId="0" fillId="0" borderId="0" xfId="0" applyAlignment="1"/>
    <xf numFmtId="0" fontId="20" fillId="2" borderId="10" xfId="6" applyFont="1" applyBorder="1" applyAlignment="1"/>
    <xf numFmtId="2" fontId="20" fillId="2" borderId="10" xfId="6" applyNumberFormat="1" applyFont="1" applyBorder="1" applyAlignment="1"/>
    <xf numFmtId="0" fontId="14" fillId="0" borderId="0" xfId="0" applyFont="1" applyAlignment="1"/>
    <xf numFmtId="2" fontId="14" fillId="0" borderId="0" xfId="0" applyNumberFormat="1" applyFont="1" applyAlignme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0" fontId="0" fillId="0" borderId="0" xfId="0" applyFont="1" applyAlignment="1"/>
    <xf numFmtId="2" fontId="0" fillId="0" borderId="0" xfId="0" applyNumberFormat="1" applyFill="1" applyAlignment="1">
      <alignment vertical="center"/>
    </xf>
    <xf numFmtId="0" fontId="24" fillId="0" borderId="0" xfId="0" applyFont="1" applyAlignment="1"/>
    <xf numFmtId="0" fontId="25" fillId="0" borderId="0" xfId="6" applyFont="1" applyFill="1" applyAlignment="1"/>
    <xf numFmtId="0" fontId="26" fillId="0" borderId="0" xfId="0" applyFont="1" applyAlignment="1"/>
    <xf numFmtId="0" fontId="26" fillId="34" borderId="0" xfId="0" applyFont="1" applyFill="1" applyAlignment="1"/>
    <xf numFmtId="2" fontId="26" fillId="34" borderId="0" xfId="0" applyNumberFormat="1" applyFont="1" applyFill="1" applyAlignment="1"/>
    <xf numFmtId="0" fontId="26" fillId="0" borderId="0" xfId="0" applyFont="1" applyFill="1" applyBorder="1" applyAlignment="1"/>
    <xf numFmtId="0" fontId="16" fillId="0" borderId="0" xfId="0" applyFont="1" applyAlignment="1"/>
    <xf numFmtId="0" fontId="0" fillId="0" borderId="11" xfId="0" applyBorder="1"/>
    <xf numFmtId="2" fontId="0" fillId="0" borderId="11" xfId="0" applyNumberFormat="1" applyBorder="1"/>
    <xf numFmtId="0" fontId="22" fillId="0" borderId="0" xfId="0" applyFont="1" applyFill="1" applyBorder="1"/>
    <xf numFmtId="0" fontId="0" fillId="0" borderId="20" xfId="0" applyBorder="1"/>
    <xf numFmtId="2" fontId="0" fillId="0" borderId="20" xfId="0" applyNumberFormat="1" applyBorder="1"/>
    <xf numFmtId="0" fontId="18" fillId="0" borderId="0" xfId="0" applyFont="1" applyFill="1"/>
    <xf numFmtId="0" fontId="18" fillId="0" borderId="0" xfId="0" applyFont="1" applyBorder="1"/>
    <xf numFmtId="0" fontId="16" fillId="0" borderId="20" xfId="0" applyFont="1" applyBorder="1"/>
    <xf numFmtId="0" fontId="0" fillId="0" borderId="20" xfId="0" applyFill="1" applyBorder="1"/>
    <xf numFmtId="2" fontId="0" fillId="0" borderId="20" xfId="0" applyNumberFormat="1" applyFill="1" applyBorder="1"/>
    <xf numFmtId="0" fontId="26" fillId="34" borderId="20" xfId="0" applyFont="1" applyFill="1" applyBorder="1"/>
    <xf numFmtId="2" fontId="0" fillId="34" borderId="20" xfId="0" applyNumberFormat="1" applyFill="1" applyBorder="1"/>
    <xf numFmtId="0" fontId="26" fillId="34" borderId="0" xfId="0" applyFont="1" applyFill="1" applyBorder="1"/>
    <xf numFmtId="2" fontId="0" fillId="34" borderId="0" xfId="0" applyNumberFormat="1" applyFill="1" applyBorder="1"/>
    <xf numFmtId="2" fontId="14" fillId="0" borderId="0" xfId="0" applyNumberFormat="1" applyFont="1" applyBorder="1"/>
    <xf numFmtId="0" fontId="22" fillId="0" borderId="0" xfId="0" applyFont="1" applyBorder="1"/>
    <xf numFmtId="0" fontId="18" fillId="0" borderId="20" xfId="6" applyFont="1" applyFill="1" applyBorder="1"/>
    <xf numFmtId="0" fontId="0" fillId="0" borderId="0" xfId="0" applyBorder="1" applyAlignment="1"/>
    <xf numFmtId="0" fontId="16" fillId="0" borderId="0" xfId="0" applyFont="1" applyBorder="1" applyAlignment="1"/>
    <xf numFmtId="2" fontId="0" fillId="0" borderId="0" xfId="0" applyNumberFormat="1" applyBorder="1" applyAlignment="1"/>
    <xf numFmtId="0" fontId="26" fillId="0" borderId="11" xfId="0" applyFont="1" applyBorder="1" applyAlignment="1"/>
    <xf numFmtId="0" fontId="26" fillId="34" borderId="11" xfId="0" applyFont="1" applyFill="1" applyBorder="1" applyAlignment="1"/>
    <xf numFmtId="2" fontId="26" fillId="34" borderId="11" xfId="0" applyNumberFormat="1" applyFont="1" applyFill="1" applyBorder="1" applyAlignment="1"/>
    <xf numFmtId="0" fontId="6" fillId="2" borderId="0" xfId="6" applyBorder="1" applyAlignment="1"/>
    <xf numFmtId="0" fontId="20" fillId="2" borderId="0" xfId="6" applyFont="1" applyBorder="1" applyAlignment="1"/>
    <xf numFmtId="2" fontId="6" fillId="2" borderId="0" xfId="6" applyNumberFormat="1" applyBorder="1" applyAlignment="1"/>
    <xf numFmtId="0" fontId="24" fillId="0" borderId="20" xfId="0" applyFont="1" applyBorder="1" applyAlignment="1"/>
    <xf numFmtId="0" fontId="25" fillId="0" borderId="20" xfId="6" applyFont="1" applyFill="1" applyBorder="1" applyAlignment="1"/>
    <xf numFmtId="0" fontId="26" fillId="0" borderId="20" xfId="0" applyFont="1" applyBorder="1" applyAlignment="1"/>
    <xf numFmtId="0" fontId="26" fillId="34" borderId="20" xfId="0" applyFont="1" applyFill="1" applyBorder="1" applyAlignment="1"/>
    <xf numFmtId="2" fontId="26" fillId="34" borderId="20" xfId="0" applyNumberFormat="1" applyFont="1" applyFill="1" applyBorder="1" applyAlignment="1"/>
    <xf numFmtId="0" fontId="26" fillId="0" borderId="20" xfId="0" applyFont="1" applyFill="1" applyBorder="1" applyAlignment="1"/>
    <xf numFmtId="0" fontId="0" fillId="0" borderId="20" xfId="0" applyBorder="1" applyAlignment="1"/>
    <xf numFmtId="2" fontId="0" fillId="0" borderId="20" xfId="0" applyNumberFormat="1" applyBorder="1" applyAlignment="1"/>
    <xf numFmtId="0" fontId="23" fillId="0" borderId="0" xfId="0" applyFont="1" applyFill="1"/>
    <xf numFmtId="0" fontId="28" fillId="0" borderId="13" xfId="0" applyFont="1" applyBorder="1"/>
    <xf numFmtId="2" fontId="28" fillId="0" borderId="13" xfId="0" applyNumberFormat="1" applyFont="1" applyBorder="1"/>
    <xf numFmtId="0" fontId="28" fillId="0" borderId="0" xfId="0" applyFont="1" applyBorder="1"/>
    <xf numFmtId="2" fontId="28" fillId="0" borderId="0" xfId="0" applyNumberFormat="1" applyFont="1" applyBorder="1"/>
    <xf numFmtId="2" fontId="14" fillId="0" borderId="0" xfId="0" applyNumberFormat="1" applyFont="1"/>
    <xf numFmtId="0" fontId="6" fillId="2" borderId="0" xfId="6"/>
    <xf numFmtId="0" fontId="19" fillId="2" borderId="0" xfId="6" applyFont="1"/>
    <xf numFmtId="0" fontId="14" fillId="0" borderId="0" xfId="0" applyFont="1"/>
    <xf numFmtId="0" fontId="18" fillId="0" borderId="0" xfId="0" applyFont="1"/>
    <xf numFmtId="2" fontId="0" fillId="0" borderId="0" xfId="0" applyNumberFormat="1"/>
    <xf numFmtId="2" fontId="6" fillId="2" borderId="0" xfId="6" applyNumberFormat="1"/>
    <xf numFmtId="0" fontId="18" fillId="0" borderId="20" xfId="0" applyFont="1" applyBorder="1"/>
    <xf numFmtId="2" fontId="18" fillId="0" borderId="20" xfId="0" applyNumberFormat="1" applyFont="1" applyBorder="1"/>
    <xf numFmtId="0" fontId="16" fillId="0" borderId="0" xfId="0" applyFont="1" applyFill="1" applyBorder="1"/>
    <xf numFmtId="2" fontId="0" fillId="0" borderId="0" xfId="0" applyNumberFormat="1" applyFill="1"/>
    <xf numFmtId="0" fontId="0" fillId="0" borderId="0" xfId="0" applyFill="1"/>
    <xf numFmtId="0" fontId="0" fillId="0" borderId="10" xfId="0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7" xfId="0" applyNumberFormat="1" applyBorder="1"/>
    <xf numFmtId="0" fontId="22" fillId="0" borderId="0" xfId="0" applyFont="1"/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0" fillId="0" borderId="0" xfId="0" applyFill="1" applyBorder="1" applyAlignment="1"/>
    <xf numFmtId="2" fontId="2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2" fontId="0" fillId="0" borderId="0" xfId="0" applyNumberFormat="1" applyFill="1" applyBorder="1" applyAlignment="1"/>
    <xf numFmtId="0" fontId="0" fillId="0" borderId="0" xfId="0" applyFont="1" applyFill="1" applyBorder="1" applyAlignment="1"/>
    <xf numFmtId="0" fontId="18" fillId="0" borderId="0" xfId="0" applyFont="1" applyFill="1" applyBorder="1" applyAlignment="1"/>
    <xf numFmtId="2" fontId="0" fillId="0" borderId="13" xfId="0" applyNumberFormat="1" applyBorder="1"/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2" fontId="0" fillId="0" borderId="13" xfId="0" applyNumberFormat="1" applyFill="1" applyBorder="1"/>
    <xf numFmtId="0" fontId="0" fillId="0" borderId="29" xfId="0" applyBorder="1"/>
    <xf numFmtId="2" fontId="0" fillId="0" borderId="29" xfId="0" applyNumberFormat="1" applyFill="1" applyBorder="1"/>
    <xf numFmtId="2" fontId="18" fillId="0" borderId="0" xfId="0" applyNumberFormat="1" applyFont="1"/>
    <xf numFmtId="0" fontId="19" fillId="0" borderId="0" xfId="6" applyFont="1" applyFill="1"/>
    <xf numFmtId="0" fontId="6" fillId="0" borderId="0" xfId="6" applyFill="1"/>
    <xf numFmtId="2" fontId="6" fillId="0" borderId="0" xfId="6" applyNumberFormat="1" applyFill="1"/>
    <xf numFmtId="0" fontId="18" fillId="0" borderId="0" xfId="6" applyFont="1" applyFill="1"/>
    <xf numFmtId="2" fontId="18" fillId="0" borderId="0" xfId="6" applyNumberFormat="1" applyFont="1" applyFill="1"/>
    <xf numFmtId="0" fontId="19" fillId="0" borderId="0" xfId="6" applyFont="1" applyFill="1" applyBorder="1"/>
    <xf numFmtId="2" fontId="6" fillId="0" borderId="0" xfId="6" applyNumberFormat="1" applyFill="1" applyBorder="1" applyAlignment="1">
      <alignment horizontal="right"/>
    </xf>
    <xf numFmtId="2" fontId="18" fillId="0" borderId="0" xfId="6" applyNumberFormat="1" applyFont="1" applyFill="1" applyBorder="1" applyAlignment="1">
      <alignment horizontal="right"/>
    </xf>
    <xf numFmtId="2" fontId="18" fillId="0" borderId="0" xfId="6" applyNumberFormat="1" applyFont="1" applyFill="1" applyBorder="1"/>
    <xf numFmtId="0" fontId="23" fillId="0" borderId="0" xfId="0" applyFont="1" applyBorder="1"/>
    <xf numFmtId="2" fontId="0" fillId="0" borderId="0" xfId="0" applyNumberFormat="1" applyAlignment="1">
      <alignment horizontal="center"/>
    </xf>
    <xf numFmtId="2" fontId="0" fillId="0" borderId="14" xfId="0" applyNumberFormat="1" applyBorder="1"/>
    <xf numFmtId="0" fontId="18" fillId="0" borderId="20" xfId="0" applyFont="1" applyFill="1" applyBorder="1"/>
    <xf numFmtId="0" fontId="16" fillId="0" borderId="20" xfId="0" applyFont="1" applyFill="1" applyBorder="1"/>
    <xf numFmtId="2" fontId="0" fillId="35" borderId="0" xfId="0" applyNumberFormat="1" applyFill="1" applyBorder="1"/>
    <xf numFmtId="0" fontId="16" fillId="0" borderId="11" xfId="0" applyFont="1" applyBorder="1"/>
    <xf numFmtId="0" fontId="26" fillId="34" borderId="11" xfId="0" applyFont="1" applyFill="1" applyBorder="1"/>
    <xf numFmtId="2" fontId="0" fillId="34" borderId="11" xfId="0" applyNumberFormat="1" applyFill="1" applyBorder="1"/>
    <xf numFmtId="0" fontId="23" fillId="0" borderId="11" xfId="0" applyFont="1" applyFill="1" applyBorder="1"/>
    <xf numFmtId="0" fontId="18" fillId="0" borderId="11" xfId="0" applyFont="1" applyFill="1" applyBorder="1"/>
    <xf numFmtId="0" fontId="16" fillId="0" borderId="11" xfId="0" applyFont="1" applyFill="1" applyBorder="1" applyAlignment="1"/>
    <xf numFmtId="0" fontId="0" fillId="0" borderId="11" xfId="0" applyFill="1" applyBorder="1" applyAlignment="1"/>
    <xf numFmtId="2" fontId="0" fillId="0" borderId="11" xfId="0" applyNumberFormat="1" applyFont="1" applyFill="1" applyBorder="1" applyAlignment="1"/>
    <xf numFmtId="2" fontId="16" fillId="0" borderId="11" xfId="0" applyNumberFormat="1" applyFont="1" applyBorder="1"/>
    <xf numFmtId="0" fontId="18" fillId="0" borderId="11" xfId="6" applyFont="1" applyFill="1" applyBorder="1"/>
    <xf numFmtId="0" fontId="23" fillId="0" borderId="11" xfId="6" applyFont="1" applyFill="1" applyBorder="1"/>
    <xf numFmtId="0" fontId="0" fillId="0" borderId="11" xfId="0" applyFont="1" applyFill="1" applyBorder="1" applyAlignment="1">
      <alignment horizontal="left" vertical="center"/>
    </xf>
    <xf numFmtId="0" fontId="0" fillId="35" borderId="29" xfId="0" applyFill="1" applyBorder="1"/>
    <xf numFmtId="0" fontId="32" fillId="33" borderId="0" xfId="0" applyFont="1" applyFill="1" applyBorder="1"/>
    <xf numFmtId="0" fontId="32" fillId="0" borderId="0" xfId="0" applyFont="1" applyBorder="1"/>
    <xf numFmtId="0" fontId="0" fillId="0" borderId="0" xfId="0" applyFont="1"/>
    <xf numFmtId="2" fontId="34" fillId="36" borderId="0" xfId="0" applyNumberFormat="1" applyFont="1" applyFill="1" applyBorder="1" applyAlignment="1">
      <alignment horizontal="center"/>
    </xf>
    <xf numFmtId="0" fontId="24" fillId="0" borderId="12" xfId="0" applyFont="1" applyBorder="1" applyAlignment="1"/>
    <xf numFmtId="0" fontId="16" fillId="0" borderId="15" xfId="0" applyFont="1" applyBorder="1" applyAlignment="1"/>
    <xf numFmtId="0" fontId="24" fillId="0" borderId="15" xfId="0" applyFont="1" applyBorder="1" applyAlignment="1"/>
    <xf numFmtId="0" fontId="16" fillId="0" borderId="19" xfId="0" applyFont="1" applyBorder="1" applyAlignment="1"/>
    <xf numFmtId="0" fontId="0" fillId="35" borderId="28" xfId="0" applyFill="1" applyBorder="1" applyAlignment="1"/>
    <xf numFmtId="0" fontId="23" fillId="0" borderId="15" xfId="0" applyFont="1" applyBorder="1" applyAlignment="1"/>
    <xf numFmtId="0" fontId="29" fillId="0" borderId="0" xfId="0" applyFont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19" xfId="0" applyBorder="1" applyAlignment="1"/>
    <xf numFmtId="0" fontId="0" fillId="0" borderId="13" xfId="0" applyBorder="1" applyAlignment="1"/>
    <xf numFmtId="0" fontId="0" fillId="0" borderId="29" xfId="0" applyBorder="1" applyAlignment="1"/>
    <xf numFmtId="0" fontId="0" fillId="33" borderId="0" xfId="0" applyFill="1" applyBorder="1" applyAlignment="1"/>
    <xf numFmtId="0" fontId="0" fillId="35" borderId="30" xfId="0" applyFill="1" applyBorder="1" applyAlignment="1"/>
    <xf numFmtId="164" fontId="0" fillId="0" borderId="0" xfId="0" applyNumberFormat="1" applyAlignment="1"/>
    <xf numFmtId="0" fontId="34" fillId="36" borderId="12" xfId="0" applyFont="1" applyFill="1" applyBorder="1" applyAlignment="1"/>
    <xf numFmtId="0" fontId="0" fillId="0" borderId="13" xfId="0" applyFont="1" applyBorder="1"/>
    <xf numFmtId="2" fontId="34" fillId="36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/>
    <xf numFmtId="2" fontId="0" fillId="0" borderId="13" xfId="0" applyNumberFormat="1" applyBorder="1" applyAlignment="1">
      <alignment horizontal="center"/>
    </xf>
    <xf numFmtId="0" fontId="34" fillId="36" borderId="15" xfId="0" applyFont="1" applyFill="1" applyBorder="1" applyAlignment="1"/>
    <xf numFmtId="2" fontId="0" fillId="0" borderId="0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0" fillId="0" borderId="16" xfId="0" applyNumberFormat="1" applyBorder="1"/>
    <xf numFmtId="0" fontId="34" fillId="36" borderId="19" xfId="0" applyFont="1" applyFill="1" applyBorder="1" applyAlignment="1"/>
    <xf numFmtId="0" fontId="0" fillId="0" borderId="20" xfId="0" applyFont="1" applyBorder="1"/>
    <xf numFmtId="2" fontId="34" fillId="36" borderId="2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/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164" fontId="0" fillId="0" borderId="0" xfId="0" applyNumberFormat="1" applyBorder="1" applyAlignment="1"/>
    <xf numFmtId="164" fontId="0" fillId="0" borderId="0" xfId="0" applyNumberFormat="1" applyFill="1" applyBorder="1" applyAlignment="1"/>
    <xf numFmtId="164" fontId="0" fillId="0" borderId="13" xfId="0" applyNumberFormat="1" applyBorder="1" applyAlignment="1"/>
    <xf numFmtId="164" fontId="0" fillId="0" borderId="20" xfId="0" applyNumberFormat="1" applyBorder="1" applyAlignment="1"/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13" xfId="0" applyNumberFormat="1" applyFill="1" applyBorder="1" applyAlignment="1"/>
    <xf numFmtId="164" fontId="0" fillId="0" borderId="20" xfId="0" applyNumberFormat="1" applyFill="1" applyBorder="1" applyAlignment="1"/>
    <xf numFmtId="0" fontId="0" fillId="0" borderId="28" xfId="0" applyBorder="1" applyAlignment="1"/>
    <xf numFmtId="2" fontId="0" fillId="0" borderId="29" xfId="0" applyNumberFormat="1" applyBorder="1" applyAlignment="1">
      <alignment horizontal="center"/>
    </xf>
    <xf numFmtId="2" fontId="0" fillId="0" borderId="30" xfId="0" applyNumberFormat="1" applyBorder="1"/>
    <xf numFmtId="164" fontId="18" fillId="0" borderId="0" xfId="0" applyNumberFormat="1" applyFont="1" applyBorder="1" applyAlignment="1"/>
    <xf numFmtId="0" fontId="23" fillId="0" borderId="19" xfId="0" applyFont="1" applyBorder="1" applyAlignment="1"/>
    <xf numFmtId="0" fontId="24" fillId="0" borderId="17" xfId="0" applyFont="1" applyBorder="1" applyAlignment="1"/>
    <xf numFmtId="0" fontId="28" fillId="0" borderId="11" xfId="0" applyFont="1" applyBorder="1"/>
    <xf numFmtId="2" fontId="28" fillId="0" borderId="11" xfId="0" applyNumberFormat="1" applyFont="1" applyBorder="1"/>
    <xf numFmtId="164" fontId="0" fillId="0" borderId="11" xfId="0" applyNumberFormat="1" applyBorder="1" applyAlignment="1"/>
    <xf numFmtId="2" fontId="0" fillId="0" borderId="11" xfId="0" applyNumberFormat="1" applyBorder="1" applyAlignment="1">
      <alignment horizontal="center"/>
    </xf>
    <xf numFmtId="2" fontId="0" fillId="0" borderId="18" xfId="0" applyNumberFormat="1" applyBorder="1"/>
    <xf numFmtId="0" fontId="16" fillId="0" borderId="12" xfId="0" applyFont="1" applyBorder="1" applyAlignment="1"/>
    <xf numFmtId="0" fontId="0" fillId="35" borderId="19" xfId="0" applyFill="1" applyBorder="1" applyAlignment="1"/>
    <xf numFmtId="0" fontId="0" fillId="35" borderId="20" xfId="0" applyFill="1" applyBorder="1"/>
    <xf numFmtId="0" fontId="0" fillId="35" borderId="20" xfId="0" applyFill="1" applyBorder="1" applyAlignment="1">
      <alignment horizontal="center"/>
    </xf>
    <xf numFmtId="164" fontId="0" fillId="35" borderId="20" xfId="0" applyNumberFormat="1" applyFill="1" applyBorder="1" applyAlignment="1"/>
    <xf numFmtId="164" fontId="0" fillId="35" borderId="21" xfId="0" applyNumberFormat="1" applyFill="1" applyBorder="1" applyAlignment="1"/>
    <xf numFmtId="0" fontId="0" fillId="35" borderId="29" xfId="0" applyFill="1" applyBorder="1" applyAlignment="1"/>
    <xf numFmtId="0" fontId="0" fillId="33" borderId="0" xfId="0" applyFill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6" applyFont="1" applyFill="1" applyBorder="1" applyAlignment="1"/>
    <xf numFmtId="0" fontId="0" fillId="0" borderId="10" xfId="0" quotePrefix="1" applyBorder="1" applyAlignment="1"/>
    <xf numFmtId="0" fontId="0" fillId="0" borderId="0" xfId="0" quotePrefix="1" applyBorder="1" applyAlignment="1"/>
    <xf numFmtId="0" fontId="0" fillId="0" borderId="11" xfId="0" quotePrefix="1" applyBorder="1" applyAlignment="1"/>
    <xf numFmtId="0" fontId="0" fillId="0" borderId="0" xfId="0" quotePrefix="1" applyFill="1" applyBorder="1" applyAlignment="1"/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164" fontId="0" fillId="0" borderId="0" xfId="0" applyNumberFormat="1" applyFill="1" applyBorder="1"/>
    <xf numFmtId="164" fontId="0" fillId="0" borderId="0" xfId="0" applyNumberFormat="1"/>
    <xf numFmtId="0" fontId="35" fillId="0" borderId="0" xfId="0" applyFont="1"/>
    <xf numFmtId="2" fontId="35" fillId="0" borderId="0" xfId="0" applyNumberFormat="1" applyFont="1"/>
    <xf numFmtId="0" fontId="35" fillId="0" borderId="0" xfId="0" quotePrefix="1" applyFont="1"/>
    <xf numFmtId="0" fontId="0" fillId="0" borderId="15" xfId="0" applyFill="1" applyBorder="1"/>
    <xf numFmtId="2" fontId="35" fillId="0" borderId="0" xfId="0" applyNumberFormat="1" applyFont="1" applyBorder="1"/>
    <xf numFmtId="0" fontId="0" fillId="0" borderId="19" xfId="0" applyFill="1" applyBorder="1"/>
    <xf numFmtId="2" fontId="35" fillId="0" borderId="20" xfId="0" applyNumberFormat="1" applyFont="1" applyBorder="1"/>
    <xf numFmtId="164" fontId="0" fillId="0" borderId="20" xfId="0" applyNumberFormat="1" applyBorder="1"/>
    <xf numFmtId="0" fontId="26" fillId="0" borderId="0" xfId="0" applyFont="1" applyFill="1" applyBorder="1"/>
    <xf numFmtId="0" fontId="26" fillId="0" borderId="20" xfId="0" applyFont="1" applyFill="1" applyBorder="1"/>
    <xf numFmtId="2" fontId="26" fillId="0" borderId="0" xfId="0" applyNumberFormat="1" applyFont="1" applyBorder="1"/>
    <xf numFmtId="164" fontId="26" fillId="0" borderId="0" xfId="0" applyNumberFormat="1" applyFont="1" applyBorder="1"/>
    <xf numFmtId="2" fontId="26" fillId="0" borderId="20" xfId="0" applyNumberFormat="1" applyFont="1" applyBorder="1"/>
    <xf numFmtId="0" fontId="26" fillId="0" borderId="20" xfId="0" applyFont="1" applyBorder="1"/>
    <xf numFmtId="164" fontId="26" fillId="0" borderId="20" xfId="0" applyNumberFormat="1" applyFont="1" applyBorder="1"/>
    <xf numFmtId="0" fontId="0" fillId="0" borderId="12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Fill="1" applyBorder="1" applyAlignment="1">
      <alignment horizontal="left"/>
    </xf>
    <xf numFmtId="2" fontId="0" fillId="0" borderId="16" xfId="0" applyNumberFormat="1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/>
    <xf numFmtId="164" fontId="0" fillId="0" borderId="20" xfId="0" applyNumberFormat="1" applyFill="1" applyBorder="1"/>
    <xf numFmtId="2" fontId="0" fillId="0" borderId="21" xfId="0" applyNumberFormat="1" applyFill="1" applyBorder="1"/>
    <xf numFmtId="0" fontId="18" fillId="0" borderId="15" xfId="6" applyFont="1" applyFill="1" applyBorder="1" applyAlignment="1">
      <alignment horizontal="left"/>
    </xf>
    <xf numFmtId="0" fontId="18" fillId="0" borderId="19" xfId="6" applyFont="1" applyFill="1" applyBorder="1" applyAlignment="1">
      <alignment horizontal="left"/>
    </xf>
    <xf numFmtId="0" fontId="18" fillId="0" borderId="20" xfId="6" applyFont="1" applyFill="1" applyBorder="1" applyAlignment="1"/>
    <xf numFmtId="0" fontId="18" fillId="0" borderId="20" xfId="6" applyFont="1" applyFill="1" applyBorder="1" applyAlignment="1">
      <alignment horizontal="center"/>
    </xf>
    <xf numFmtId="0" fontId="24" fillId="0" borderId="13" xfId="0" applyFont="1" applyFill="1" applyBorder="1" applyAlignment="1"/>
    <xf numFmtId="0" fontId="26" fillId="0" borderId="13" xfId="0" applyFont="1" applyFill="1" applyBorder="1"/>
    <xf numFmtId="164" fontId="26" fillId="0" borderId="13" xfId="0" applyNumberFormat="1" applyFont="1" applyFill="1" applyBorder="1"/>
    <xf numFmtId="2" fontId="26" fillId="0" borderId="14" xfId="0" applyNumberFormat="1" applyFont="1" applyFill="1" applyBorder="1"/>
    <xf numFmtId="0" fontId="24" fillId="0" borderId="13" xfId="0" applyFont="1" applyBorder="1" applyAlignment="1"/>
    <xf numFmtId="0" fontId="24" fillId="0" borderId="13" xfId="0" applyFont="1" applyFill="1" applyBorder="1"/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164" fontId="26" fillId="0" borderId="13" xfId="0" applyNumberFormat="1" applyFont="1" applyBorder="1"/>
    <xf numFmtId="2" fontId="26" fillId="0" borderId="14" xfId="0" applyNumberFormat="1" applyFont="1" applyBorder="1"/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BC-4824-B180-26E16D45F23C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BC-4824-B180-26E16D45F23C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BC-4824-B180-26E16D45F23C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plots'!$D$70:$D$85</c:f>
              <c:numCache>
                <c:formatCode>0.00</c:formatCode>
                <c:ptCount val="16"/>
                <c:pt idx="0">
                  <c:v>49.85</c:v>
                </c:pt>
                <c:pt idx="1">
                  <c:v>28.718</c:v>
                </c:pt>
                <c:pt idx="2">
                  <c:v>22.794</c:v>
                </c:pt>
                <c:pt idx="3">
                  <c:v>26.013000000000002</c:v>
                </c:pt>
                <c:pt idx="4">
                  <c:v>21.036000000000001</c:v>
                </c:pt>
                <c:pt idx="5">
                  <c:v>28.314</c:v>
                </c:pt>
                <c:pt idx="6">
                  <c:v>27.988</c:v>
                </c:pt>
                <c:pt idx="7">
                  <c:v>26.998999999999999</c:v>
                </c:pt>
                <c:pt idx="8">
                  <c:v>26.335999999999999</c:v>
                </c:pt>
                <c:pt idx="9">
                  <c:v>24.302</c:v>
                </c:pt>
                <c:pt idx="10">
                  <c:v>24.765999999999998</c:v>
                </c:pt>
                <c:pt idx="11">
                  <c:v>25.654</c:v>
                </c:pt>
                <c:pt idx="12">
                  <c:v>25.795999999999999</c:v>
                </c:pt>
                <c:pt idx="13">
                  <c:v>25.824999999999999</c:v>
                </c:pt>
                <c:pt idx="14">
                  <c:v>26.553999999999998</c:v>
                </c:pt>
                <c:pt idx="15">
                  <c:v>27.332000000000001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BC-4824-B180-26E16D45F23C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plots'!$D$88:$D$93</c:f>
              <c:numCache>
                <c:formatCode>0.00</c:formatCode>
                <c:ptCount val="6"/>
                <c:pt idx="0">
                  <c:v>51.83</c:v>
                </c:pt>
                <c:pt idx="1">
                  <c:v>34.11</c:v>
                </c:pt>
                <c:pt idx="2">
                  <c:v>27.72</c:v>
                </c:pt>
                <c:pt idx="3">
                  <c:v>34.9</c:v>
                </c:pt>
                <c:pt idx="4">
                  <c:v>38.08</c:v>
                </c:pt>
                <c:pt idx="5">
                  <c:v>33.702500000000001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BC-4824-B180-26E16D45F23C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plots'!$D$114:$D$116</c:f>
              <c:numCache>
                <c:formatCode>0.00</c:formatCode>
                <c:ptCount val="3"/>
                <c:pt idx="0">
                  <c:v>51.57</c:v>
                </c:pt>
                <c:pt idx="1">
                  <c:v>48.33</c:v>
                </c:pt>
                <c:pt idx="2">
                  <c:v>43.65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BC-4824-B180-26E16D45F23C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7712"/>
        <c:axId val="214243792"/>
        <c:extLst/>
      </c:scatterChart>
      <c:valAx>
        <c:axId val="214247712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3792"/>
        <c:crosses val="autoZero"/>
        <c:crossBetween val="midCat"/>
        <c:majorUnit val="10"/>
        <c:minorUnit val="10"/>
      </c:valAx>
      <c:valAx>
        <c:axId val="214243792"/>
        <c:scaling>
          <c:orientation val="minMax"/>
          <c:min val="1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SiO</a:t>
                </a:r>
                <a:r>
                  <a:rPr lang="en-US" sz="1200" b="1" i="0" baseline="-25000">
                    <a:effectLst/>
                  </a:rPr>
                  <a:t>2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41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77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0192093175853014"/>
          <c:y val="6.1669471255609183E-2"/>
          <c:w val="0.44599573490813638"/>
          <c:h val="0.3851721911777157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plots'!$M$41:$M$44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plots'!$M$38:$M$40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plots'!$M$51:$M$54</c:f>
              <c:numCache>
                <c:formatCode>0.00</c:formatCode>
                <c:ptCount val="4"/>
                <c:pt idx="0">
                  <c:v>0.88861500000000004</c:v>
                </c:pt>
                <c:pt idx="1">
                  <c:v>0.84764099999999998</c:v>
                </c:pt>
                <c:pt idx="2">
                  <c:v>0.85016800000000003</c:v>
                </c:pt>
                <c:pt idx="3">
                  <c:v>0.82467000000000001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6A-4D73-A349-98F0C0536A8C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plots'!$M$55:$M$58</c:f>
              <c:numCache>
                <c:formatCode>0.00</c:formatCode>
                <c:ptCount val="4"/>
                <c:pt idx="0">
                  <c:v>0.88976999999999995</c:v>
                </c:pt>
                <c:pt idx="1">
                  <c:v>1.0279440000000002</c:v>
                </c:pt>
                <c:pt idx="2">
                  <c:v>0.72587900000000005</c:v>
                </c:pt>
                <c:pt idx="3">
                  <c:v>0.63415500000000014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6A-4D73-A349-98F0C0536A8C}"/>
            </c:ext>
          </c:extLst>
        </c:ser>
        <c:ser>
          <c:idx val="10"/>
          <c:order val="4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plots'!$M$70:$M$85</c:f>
              <c:numCache>
                <c:formatCode>0.00</c:formatCode>
                <c:ptCount val="16"/>
                <c:pt idx="0" formatCode="General">
                  <c:v>0.7</c:v>
                </c:pt>
                <c:pt idx="1">
                  <c:v>0.36499999999999999</c:v>
                </c:pt>
                <c:pt idx="2">
                  <c:v>0.375</c:v>
                </c:pt>
                <c:pt idx="3">
                  <c:v>0.41099999999999998</c:v>
                </c:pt>
                <c:pt idx="4">
                  <c:v>0.378</c:v>
                </c:pt>
                <c:pt idx="5">
                  <c:v>0.35199999999999998</c:v>
                </c:pt>
                <c:pt idx="6">
                  <c:v>0.4</c:v>
                </c:pt>
                <c:pt idx="7">
                  <c:v>0.41899999999999998</c:v>
                </c:pt>
                <c:pt idx="8">
                  <c:v>0.47499999999999998</c:v>
                </c:pt>
                <c:pt idx="9">
                  <c:v>0.42899999999999999</c:v>
                </c:pt>
                <c:pt idx="10">
                  <c:v>0.38400000000000001</c:v>
                </c:pt>
                <c:pt idx="11">
                  <c:v>0.45400000000000001</c:v>
                </c:pt>
                <c:pt idx="12">
                  <c:v>0.41599999999999998</c:v>
                </c:pt>
                <c:pt idx="13">
                  <c:v>0.49399999999999999</c:v>
                </c:pt>
                <c:pt idx="14">
                  <c:v>0.46600000000000003</c:v>
                </c:pt>
                <c:pt idx="15">
                  <c:v>0.443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6A-4D73-A349-98F0C0536A8C}"/>
            </c:ext>
          </c:extLst>
        </c:ser>
        <c:ser>
          <c:idx val="11"/>
          <c:order val="5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plots'!$M$88:$M$93</c:f>
              <c:numCache>
                <c:formatCode>General</c:formatCode>
                <c:ptCount val="6"/>
                <c:pt idx="0">
                  <c:v>0.34</c:v>
                </c:pt>
                <c:pt idx="1">
                  <c:v>0.22</c:v>
                </c:pt>
                <c:pt idx="2" formatCode="0.00">
                  <c:v>0.16</c:v>
                </c:pt>
                <c:pt idx="3" formatCode="0.00">
                  <c:v>0.24</c:v>
                </c:pt>
                <c:pt idx="4" formatCode="0.00">
                  <c:v>0.22</c:v>
                </c:pt>
                <c:pt idx="5" formatCode="0.00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6A-4D73-A349-98F0C0536A8C}"/>
            </c:ext>
          </c:extLst>
        </c:ser>
        <c:ser>
          <c:idx val="12"/>
          <c:order val="6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plots'!$M$114:$M$116</c:f>
              <c:numCache>
                <c:formatCode>0.00</c:formatCode>
                <c:ptCount val="3"/>
                <c:pt idx="0">
                  <c:v>0.27</c:v>
                </c:pt>
                <c:pt idx="1">
                  <c:v>0.24</c:v>
                </c:pt>
                <c:pt idx="2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6A-4D73-A349-98F0C0536A8C}"/>
            </c:ext>
          </c:extLst>
        </c:ser>
        <c:ser>
          <c:idx val="3"/>
          <c:order val="7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plots'!$M$6:$M$9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1.1324545454545456</c:v>
                </c:pt>
                <c:pt idx="2">
                  <c:v>0.98411111111111127</c:v>
                </c:pt>
                <c:pt idx="3">
                  <c:v>0.88990000000000014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8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plots'!$M$10:$M$13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1.0319230769230769</c:v>
                </c:pt>
                <c:pt idx="2">
                  <c:v>0.99850000000000005</c:v>
                </c:pt>
                <c:pt idx="3">
                  <c:v>0.88829411764705868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9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0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1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plots'!$M$28:$M$31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0.59559999999999991</c:v>
                </c:pt>
                <c:pt idx="2">
                  <c:v>0.505</c:v>
                </c:pt>
                <c:pt idx="3">
                  <c:v>0.35933333333333328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2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plots'!$M$32:$M$35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0.53900000000000003</c:v>
                </c:pt>
                <c:pt idx="2">
                  <c:v>0.438</c:v>
                </c:pt>
                <c:pt idx="3">
                  <c:v>0.34800000000000003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11216"/>
        <c:axId val="508403768"/>
        <c:extLst/>
      </c:scatterChart>
      <c:valAx>
        <c:axId val="508411216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3768"/>
        <c:crosses val="autoZero"/>
        <c:crossBetween val="midCat"/>
        <c:majorUnit val="10"/>
        <c:minorUnit val="10"/>
      </c:valAx>
      <c:valAx>
        <c:axId val="508403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P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5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8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1121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0296259842519683"/>
          <c:y val="6.1679494028187232E-2"/>
          <c:w val="0.52672490157480323"/>
          <c:h val="0.41063516873421307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651859478913"/>
          <c:y val="5.2700078316823461E-2"/>
          <c:w val="0.86299571895146465"/>
          <c:h val="0.8264599393629255"/>
        </c:manualLayout>
      </c:layout>
      <c:scatterChart>
        <c:scatterStyle val="lineMarker"/>
        <c:varyColors val="0"/>
        <c:ser>
          <c:idx val="3"/>
          <c:order val="0"/>
          <c:tx>
            <c:v>BM1-1200°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plots'!$E$2:$E$5</c:f>
              <c:numCache>
                <c:formatCode>General</c:formatCode>
                <c:ptCount val="4"/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olivine plots'!$I$2:$I$5</c:f>
              <c:numCache>
                <c:formatCode>0.00</c:formatCode>
                <c:ptCount val="4"/>
                <c:pt idx="0">
                  <c:v>0.83642857142857141</c:v>
                </c:pt>
                <c:pt idx="1">
                  <c:v>1.0807500000000001</c:v>
                </c:pt>
                <c:pt idx="2">
                  <c:v>1.6426666666666667</c:v>
                </c:pt>
                <c:pt idx="3">
                  <c:v>1.9515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9B-4301-9F31-C883E95D0D4B}"/>
            </c:ext>
          </c:extLst>
        </c:ser>
        <c:ser>
          <c:idx val="2"/>
          <c:order val="1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10"/>
            <c:spPr>
              <a:solidFill>
                <a:srgbClr val="0070C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plots'!$E$6:$E$7</c:f>
              <c:numCache>
                <c:formatCode>General</c:formatCode>
                <c:ptCount val="2"/>
                <c:pt idx="0">
                  <c:v>10</c:v>
                </c:pt>
                <c:pt idx="1">
                  <c:v>30</c:v>
                </c:pt>
              </c:numCache>
            </c:numRef>
          </c:xVal>
          <c:yVal>
            <c:numRef>
              <c:f>'Data for olivine plots'!$I$6:$I$7</c:f>
              <c:numCache>
                <c:formatCode>0.00</c:formatCode>
                <c:ptCount val="2"/>
                <c:pt idx="0">
                  <c:v>1.5586666666666666</c:v>
                </c:pt>
                <c:pt idx="1">
                  <c:v>2.2136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9B-4301-9F31-C883E95D0D4B}"/>
            </c:ext>
          </c:extLst>
        </c:ser>
        <c:ser>
          <c:idx val="4"/>
          <c:order val="2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plots'!$E$8:$E$11</c:f>
              <c:numCache>
                <c:formatCode>General</c:formatCode>
                <c:ptCount val="4"/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olivine plots'!$I$8:$I$11</c:f>
              <c:numCache>
                <c:formatCode>0.00</c:formatCode>
                <c:ptCount val="4"/>
                <c:pt idx="0">
                  <c:v>0.22428571428571428</c:v>
                </c:pt>
                <c:pt idx="1">
                  <c:v>2.72</c:v>
                </c:pt>
                <c:pt idx="2">
                  <c:v>2.2941176470588229</c:v>
                </c:pt>
                <c:pt idx="3">
                  <c:v>2.2600000000000002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9B-4301-9F31-C883E95D0D4B}"/>
            </c:ext>
          </c:extLst>
        </c:ser>
        <c:ser>
          <c:idx val="5"/>
          <c:order val="3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plots'!$E$12:$E$14</c:f>
              <c:numCache>
                <c:formatCode>General</c:formatCode>
                <c:ptCount val="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'Data for olivine plots'!$I$12:$I$14</c:f>
              <c:numCache>
                <c:formatCode>0.00</c:formatCode>
                <c:ptCount val="3"/>
                <c:pt idx="0">
                  <c:v>2.451111111111111</c:v>
                </c:pt>
                <c:pt idx="1">
                  <c:v>2.274</c:v>
                </c:pt>
                <c:pt idx="2">
                  <c:v>2.8350000000000004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9B-4301-9F31-C883E95D0D4B}"/>
            </c:ext>
          </c:extLst>
        </c:ser>
        <c:ser>
          <c:idx val="8"/>
          <c:order val="4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  <a:ln w="3175">
                <a:solidFill>
                  <a:schemeClr val="tx1"/>
                </a:solidFill>
              </a:ln>
            </c:spPr>
          </c:marker>
          <c:dPt>
            <c:idx val="1"/>
            <c:bubble3D val="0"/>
            <c:spPr>
              <a:ln w="38100">
                <a:solidFill>
                  <a:srgbClr val="00B05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4D9B-4301-9F31-C883E95D0D4B}"/>
              </c:ext>
            </c:extLst>
          </c:dPt>
          <c:xVal>
            <c:numRef>
              <c:f>'Data for olivine plots'!$E$19:$E$20</c:f>
              <c:numCache>
                <c:formatCode>General</c:formatCode>
                <c:ptCount val="2"/>
                <c:pt idx="0">
                  <c:v>10</c:v>
                </c:pt>
                <c:pt idx="1">
                  <c:v>30</c:v>
                </c:pt>
              </c:numCache>
            </c:numRef>
          </c:xVal>
          <c:yVal>
            <c:numRef>
              <c:f>'Data for olivine plots'!$I$19:$I$20</c:f>
              <c:numCache>
                <c:formatCode>0.00</c:formatCode>
                <c:ptCount val="2"/>
                <c:pt idx="0">
                  <c:v>0.67459999999999987</c:v>
                </c:pt>
                <c:pt idx="1">
                  <c:v>2.4583333333333335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9B-4301-9F31-C883E95D0D4B}"/>
            </c:ext>
          </c:extLst>
        </c:ser>
        <c:ser>
          <c:idx val="0"/>
          <c:order val="5"/>
          <c:tx>
            <c:v>basalt 1200°+1wt% H2O (Mollo2010)</c:v>
          </c:tx>
          <c:spPr>
            <a:ln w="28575">
              <a:solidFill>
                <a:schemeClr val="bg1">
                  <a:lumMod val="75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olivine plots'!$E$23:$E$26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olivine plots'!$I$23:$I$26</c:f>
              <c:numCache>
                <c:formatCode>0.00</c:formatCode>
                <c:ptCount val="4"/>
                <c:pt idx="0">
                  <c:v>0.4</c:v>
                </c:pt>
                <c:pt idx="1">
                  <c:v>0.57999999999999996</c:v>
                </c:pt>
                <c:pt idx="2">
                  <c:v>0.79</c:v>
                </c:pt>
                <c:pt idx="3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9B-4301-9F31-C883E95D0D4B}"/>
            </c:ext>
          </c:extLst>
        </c:ser>
        <c:ser>
          <c:idx val="1"/>
          <c:order val="6"/>
          <c:tx>
            <c:v>basalt 1150°+1wt% H2O (Mollo2010)</c:v>
          </c:tx>
          <c:spPr>
            <a:ln w="28575"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diamond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olivine plots'!$E$27:$E$30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olivine plots'!$I$27:$I$30</c:f>
              <c:numCache>
                <c:formatCode>0.00</c:formatCode>
                <c:ptCount val="4"/>
                <c:pt idx="0">
                  <c:v>0.57999999999999996</c:v>
                </c:pt>
                <c:pt idx="1">
                  <c:v>0.7</c:v>
                </c:pt>
                <c:pt idx="2">
                  <c:v>0.86</c:v>
                </c:pt>
                <c:pt idx="3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9B-4301-9F31-C883E95D0D4B}"/>
            </c:ext>
          </c:extLst>
        </c:ser>
        <c:ser>
          <c:idx val="6"/>
          <c:order val="7"/>
          <c:tx>
            <c:v>basalt 1150 °C (Di Stefano 2018)</c:v>
          </c:tx>
          <c:spPr>
            <a:ln w="19050">
              <a:solidFill>
                <a:srgbClr val="FFC000"/>
              </a:solidFill>
            </a:ln>
          </c:spPr>
          <c:marker>
            <c:symbol val="triangle"/>
            <c:size val="5"/>
            <c:spPr>
              <a:solidFill>
                <a:srgbClr val="FFC000"/>
              </a:solidFill>
              <a:ln>
                <a:solidFill>
                  <a:srgbClr val="FFC000">
                    <a:alpha val="97000"/>
                  </a:srgbClr>
                </a:solidFill>
              </a:ln>
            </c:spPr>
          </c:marker>
          <c:xVal>
            <c:numRef>
              <c:f>'Data for olivine plots'!$E$33:$E$35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olivine plots'!$I$33:$I$35</c:f>
              <c:numCache>
                <c:formatCode>0.00</c:formatCode>
                <c:ptCount val="3"/>
                <c:pt idx="0">
                  <c:v>2.14</c:v>
                </c:pt>
                <c:pt idx="1">
                  <c:v>2.21</c:v>
                </c:pt>
                <c:pt idx="2">
                  <c:v>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11-4071-B924-BF7EA4979C4B}"/>
            </c:ext>
          </c:extLst>
        </c:ser>
        <c:ser>
          <c:idx val="7"/>
          <c:order val="8"/>
          <c:tx>
            <c:v>basalt 1250 °C (Di Stefano 2018)</c:v>
          </c:tx>
          <c:spPr>
            <a:ln w="19050"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'Data for olivine plots'!$E$36:$E$38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olivine plots'!$I$36:$I$38</c:f>
              <c:numCache>
                <c:formatCode>0.00</c:formatCode>
                <c:ptCount val="3"/>
                <c:pt idx="0">
                  <c:v>1.59</c:v>
                </c:pt>
                <c:pt idx="1">
                  <c:v>1.7</c:v>
                </c:pt>
                <c:pt idx="2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11-4071-B924-BF7EA4979C4B}"/>
            </c:ext>
          </c:extLst>
        </c:ser>
        <c:ser>
          <c:idx val="11"/>
          <c:order val="9"/>
          <c:tx>
            <c:v>basalt 1150+1%H2O (Iacono Marziano)</c:v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olivine plots'!$E$46:$E$48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17</c:v>
                </c:pt>
              </c:numCache>
            </c:numRef>
          </c:xVal>
          <c:yVal>
            <c:numRef>
              <c:f>'Data for olivine plots'!$I$46:$I$48</c:f>
              <c:numCache>
                <c:formatCode>0.00</c:formatCode>
                <c:ptCount val="3"/>
                <c:pt idx="0">
                  <c:v>0.24</c:v>
                </c:pt>
                <c:pt idx="1">
                  <c:v>0.23</c:v>
                </c:pt>
                <c:pt idx="2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11-4071-B924-BF7EA497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22712"/>
        <c:axId val="517820360"/>
      </c:scatterChart>
      <c:valAx>
        <c:axId val="517822712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20360"/>
        <c:crosses val="autoZero"/>
        <c:crossBetween val="midCat"/>
        <c:majorUnit val="5"/>
        <c:minorUnit val="5"/>
      </c:valAx>
      <c:valAx>
        <c:axId val="517820360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it-IT" sz="1100"/>
                  <a:t>CaO</a:t>
                </a:r>
                <a:r>
                  <a:rPr lang="it-IT" sz="1100" baseline="-25000"/>
                  <a:t>olivine</a:t>
                </a:r>
                <a:r>
                  <a:rPr lang="it-IT" sz="1100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22712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1213536922479408"/>
          <c:y val="0.45436695665057991"/>
          <c:w val="0.46725495732699807"/>
          <c:h val="0.4379254508509016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6299571895146465"/>
          <c:h val="0.8264599393629255"/>
        </c:manualLayout>
      </c:layout>
      <c:scatterChart>
        <c:scatterStyle val="lineMarker"/>
        <c:varyColors val="0"/>
        <c:ser>
          <c:idx val="3"/>
          <c:order val="0"/>
          <c:tx>
            <c:v>BM1-1200°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plots'!$E$3:$E$5</c:f>
              <c:numCache>
                <c:formatCode>General</c:formatCode>
                <c:ptCount val="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'Data for olivine plots'!$H$3:$H$5</c:f>
              <c:numCache>
                <c:formatCode>0.0</c:formatCode>
                <c:ptCount val="3"/>
                <c:pt idx="0">
                  <c:v>95.52839581759477</c:v>
                </c:pt>
                <c:pt idx="1">
                  <c:v>95.769184800250969</c:v>
                </c:pt>
                <c:pt idx="2">
                  <c:v>95.801431382673627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3FB-4AF6-97B4-F746C04877C6}"/>
            </c:ext>
          </c:extLst>
        </c:ser>
        <c:ser>
          <c:idx val="2"/>
          <c:order val="1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plots'!$E$6:$E$7</c:f>
              <c:numCache>
                <c:formatCode>General</c:formatCode>
                <c:ptCount val="2"/>
                <c:pt idx="0">
                  <c:v>10</c:v>
                </c:pt>
                <c:pt idx="1">
                  <c:v>30</c:v>
                </c:pt>
              </c:numCache>
            </c:numRef>
          </c:xVal>
          <c:yVal>
            <c:numRef>
              <c:f>'Data for olivine plots'!$H$6:$H$7</c:f>
              <c:numCache>
                <c:formatCode>0.0</c:formatCode>
                <c:ptCount val="2"/>
                <c:pt idx="0">
                  <c:v>95.849857618316221</c:v>
                </c:pt>
                <c:pt idx="1">
                  <c:v>96.982292249959187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FB-4AF6-97B4-F746C04877C6}"/>
            </c:ext>
          </c:extLst>
        </c:ser>
        <c:ser>
          <c:idx val="4"/>
          <c:order val="2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plots'!$E$9:$E$11</c:f>
              <c:numCache>
                <c:formatCode>General</c:formatCode>
                <c:ptCount val="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'Data for olivine plots'!$H$9:$H$11</c:f>
              <c:numCache>
                <c:formatCode>0.0</c:formatCode>
                <c:ptCount val="3"/>
                <c:pt idx="0">
                  <c:v>95.428770553004824</c:v>
                </c:pt>
                <c:pt idx="1">
                  <c:v>96.105571233861653</c:v>
                </c:pt>
                <c:pt idx="2">
                  <c:v>95.29824169097121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FB-4AF6-97B4-F746C04877C6}"/>
            </c:ext>
          </c:extLst>
        </c:ser>
        <c:ser>
          <c:idx val="5"/>
          <c:order val="3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</c:marker>
          <c:xVal>
            <c:numRef>
              <c:f>'Data for olivine plots'!$E$12:$E$14</c:f>
              <c:numCache>
                <c:formatCode>General</c:formatCode>
                <c:ptCount val="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'Data for olivine plots'!$H$12:$H$14</c:f>
              <c:numCache>
                <c:formatCode>0.0</c:formatCode>
                <c:ptCount val="3"/>
                <c:pt idx="0">
                  <c:v>96.42036481597178</c:v>
                </c:pt>
                <c:pt idx="1">
                  <c:v>97.140800891039277</c:v>
                </c:pt>
                <c:pt idx="2">
                  <c:v>96.088508019830257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FB-4AF6-97B4-F746C04877C6}"/>
            </c:ext>
          </c:extLst>
        </c:ser>
        <c:ser>
          <c:idx val="8"/>
          <c:order val="4"/>
          <c:tx>
            <c:v>BM3 - 1300 °C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  <a:ln w="3175">
                <a:solidFill>
                  <a:schemeClr val="tx1"/>
                </a:solidFill>
              </a:ln>
            </c:spPr>
          </c:marker>
          <c:dPt>
            <c:idx val="1"/>
            <c:bubble3D val="0"/>
            <c:spPr>
              <a:ln w="28575">
                <a:solidFill>
                  <a:srgbClr val="00B05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4-53FB-4AF6-97B4-F746C04877C6}"/>
              </c:ext>
            </c:extLst>
          </c:dPt>
          <c:xVal>
            <c:numRef>
              <c:f>'Data for olivine plots'!$E$19:$E$20</c:f>
              <c:numCache>
                <c:formatCode>General</c:formatCode>
                <c:ptCount val="2"/>
                <c:pt idx="0">
                  <c:v>10</c:v>
                </c:pt>
                <c:pt idx="1">
                  <c:v>30</c:v>
                </c:pt>
              </c:numCache>
            </c:numRef>
          </c:xVal>
          <c:yVal>
            <c:numRef>
              <c:f>'Data for olivine plots'!$H$19:$H$20</c:f>
              <c:numCache>
                <c:formatCode>0.0</c:formatCode>
                <c:ptCount val="2"/>
                <c:pt idx="0">
                  <c:v>95.170800000568903</c:v>
                </c:pt>
                <c:pt idx="1">
                  <c:v>95.1884634985594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3FB-4AF6-97B4-F746C04877C6}"/>
            </c:ext>
          </c:extLst>
        </c:ser>
        <c:ser>
          <c:idx val="0"/>
          <c:order val="5"/>
          <c:tx>
            <c:v>basalt 1200°+1wt% H2O (Mollo2010)</c:v>
          </c:tx>
          <c:spPr>
            <a:ln w="28575">
              <a:solidFill>
                <a:schemeClr val="bg1">
                  <a:lumMod val="75000"/>
                </a:schemeClr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olivine plots'!$E$23:$E$26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olivine plots'!$H$23:$H$26</c:f>
              <c:numCache>
                <c:formatCode>0.0</c:formatCode>
                <c:ptCount val="4"/>
                <c:pt idx="0">
                  <c:v>96.25</c:v>
                </c:pt>
                <c:pt idx="1">
                  <c:v>93.47</c:v>
                </c:pt>
                <c:pt idx="2">
                  <c:v>91.25</c:v>
                </c:pt>
                <c:pt idx="3">
                  <c:v>89.14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3FB-4AF6-97B4-F746C04877C6}"/>
            </c:ext>
          </c:extLst>
        </c:ser>
        <c:ser>
          <c:idx val="1"/>
          <c:order val="6"/>
          <c:tx>
            <c:v>basalt 1150°+1wt% H2O (Mollo2010)</c:v>
          </c:tx>
          <c:spPr>
            <a:ln w="28575"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diamond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olivine plots'!$E$27:$E$30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olivine plots'!$H$27:$H$30</c:f>
              <c:numCache>
                <c:formatCode>0.0</c:formatCode>
                <c:ptCount val="4"/>
                <c:pt idx="0">
                  <c:v>89.14</c:v>
                </c:pt>
                <c:pt idx="1">
                  <c:v>88.79</c:v>
                </c:pt>
                <c:pt idx="2">
                  <c:v>87.68</c:v>
                </c:pt>
                <c:pt idx="3">
                  <c:v>87.47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3FB-4AF6-97B4-F746C04877C6}"/>
            </c:ext>
          </c:extLst>
        </c:ser>
        <c:ser>
          <c:idx val="6"/>
          <c:order val="7"/>
          <c:tx>
            <c:v>basalt 1150 °C (Di Stefano 2018)</c:v>
          </c:tx>
          <c:spPr>
            <a:ln w="19050">
              <a:solidFill>
                <a:srgbClr val="FFC000"/>
              </a:solidFill>
            </a:ln>
          </c:spPr>
          <c:marker>
            <c:symbol val="triang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'Data for olivine plots'!$E$33:$E$35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olivine plots'!$H$33:$H$35</c:f>
              <c:numCache>
                <c:formatCode>0.0</c:formatCode>
                <c:ptCount val="3"/>
                <c:pt idx="0">
                  <c:v>88.95</c:v>
                </c:pt>
                <c:pt idx="1">
                  <c:v>90.018000000000001</c:v>
                </c:pt>
                <c:pt idx="2">
                  <c:v>90.823999999999998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26-418D-965C-663F5E975C9D}"/>
            </c:ext>
          </c:extLst>
        </c:ser>
        <c:ser>
          <c:idx val="7"/>
          <c:order val="8"/>
          <c:tx>
            <c:v>basalt 1250 °C (Di Stefano 2018)</c:v>
          </c:tx>
          <c:spPr>
            <a:ln w="19050">
              <a:solidFill>
                <a:srgbClr val="FFC000"/>
              </a:solidFill>
            </a:ln>
          </c:spPr>
          <c:marker>
            <c:symbol val="diamond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'Data for olivine plots'!$E$36:$E$38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olivine plots'!$H$36:$H$38</c:f>
              <c:numCache>
                <c:formatCode>0.0</c:formatCode>
                <c:ptCount val="3"/>
                <c:pt idx="0">
                  <c:v>90.183000000000007</c:v>
                </c:pt>
                <c:pt idx="1">
                  <c:v>91.54</c:v>
                </c:pt>
                <c:pt idx="2">
                  <c:v>92.558999999999997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26-418D-965C-663F5E975C9D}"/>
            </c:ext>
          </c:extLst>
        </c:ser>
        <c:ser>
          <c:idx val="11"/>
          <c:order val="9"/>
          <c:tx>
            <c:v>basalt 1150+1%H2O (Iacono Marziano)</c:v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olivine plots'!$E$46:$E$48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17</c:v>
                </c:pt>
              </c:numCache>
            </c:numRef>
          </c:xVal>
          <c:yVal>
            <c:numRef>
              <c:f>'Data for olivine plots'!$H$46:$H$48</c:f>
              <c:numCache>
                <c:formatCode>0.0</c:formatCode>
                <c:ptCount val="3"/>
                <c:pt idx="0">
                  <c:v>90</c:v>
                </c:pt>
                <c:pt idx="1">
                  <c:v>90.53</c:v>
                </c:pt>
                <c:pt idx="2">
                  <c:v>91.08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26-418D-965C-663F5E97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15656"/>
        <c:axId val="517816832"/>
      </c:scatterChart>
      <c:valAx>
        <c:axId val="517815656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6832"/>
        <c:crosses val="autoZero"/>
        <c:crossBetween val="midCat"/>
        <c:majorUnit val="5"/>
        <c:minorUnit val="5"/>
      </c:valAx>
      <c:valAx>
        <c:axId val="517816832"/>
        <c:scaling>
          <c:orientation val="minMax"/>
          <c:max val="98"/>
          <c:min val="8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Fo</a:t>
                </a:r>
              </a:p>
            </c:rich>
          </c:tx>
          <c:layout>
            <c:manualLayout>
              <c:xMode val="edge"/>
              <c:yMode val="edge"/>
              <c:x val="9.3433838985049807E-3"/>
              <c:y val="0.4375542396918128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5656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373268620795762"/>
          <c:y val="0.51149061256455863"/>
          <c:w val="0.48464465717674121"/>
          <c:h val="0.344020140123613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plots'!$O$41:$O$44</c:f>
              <c:numCache>
                <c:formatCode>0.0</c:formatCode>
                <c:ptCount val="4"/>
                <c:pt idx="0">
                  <c:v>1.089999999999975</c:v>
                </c:pt>
                <c:pt idx="1">
                  <c:v>2.1797830000000005</c:v>
                </c:pt>
                <c:pt idx="2">
                  <c:v>2.9300000000000068</c:v>
                </c:pt>
                <c:pt idx="3">
                  <c:v>4.0699999999999932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07-40CB-8634-B404D1AF192C}"/>
            </c:ext>
          </c:extLst>
        </c:ser>
        <c:ser>
          <c:idx val="9"/>
          <c:order val="1"/>
          <c:tx>
            <c:v>1300 °C 500 Mpa + 1% H2O (Mollo)</c:v>
          </c:tx>
          <c:spPr>
            <a:ln w="15875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plots'!$O$38:$O$40</c:f>
              <c:numCache>
                <c:formatCode>0.0</c:formatCode>
                <c:ptCount val="3"/>
                <c:pt idx="0">
                  <c:v>1.419858999999974</c:v>
                </c:pt>
                <c:pt idx="1">
                  <c:v>2.0799999999999983</c:v>
                </c:pt>
                <c:pt idx="2">
                  <c:v>2.6397370000000109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07-40CB-8634-B404D1AF192C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plots'!$O$51:$O$54</c:f>
              <c:numCache>
                <c:formatCode>0.0</c:formatCode>
                <c:ptCount val="4"/>
                <c:pt idx="0">
                  <c:v>2.3500000000000085</c:v>
                </c:pt>
                <c:pt idx="1">
                  <c:v>2.5700000000000074</c:v>
                </c:pt>
                <c:pt idx="2">
                  <c:v>3.3996610000000089</c:v>
                </c:pt>
                <c:pt idx="3">
                  <c:v>2.9800000000000182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07-40CB-8634-B404D1AF192C}"/>
            </c:ext>
          </c:extLst>
        </c:ser>
        <c:ser>
          <c:idx val="0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plots'!$O$55:$O$58</c:f>
              <c:numCache>
                <c:formatCode>0.0</c:formatCode>
                <c:ptCount val="4"/>
                <c:pt idx="0">
                  <c:v>6.3400000000000176</c:v>
                </c:pt>
                <c:pt idx="1">
                  <c:v>4.819999999999979</c:v>
                </c:pt>
                <c:pt idx="2">
                  <c:v>5.730000000000004</c:v>
                </c:pt>
                <c:pt idx="3">
                  <c:v>5.3499999999999943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07-40CB-8634-B404D1AF192C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plots'!$O$62:$O$67</c:f>
              <c:numCache>
                <c:formatCode>General</c:formatCode>
                <c:ptCount val="6"/>
                <c:pt idx="0">
                  <c:v>4.03</c:v>
                </c:pt>
                <c:pt idx="1">
                  <c:v>13.5</c:v>
                </c:pt>
                <c:pt idx="2">
                  <c:v>10.099999999999994</c:v>
                </c:pt>
                <c:pt idx="3">
                  <c:v>13.400000000000006</c:v>
                </c:pt>
                <c:pt idx="4">
                  <c:v>17.799999999999983</c:v>
                </c:pt>
                <c:pt idx="5">
                  <c:v>19.599999999999994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07-40CB-8634-B404D1AF192C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plots'!$O$70:$O$85</c:f>
              <c:numCache>
                <c:formatCode>0.0</c:formatCode>
                <c:ptCount val="16"/>
                <c:pt idx="0" formatCode="General">
                  <c:v>2</c:v>
                </c:pt>
                <c:pt idx="1">
                  <c:v>13.918999999999983</c:v>
                </c:pt>
                <c:pt idx="2">
                  <c:v>20.545999999999992</c:v>
                </c:pt>
                <c:pt idx="3">
                  <c:v>16.611000000000004</c:v>
                </c:pt>
                <c:pt idx="4">
                  <c:v>23.012999999999991</c:v>
                </c:pt>
                <c:pt idx="5">
                  <c:v>15.986000000000004</c:v>
                </c:pt>
                <c:pt idx="6">
                  <c:v>17.716999999999999</c:v>
                </c:pt>
                <c:pt idx="7">
                  <c:v>17.887</c:v>
                </c:pt>
                <c:pt idx="8">
                  <c:v>18.829000000000022</c:v>
                </c:pt>
                <c:pt idx="9">
                  <c:v>20.278999999999996</c:v>
                </c:pt>
                <c:pt idx="10">
                  <c:v>20.143000000000015</c:v>
                </c:pt>
                <c:pt idx="11">
                  <c:v>19.974000000000004</c:v>
                </c:pt>
                <c:pt idx="12">
                  <c:v>19.664000000000016</c:v>
                </c:pt>
                <c:pt idx="13">
                  <c:v>20.128999999999976</c:v>
                </c:pt>
                <c:pt idx="14">
                  <c:v>19.332999999999998</c:v>
                </c:pt>
                <c:pt idx="15">
                  <c:v>18.765999999999991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07-40CB-8634-B404D1AF192C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plots'!$O$88:$O$93</c:f>
              <c:numCache>
                <c:formatCode>0.00</c:formatCode>
                <c:ptCount val="6"/>
                <c:pt idx="0" formatCode="General">
                  <c:v>2</c:v>
                </c:pt>
                <c:pt idx="1">
                  <c:v>11.840000000000003</c:v>
                </c:pt>
                <c:pt idx="2" formatCode="General">
                  <c:v>17.75</c:v>
                </c:pt>
                <c:pt idx="3" formatCode="General">
                  <c:v>10.64</c:v>
                </c:pt>
                <c:pt idx="4" formatCode="General">
                  <c:v>8.4900000000000233</c:v>
                </c:pt>
                <c:pt idx="5" formatCode="General">
                  <c:v>12.180000000000007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07-40CB-8634-B404D1AF192C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plots'!$O$114:$O$116</c:f>
              <c:numCache>
                <c:formatCode>0.00</c:formatCode>
                <c:ptCount val="3"/>
                <c:pt idx="0">
                  <c:v>0.22409961547364787</c:v>
                </c:pt>
                <c:pt idx="1">
                  <c:v>0.24983084633599617</c:v>
                </c:pt>
                <c:pt idx="2">
                  <c:v>0.24588946147198953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07-40CB-8634-B404D1AF192C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plots'!$O$6:$O$9</c:f>
              <c:numCache>
                <c:formatCode>0.0</c:formatCode>
                <c:ptCount val="4"/>
                <c:pt idx="0">
                  <c:v>1.9129007692307738</c:v>
                </c:pt>
                <c:pt idx="1">
                  <c:v>4.435545454545462</c:v>
                </c:pt>
                <c:pt idx="2">
                  <c:v>6.5785555555555533</c:v>
                </c:pt>
                <c:pt idx="3">
                  <c:v>10.770399999999995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plots'!$O$10:$O$13</c:f>
              <c:numCache>
                <c:formatCode>0.0</c:formatCode>
                <c:ptCount val="4"/>
                <c:pt idx="0">
                  <c:v>1.3166999999999973</c:v>
                </c:pt>
                <c:pt idx="1">
                  <c:v>3.4826923076922895</c:v>
                </c:pt>
                <c:pt idx="2">
                  <c:v>5.5868571428571272</c:v>
                </c:pt>
                <c:pt idx="3">
                  <c:v>8.4335882352941098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plots'!$O$15:$O$18</c:f>
              <c:numCache>
                <c:formatCode>0.0</c:formatCode>
                <c:ptCount val="4"/>
                <c:pt idx="0">
                  <c:v>1.0212906249999634</c:v>
                </c:pt>
                <c:pt idx="1">
                  <c:v>8.6493999999999858</c:v>
                </c:pt>
                <c:pt idx="2">
                  <c:v>18.362124999999992</c:v>
                </c:pt>
                <c:pt idx="3">
                  <c:v>25.096076923076922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plots'!$O$19:$O$22</c:f>
              <c:numCache>
                <c:formatCode>0.0</c:formatCode>
                <c:ptCount val="4"/>
                <c:pt idx="0">
                  <c:v>1.0212906249999634</c:v>
                </c:pt>
                <c:pt idx="1">
                  <c:v>6.8634285714285852</c:v>
                </c:pt>
                <c:pt idx="2">
                  <c:v>13.407900000000012</c:v>
                </c:pt>
                <c:pt idx="3">
                  <c:v>22.194666666666663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plots'!$O$28:$O$31</c:f>
              <c:numCache>
                <c:formatCode>0.0</c:formatCode>
                <c:ptCount val="4"/>
                <c:pt idx="1">
                  <c:v>2.2192000000000007</c:v>
                </c:pt>
                <c:pt idx="2">
                  <c:v>4.9625714285714366</c:v>
                </c:pt>
                <c:pt idx="3">
                  <c:v>14.599833333333322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plots'!$O$32:$O$35</c:f>
              <c:numCache>
                <c:formatCode>0.0</c:formatCode>
                <c:ptCount val="4"/>
                <c:pt idx="0">
                  <c:v>3.2664999999999935</c:v>
                </c:pt>
                <c:pt idx="1">
                  <c:v>2.9939999999999856</c:v>
                </c:pt>
                <c:pt idx="2">
                  <c:v>4.0623333333333278</c:v>
                </c:pt>
                <c:pt idx="3">
                  <c:v>12.080333333333343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4552"/>
        <c:axId val="508405336"/>
        <c:extLst/>
      </c:scatterChart>
      <c:valAx>
        <c:axId val="508404552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5336"/>
        <c:crosses val="autoZero"/>
        <c:crossBetween val="midCat"/>
        <c:majorUnit val="10"/>
        <c:minorUnit val="10"/>
      </c:valAx>
      <c:valAx>
        <c:axId val="5084053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CO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 (calculated)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1545275590561E-2"/>
              <c:y val="0.2587327959981584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45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952509842519691"/>
          <c:y val="6.4748933650385448E-2"/>
          <c:w val="0.51970656988188957"/>
          <c:h val="0.4141862044859493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plots'!$Q$41:$Q$44</c:f>
              <c:numCache>
                <c:formatCode>0.00</c:formatCode>
                <c:ptCount val="4"/>
                <c:pt idx="0">
                  <c:v>0.7719600441977188</c:v>
                </c:pt>
                <c:pt idx="1">
                  <c:v>0.65703889908613511</c:v>
                </c:pt>
                <c:pt idx="2">
                  <c:v>0.63332963739543768</c:v>
                </c:pt>
                <c:pt idx="3">
                  <c:v>0.59305974277862183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1E-4634-B52E-E0A76DFA8563}"/>
            </c:ext>
          </c:extLst>
        </c:ser>
        <c:ser>
          <c:idx val="9"/>
          <c:order val="1"/>
          <c:tx>
            <c:v>1300 °C 500 Mpa + 1% H2O (Mollo)</c:v>
          </c:tx>
          <c:spPr>
            <a:ln w="15875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plots'!$Q$38:$Q$40</c:f>
              <c:numCache>
                <c:formatCode>0.00</c:formatCode>
                <c:ptCount val="3"/>
                <c:pt idx="0">
                  <c:v>0.79908420279304027</c:v>
                </c:pt>
                <c:pt idx="1">
                  <c:v>0.78854056245911941</c:v>
                </c:pt>
                <c:pt idx="2">
                  <c:v>0.78135808231086012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1E-4634-B52E-E0A76DFA8563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plots'!$Q$51:$Q$54</c:f>
              <c:numCache>
                <c:formatCode>0.00</c:formatCode>
                <c:ptCount val="4"/>
                <c:pt idx="0">
                  <c:v>0.62307215565795593</c:v>
                </c:pt>
                <c:pt idx="1">
                  <c:v>0.55842147535409847</c:v>
                </c:pt>
                <c:pt idx="2">
                  <c:v>0.54275334695357125</c:v>
                </c:pt>
                <c:pt idx="3">
                  <c:v>0.50924093822239147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1E-4634-B52E-E0A76DFA8563}"/>
            </c:ext>
          </c:extLst>
        </c:ser>
        <c:ser>
          <c:idx val="0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plots'!$Q$55:$Q$58</c:f>
              <c:numCache>
                <c:formatCode>0.00</c:formatCode>
                <c:ptCount val="4"/>
                <c:pt idx="0">
                  <c:v>0.60180614084116857</c:v>
                </c:pt>
                <c:pt idx="1">
                  <c:v>0.53600390998012692</c:v>
                </c:pt>
                <c:pt idx="2">
                  <c:v>0.46252018467098682</c:v>
                </c:pt>
                <c:pt idx="3">
                  <c:v>0.42645838233073491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1E-4634-B52E-E0A76DFA8563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plots'!$Q$62:$Q$67</c:f>
              <c:numCache>
                <c:formatCode>0.00</c:formatCode>
                <c:ptCount val="6"/>
                <c:pt idx="0">
                  <c:v>0.53758698945211392</c:v>
                </c:pt>
                <c:pt idx="1">
                  <c:v>0.43826679119318468</c:v>
                </c:pt>
                <c:pt idx="2">
                  <c:v>0.53128764789493432</c:v>
                </c:pt>
                <c:pt idx="3">
                  <c:v>0.54771786411109269</c:v>
                </c:pt>
                <c:pt idx="4">
                  <c:v>0.65335446627075067</c:v>
                </c:pt>
                <c:pt idx="5">
                  <c:v>0.79353742848683007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1E-4634-B52E-E0A76DFA8563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plots'!$Q$70:$Q$85</c:f>
              <c:numCache>
                <c:formatCode>0.00</c:formatCode>
                <c:ptCount val="16"/>
                <c:pt idx="0">
                  <c:v>0.58805933939994137</c:v>
                </c:pt>
                <c:pt idx="1">
                  <c:v>0.62580398488829891</c:v>
                </c:pt>
                <c:pt idx="2">
                  <c:v>0.63080650165549124</c:v>
                </c:pt>
                <c:pt idx="3">
                  <c:v>0.62113579690106457</c:v>
                </c:pt>
                <c:pt idx="4">
                  <c:v>0.64427137475435248</c:v>
                </c:pt>
                <c:pt idx="5">
                  <c:v>0.62178683022817849</c:v>
                </c:pt>
                <c:pt idx="6">
                  <c:v>0.6214121100860851</c:v>
                </c:pt>
                <c:pt idx="7">
                  <c:v>0.62190204485682554</c:v>
                </c:pt>
                <c:pt idx="8">
                  <c:v>0.61096397876048103</c:v>
                </c:pt>
                <c:pt idx="9">
                  <c:v>0.6320675835692664</c:v>
                </c:pt>
                <c:pt idx="10">
                  <c:v>0.62548776791227456</c:v>
                </c:pt>
                <c:pt idx="11">
                  <c:v>0.62036262281415477</c:v>
                </c:pt>
                <c:pt idx="12">
                  <c:v>0.6088210493072137</c:v>
                </c:pt>
                <c:pt idx="13">
                  <c:v>0.61746033954789803</c:v>
                </c:pt>
                <c:pt idx="14">
                  <c:v>0.61429655249605464</c:v>
                </c:pt>
                <c:pt idx="15">
                  <c:v>0.62068590811803848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1E-4634-B52E-E0A76DFA8563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plots'!$Q$88:$Q$93</c:f>
              <c:numCache>
                <c:formatCode>0.00</c:formatCode>
                <c:ptCount val="6"/>
                <c:pt idx="0">
                  <c:v>0.40714824795335336</c:v>
                </c:pt>
                <c:pt idx="1">
                  <c:v>0.45975478580491536</c:v>
                </c:pt>
                <c:pt idx="2">
                  <c:v>0.45921236741027321</c:v>
                </c:pt>
                <c:pt idx="3">
                  <c:v>0.44679239482792726</c:v>
                </c:pt>
                <c:pt idx="4">
                  <c:v>0.4379218719710426</c:v>
                </c:pt>
                <c:pt idx="5">
                  <c:v>0.45078940706191745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D1E-4634-B52E-E0A76DFA8563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plots'!$Q$114:$Q$116</c:f>
              <c:numCache>
                <c:formatCode>0.00</c:formatCode>
                <c:ptCount val="3"/>
                <c:pt idx="0">
                  <c:v>0.70021711967631628</c:v>
                </c:pt>
                <c:pt idx="1">
                  <c:v>0.70481511415639087</c:v>
                </c:pt>
                <c:pt idx="2">
                  <c:v>0.7085268688197256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1E-4634-B52E-E0A76DFA8563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plots'!$Q$6:$Q$9</c:f>
              <c:numCache>
                <c:formatCode>0.00</c:formatCode>
                <c:ptCount val="4"/>
                <c:pt idx="0">
                  <c:v>0.75105175979249972</c:v>
                </c:pt>
                <c:pt idx="1">
                  <c:v>0.70019874646009961</c:v>
                </c:pt>
                <c:pt idx="2">
                  <c:v>0.75601554018708694</c:v>
                </c:pt>
                <c:pt idx="3">
                  <c:v>0.78294850890172352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plots'!$Q$10:$Q$13</c:f>
              <c:numCache>
                <c:formatCode>0.00</c:formatCode>
                <c:ptCount val="4"/>
                <c:pt idx="0">
                  <c:v>0.75105175979249972</c:v>
                </c:pt>
                <c:pt idx="1">
                  <c:v>0.74343399463966264</c:v>
                </c:pt>
                <c:pt idx="2">
                  <c:v>0.75901397380137181</c:v>
                </c:pt>
                <c:pt idx="3">
                  <c:v>0.77264625661613706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plots'!$Q$15:$Q$18</c:f>
              <c:numCache>
                <c:formatCode>0.00</c:formatCode>
                <c:ptCount val="4"/>
                <c:pt idx="0">
                  <c:v>0.75587253365352691</c:v>
                </c:pt>
                <c:pt idx="1">
                  <c:v>0.76010776273672587</c:v>
                </c:pt>
                <c:pt idx="2">
                  <c:v>0.8314745095013627</c:v>
                </c:pt>
                <c:pt idx="3">
                  <c:v>0.84468829012361668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plots'!$Q$19:$Q$22</c:f>
              <c:numCache>
                <c:formatCode>0.00</c:formatCode>
                <c:ptCount val="4"/>
                <c:pt idx="0">
                  <c:v>0.75587253365352691</c:v>
                </c:pt>
                <c:pt idx="1">
                  <c:v>0.77906548288363986</c:v>
                </c:pt>
                <c:pt idx="2">
                  <c:v>0.81700631325632078</c:v>
                </c:pt>
                <c:pt idx="3">
                  <c:v>0.84252792730127468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plots'!$Q$28:$Q$31</c:f>
              <c:numCache>
                <c:formatCode>0.00</c:formatCode>
                <c:ptCount val="4"/>
                <c:pt idx="0">
                  <c:v>0.74849286017211125</c:v>
                </c:pt>
                <c:pt idx="1">
                  <c:v>0.71267604720341671</c:v>
                </c:pt>
                <c:pt idx="2">
                  <c:v>0.76956066629253683</c:v>
                </c:pt>
                <c:pt idx="3">
                  <c:v>0.84261283965981026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plots'!$Q$32:$Q$35</c:f>
              <c:numCache>
                <c:formatCode>0.00</c:formatCode>
                <c:ptCount val="4"/>
                <c:pt idx="0">
                  <c:v>0.74849286017211125</c:v>
                </c:pt>
                <c:pt idx="1">
                  <c:v>0.71447729371161617</c:v>
                </c:pt>
                <c:pt idx="2">
                  <c:v>0.77518284248263991</c:v>
                </c:pt>
                <c:pt idx="3">
                  <c:v>0.79196975094740762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6120"/>
        <c:axId val="509876624"/>
        <c:extLst/>
      </c:scatterChart>
      <c:valAx>
        <c:axId val="50840612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6624"/>
        <c:crosses val="autoZero"/>
        <c:crossBetween val="midCat"/>
        <c:majorUnit val="10"/>
        <c:minorUnit val="10"/>
      </c:valAx>
      <c:valAx>
        <c:axId val="509876624"/>
        <c:scaling>
          <c:orientation val="minMax"/>
          <c:min val="0.300000000000000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Mg#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1545275590552E-2"/>
              <c:y val="0.38939384946151462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61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108759842519683"/>
          <c:y val="0.42992963087536035"/>
          <c:w val="0.46241490321522322"/>
          <c:h val="0.4443387478648544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plots'!$P$41:$P$44</c:f>
              <c:numCache>
                <c:formatCode>0.00</c:formatCode>
                <c:ptCount val="4"/>
                <c:pt idx="0">
                  <c:v>1.2282986111111109</c:v>
                </c:pt>
                <c:pt idx="1">
                  <c:v>0.95173351461590749</c:v>
                </c:pt>
                <c:pt idx="2">
                  <c:v>1.3364285714285713</c:v>
                </c:pt>
                <c:pt idx="3">
                  <c:v>1.7722419928825623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plots'!$P$38:$P$40</c:f>
              <c:numCache>
                <c:formatCode>0.00</c:formatCode>
                <c:ptCount val="3"/>
                <c:pt idx="0">
                  <c:v>1.4945553539019965</c:v>
                </c:pt>
                <c:pt idx="1">
                  <c:v>1.8866359447004606</c:v>
                </c:pt>
                <c:pt idx="2">
                  <c:v>2.4305555555555554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plots'!$P$51:$P$54</c:f>
              <c:numCache>
                <c:formatCode>0.00</c:formatCode>
                <c:ptCount val="4"/>
                <c:pt idx="0">
                  <c:v>0.55795314426633791</c:v>
                </c:pt>
                <c:pt idx="1">
                  <c:v>0.58762290341237722</c:v>
                </c:pt>
                <c:pt idx="2">
                  <c:v>0.65724177726485866</c:v>
                </c:pt>
                <c:pt idx="3">
                  <c:v>1.040532365396249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0C-4A96-900C-5BE37BF67116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plots'!$P$55:$P$58</c:f>
              <c:numCache>
                <c:formatCode>0.00</c:formatCode>
                <c:ptCount val="4"/>
                <c:pt idx="0">
                  <c:v>0.43433799784714749</c:v>
                </c:pt>
                <c:pt idx="1">
                  <c:v>0.32395061728395058</c:v>
                </c:pt>
                <c:pt idx="2">
                  <c:v>0.29447541814495692</c:v>
                </c:pt>
                <c:pt idx="3">
                  <c:v>0.47181430601610619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0C-4A96-900C-5BE37BF67116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plots'!$P$62:$P$67</c:f>
              <c:numCache>
                <c:formatCode>0.00</c:formatCode>
                <c:ptCount val="6"/>
                <c:pt idx="0">
                  <c:v>0.61090326028861563</c:v>
                </c:pt>
                <c:pt idx="1">
                  <c:v>2.4642857142857144</c:v>
                </c:pt>
                <c:pt idx="2">
                  <c:v>5.5555555555555554</c:v>
                </c:pt>
                <c:pt idx="3">
                  <c:v>7.3823529411764692</c:v>
                </c:pt>
                <c:pt idx="4">
                  <c:v>3.3884297520661164</c:v>
                </c:pt>
                <c:pt idx="5">
                  <c:v>4.2843137254901968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0C-4A96-900C-5BE37BF67116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plots'!$P$70:$P$85</c:f>
              <c:numCache>
                <c:formatCode>0.00</c:formatCode>
                <c:ptCount val="16"/>
                <c:pt idx="0">
                  <c:v>0.62570532915360511</c:v>
                </c:pt>
                <c:pt idx="1">
                  <c:v>3.8911677141912007</c:v>
                </c:pt>
                <c:pt idx="2">
                  <c:v>5.4634393063583815</c:v>
                </c:pt>
                <c:pt idx="3">
                  <c:v>4.2396733909702213</c:v>
                </c:pt>
                <c:pt idx="4">
                  <c:v>6.2599154746423933</c:v>
                </c:pt>
                <c:pt idx="5">
                  <c:v>3.8299235611510785</c:v>
                </c:pt>
                <c:pt idx="6">
                  <c:v>3.4321197325124726</c:v>
                </c:pt>
                <c:pt idx="7">
                  <c:v>3.6900894928737156</c:v>
                </c:pt>
                <c:pt idx="8">
                  <c:v>3.8954555887078262</c:v>
                </c:pt>
                <c:pt idx="9">
                  <c:v>4.6668416907324755</c:v>
                </c:pt>
                <c:pt idx="10">
                  <c:v>4.411119515885022</c:v>
                </c:pt>
                <c:pt idx="11">
                  <c:v>3.8693403815214893</c:v>
                </c:pt>
                <c:pt idx="12">
                  <c:v>3.9362871171381806</c:v>
                </c:pt>
                <c:pt idx="13">
                  <c:v>4.0107578293091084</c:v>
                </c:pt>
                <c:pt idx="14">
                  <c:v>4.0495788206979544</c:v>
                </c:pt>
                <c:pt idx="15">
                  <c:v>3.9039707788382234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0C-4A96-900C-5BE37BF67116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plots'!$P$88:$P$93</c:f>
              <c:numCache>
                <c:formatCode>0.00</c:formatCode>
                <c:ptCount val="6"/>
                <c:pt idx="0">
                  <c:v>0.50829646017699115</c:v>
                </c:pt>
                <c:pt idx="1">
                  <c:v>2.5395273023634881</c:v>
                </c:pt>
                <c:pt idx="2">
                  <c:v>3.3178743961352661</c:v>
                </c:pt>
                <c:pt idx="3">
                  <c:v>2.541291905151267</c:v>
                </c:pt>
                <c:pt idx="4">
                  <c:v>1.9662598707824839</c:v>
                </c:pt>
                <c:pt idx="5">
                  <c:v>2.5414104141041411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0C-4A96-900C-5BE37BF67116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plots'!$P$114:$P$116</c:f>
              <c:numCache>
                <c:formatCode>0.00</c:formatCode>
                <c:ptCount val="3"/>
                <c:pt idx="0">
                  <c:v>0.78810663021189331</c:v>
                </c:pt>
                <c:pt idx="1">
                  <c:v>1.2057310800881704</c:v>
                </c:pt>
                <c:pt idx="2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0C-4A96-900C-5BE37BF67116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plots'!$P$6:$P$9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2.0842477444525729</c:v>
                </c:pt>
                <c:pt idx="2">
                  <c:v>3.3659752439694142</c:v>
                </c:pt>
                <c:pt idx="3">
                  <c:v>5.2988142158769902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plots'!$P$10:$P$13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2.0784918432740302</c:v>
                </c:pt>
                <c:pt idx="2">
                  <c:v>3.3576373763867391</c:v>
                </c:pt>
                <c:pt idx="3">
                  <c:v>4.4338424457910621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plots'!$P$15:$P$18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4.5998474679682744</c:v>
                </c:pt>
                <c:pt idx="2">
                  <c:v>13.727719049935864</c:v>
                </c:pt>
                <c:pt idx="3">
                  <c:v>26.89481179095268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plots'!$P$19:$P$22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4.7870750052721602</c:v>
                </c:pt>
                <c:pt idx="2">
                  <c:v>9.1184002012325447</c:v>
                </c:pt>
                <c:pt idx="3">
                  <c:v>21.76102346842076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plots'!$P$28:$P$31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1.6436916315693095</c:v>
                </c:pt>
                <c:pt idx="2">
                  <c:v>3.3922795318220111</c:v>
                </c:pt>
                <c:pt idx="3">
                  <c:v>7.5415827431615883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plots'!$P$32:$P$35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1.5898100172711571</c:v>
                </c:pt>
                <c:pt idx="2">
                  <c:v>3.3290199190217504</c:v>
                </c:pt>
                <c:pt idx="3">
                  <c:v>6.6020846640729349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81328"/>
        <c:axId val="509877800"/>
        <c:extLst/>
      </c:scatterChart>
      <c:valAx>
        <c:axId val="509881328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7800"/>
        <c:crosses val="autoZero"/>
        <c:crossBetween val="midCat"/>
        <c:majorUnit val="10"/>
        <c:minorUnit val="10"/>
      </c:valAx>
      <c:valAx>
        <c:axId val="509877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CaO/Al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85711942257239E-2"/>
              <c:y val="0.3224574504564141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8132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733759842519691"/>
          <c:y val="6.5029872929649943E-2"/>
          <c:w val="0.46501906988188996"/>
          <c:h val="0.4208867696812616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BC-4343-8429-578CA6A708BD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BC-4343-8429-578CA6A708BD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BC-4343-8429-578CA6A708BD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plots'!$D$70:$D$85</c:f>
              <c:numCache>
                <c:formatCode>0.00</c:formatCode>
                <c:ptCount val="16"/>
                <c:pt idx="0">
                  <c:v>49.85</c:v>
                </c:pt>
                <c:pt idx="1">
                  <c:v>28.718</c:v>
                </c:pt>
                <c:pt idx="2">
                  <c:v>22.794</c:v>
                </c:pt>
                <c:pt idx="3">
                  <c:v>26.013000000000002</c:v>
                </c:pt>
                <c:pt idx="4">
                  <c:v>21.036000000000001</c:v>
                </c:pt>
                <c:pt idx="5">
                  <c:v>28.314</c:v>
                </c:pt>
                <c:pt idx="6">
                  <c:v>27.988</c:v>
                </c:pt>
                <c:pt idx="7">
                  <c:v>26.998999999999999</c:v>
                </c:pt>
                <c:pt idx="8">
                  <c:v>26.335999999999999</c:v>
                </c:pt>
                <c:pt idx="9">
                  <c:v>24.302</c:v>
                </c:pt>
                <c:pt idx="10">
                  <c:v>24.765999999999998</c:v>
                </c:pt>
                <c:pt idx="11">
                  <c:v>25.654</c:v>
                </c:pt>
                <c:pt idx="12">
                  <c:v>25.795999999999999</c:v>
                </c:pt>
                <c:pt idx="13">
                  <c:v>25.824999999999999</c:v>
                </c:pt>
                <c:pt idx="14">
                  <c:v>26.553999999999998</c:v>
                </c:pt>
                <c:pt idx="15">
                  <c:v>27.332000000000001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BC-4343-8429-578CA6A708BD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plots'!$D$88:$D$93</c:f>
              <c:numCache>
                <c:formatCode>0.00</c:formatCode>
                <c:ptCount val="6"/>
                <c:pt idx="0">
                  <c:v>51.83</c:v>
                </c:pt>
                <c:pt idx="1">
                  <c:v>34.11</c:v>
                </c:pt>
                <c:pt idx="2">
                  <c:v>27.72</c:v>
                </c:pt>
                <c:pt idx="3">
                  <c:v>34.9</c:v>
                </c:pt>
                <c:pt idx="4">
                  <c:v>38.08</c:v>
                </c:pt>
                <c:pt idx="5">
                  <c:v>33.702500000000001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BC-4343-8429-578CA6A708BD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plots'!$D$114:$D$116</c:f>
              <c:numCache>
                <c:formatCode>0.00</c:formatCode>
                <c:ptCount val="3"/>
                <c:pt idx="0">
                  <c:v>51.57</c:v>
                </c:pt>
                <c:pt idx="1">
                  <c:v>48.33</c:v>
                </c:pt>
                <c:pt idx="2">
                  <c:v>43.65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BC-4343-8429-578CA6A708BD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80152"/>
        <c:axId val="509878192"/>
        <c:extLst/>
      </c:scatterChart>
      <c:valAx>
        <c:axId val="509880152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8192"/>
        <c:crosses val="autoZero"/>
        <c:crossBetween val="midCat"/>
        <c:majorUnit val="5"/>
        <c:minorUnit val="1"/>
      </c:valAx>
      <c:valAx>
        <c:axId val="509878192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SiO</a:t>
                </a:r>
                <a:r>
                  <a:rPr lang="en-US" sz="1200" b="1" i="0" baseline="-25000">
                    <a:effectLst/>
                  </a:rPr>
                  <a:t>2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41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801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431676509186351"/>
          <c:y val="0.5152985035136739"/>
          <c:w val="0.44599573490813638"/>
          <c:h val="0.375091546016425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multiLvlStrRef>
              <c:f>'Data for plots'!$C$41:$J$44</c:f>
              <c:multiLvlStrCache>
                <c:ptCount val="4"/>
                <c:lvl>
                  <c:pt idx="0">
                    <c:v>14.00</c:v>
                  </c:pt>
                  <c:pt idx="1">
                    <c:v>13.70</c:v>
                  </c:pt>
                  <c:pt idx="2">
                    <c:v>18.16</c:v>
                  </c:pt>
                  <c:pt idx="3">
                    <c:v>23.89</c:v>
                  </c:pt>
                </c:lvl>
                <c:lvl>
                  <c:pt idx="0">
                    <c:v>13.12</c:v>
                  </c:pt>
                  <c:pt idx="1">
                    <c:v>7.04</c:v>
                  </c:pt>
                  <c:pt idx="2">
                    <c:v>6.21</c:v>
                  </c:pt>
                  <c:pt idx="3">
                    <c:v>5.18</c:v>
                  </c:pt>
                </c:lvl>
                <c:lvl>
                  <c:pt idx="0">
                    <c:v>7.32</c:v>
                  </c:pt>
                  <c:pt idx="1">
                    <c:v>6.95</c:v>
                  </c:pt>
                  <c:pt idx="2">
                    <c:v>6.79</c:v>
                  </c:pt>
                  <c:pt idx="3">
                    <c:v>6.72</c:v>
                  </c:pt>
                </c:lvl>
                <c:lvl>
                  <c:pt idx="0">
                    <c:v>11.39</c:v>
                  </c:pt>
                  <c:pt idx="1">
                    <c:v>14.39</c:v>
                  </c:pt>
                  <c:pt idx="2">
                    <c:v>13.59</c:v>
                  </c:pt>
                  <c:pt idx="3">
                    <c:v>13.48</c:v>
                  </c:pt>
                </c:lvl>
                <c:lvl>
                  <c:pt idx="0">
                    <c:v>0.70</c:v>
                  </c:pt>
                  <c:pt idx="1">
                    <c:v>0.74</c:v>
                  </c:pt>
                  <c:pt idx="2">
                    <c:v>0.67</c:v>
                  </c:pt>
                  <c:pt idx="3">
                    <c:v>0.64</c:v>
                  </c:pt>
                </c:lvl>
                <c:lvl>
                  <c:pt idx="0">
                    <c:v>47.92</c:v>
                  </c:pt>
                  <c:pt idx="1">
                    <c:v>46.24</c:v>
                  </c:pt>
                  <c:pt idx="2">
                    <c:v>42.98</c:v>
                  </c:pt>
                  <c:pt idx="3">
                    <c:v>36.28</c:v>
                  </c:pt>
                </c:lvl>
                <c:lvl>
                  <c:pt idx="0">
                    <c:v>0</c:v>
                  </c:pt>
                  <c:pt idx="1">
                    <c:v>5</c:v>
                  </c:pt>
                  <c:pt idx="2">
                    <c:v>10</c:v>
                  </c:pt>
                  <c:pt idx="3">
                    <c:v>20</c:v>
                  </c:pt>
                </c:lvl>
              </c:multiLvlStrCache>
            </c:multiLvlStrRef>
          </c:xVal>
          <c:yVal>
            <c:numRef>
              <c:f>'Data for plots'!$E$41:$E$44</c:f>
              <c:numCache>
                <c:formatCode>0.00</c:formatCode>
                <c:ptCount val="4"/>
                <c:pt idx="0">
                  <c:v>0.70226099999999991</c:v>
                </c:pt>
                <c:pt idx="1">
                  <c:v>0.74350800000000006</c:v>
                </c:pt>
                <c:pt idx="2">
                  <c:v>0.66978299999999991</c:v>
                </c:pt>
                <c:pt idx="3">
                  <c:v>0.64273100000000016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plots'!$E$38:$E$40</c:f>
              <c:numCache>
                <c:formatCode>0.00</c:formatCode>
                <c:ptCount val="3"/>
                <c:pt idx="0">
                  <c:v>0.67041200000000001</c:v>
                </c:pt>
                <c:pt idx="1">
                  <c:v>0.63648000000000005</c:v>
                </c:pt>
                <c:pt idx="2">
                  <c:v>0.59395699999999996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plots'!$E$51:$E$54</c:f>
              <c:numCache>
                <c:formatCode>0.00</c:formatCode>
                <c:ptCount val="4"/>
                <c:pt idx="0">
                  <c:v>0.92767500000000003</c:v>
                </c:pt>
                <c:pt idx="1">
                  <c:v>0.87687000000000015</c:v>
                </c:pt>
                <c:pt idx="2">
                  <c:v>0.90813399999999989</c:v>
                </c:pt>
                <c:pt idx="3">
                  <c:v>0.747054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48-48A7-BD2B-8B1F9676364A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plots'!$E$55:$E$58</c:f>
              <c:numCache>
                <c:formatCode>0.00</c:formatCode>
                <c:ptCount val="4"/>
                <c:pt idx="0">
                  <c:v>0.81484200000000007</c:v>
                </c:pt>
                <c:pt idx="1">
                  <c:v>0.78047600000000006</c:v>
                </c:pt>
                <c:pt idx="2">
                  <c:v>0.65988999999999987</c:v>
                </c:pt>
                <c:pt idx="3">
                  <c:v>0.33127499999999999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48-48A7-BD2B-8B1F9676364A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plots'!$E$62:$E$67</c:f>
              <c:numCache>
                <c:formatCode>0.00</c:formatCode>
                <c:ptCount val="6"/>
                <c:pt idx="0">
                  <c:v>0.74856599999999995</c:v>
                </c:pt>
                <c:pt idx="1">
                  <c:v>0.64894468340502143</c:v>
                </c:pt>
                <c:pt idx="2">
                  <c:v>0.42312237131984781</c:v>
                </c:pt>
                <c:pt idx="3">
                  <c:v>0.39138294667068391</c:v>
                </c:pt>
                <c:pt idx="4">
                  <c:v>0.45898893209691899</c:v>
                </c:pt>
                <c:pt idx="5">
                  <c:v>0.46599380433696413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48-48A7-BD2B-8B1F9676364A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plots'!$E$70:$E$85</c:f>
              <c:numCache>
                <c:formatCode>0.00</c:formatCode>
                <c:ptCount val="16"/>
                <c:pt idx="0">
                  <c:v>1.03</c:v>
                </c:pt>
                <c:pt idx="1">
                  <c:v>0.51300000000000001</c:v>
                </c:pt>
                <c:pt idx="2">
                  <c:v>0.55400000000000005</c:v>
                </c:pt>
                <c:pt idx="3">
                  <c:v>0.64500000000000002</c:v>
                </c:pt>
                <c:pt idx="4">
                  <c:v>0.55200000000000005</c:v>
                </c:pt>
                <c:pt idx="5">
                  <c:v>0.59799999999999998</c:v>
                </c:pt>
                <c:pt idx="6">
                  <c:v>0.55700000000000005</c:v>
                </c:pt>
                <c:pt idx="7">
                  <c:v>0.66500000000000004</c:v>
                </c:pt>
                <c:pt idx="8">
                  <c:v>0.59199999999999997</c:v>
                </c:pt>
                <c:pt idx="9">
                  <c:v>0.52100000000000002</c:v>
                </c:pt>
                <c:pt idx="10">
                  <c:v>0.66300000000000003</c:v>
                </c:pt>
                <c:pt idx="11">
                  <c:v>0.44900000000000001</c:v>
                </c:pt>
                <c:pt idx="12">
                  <c:v>0.65500000000000003</c:v>
                </c:pt>
                <c:pt idx="13">
                  <c:v>0.45900000000000002</c:v>
                </c:pt>
                <c:pt idx="14">
                  <c:v>0.56899999999999995</c:v>
                </c:pt>
                <c:pt idx="15">
                  <c:v>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48-48A7-BD2B-8B1F9676364A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/>
          </c:spPr>
          <c:marker>
            <c:symbol val="square"/>
            <c:size val="7"/>
          </c:marker>
          <c:dPt>
            <c:idx val="1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D48-48A7-BD2B-8B1F9676364A}"/>
              </c:ext>
            </c:extLst>
          </c:dPt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plots'!$E$88:$E$93</c:f>
              <c:numCache>
                <c:formatCode>0.00</c:formatCode>
                <c:ptCount val="6"/>
                <c:pt idx="0">
                  <c:v>0.89</c:v>
                </c:pt>
                <c:pt idx="1">
                  <c:v>0.45</c:v>
                </c:pt>
                <c:pt idx="2">
                  <c:v>0.49</c:v>
                </c:pt>
                <c:pt idx="3">
                  <c:v>0.56000000000000005</c:v>
                </c:pt>
                <c:pt idx="4">
                  <c:v>0.57999999999999996</c:v>
                </c:pt>
                <c:pt idx="5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48-48A7-BD2B-8B1F9676364A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plots'!$E$114:$E$116</c:f>
              <c:numCache>
                <c:formatCode>0.00</c:formatCode>
                <c:ptCount val="3"/>
                <c:pt idx="0">
                  <c:v>1.73</c:v>
                </c:pt>
                <c:pt idx="1">
                  <c:v>1.67</c:v>
                </c:pt>
                <c:pt idx="2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48-48A7-BD2B-8B1F9676364A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plots'!$E$6:$E$9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2.7713636363636365</c:v>
                </c:pt>
                <c:pt idx="2">
                  <c:v>2.4325555555555556</c:v>
                </c:pt>
                <c:pt idx="3">
                  <c:v>2.1523999999999996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plots'!$E$10:$E$13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2.5506923076923083</c:v>
                </c:pt>
                <c:pt idx="2">
                  <c:v>2.2794285714285714</c:v>
                </c:pt>
                <c:pt idx="3">
                  <c:v>1.9999411764705883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plots'!$E$15:$E$18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2.4994000000000001</c:v>
                </c:pt>
                <c:pt idx="2">
                  <c:v>1.74675</c:v>
                </c:pt>
                <c:pt idx="3">
                  <c:v>1.4461538461538461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plots'!$E$19:$E$22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2.1728571428571426</c:v>
                </c:pt>
                <c:pt idx="2">
                  <c:v>1.6687999999999998</c:v>
                </c:pt>
                <c:pt idx="3">
                  <c:v>1.2258888888888888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plots'!$E$28:$E$31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2.0018000000000002</c:v>
                </c:pt>
                <c:pt idx="2">
                  <c:v>1.5208571428571429</c:v>
                </c:pt>
                <c:pt idx="3">
                  <c:v>1.0851666666666666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plots'!$E$32:$E$35</c:f>
              <c:numCache>
                <c:formatCode>0.00</c:formatCode>
                <c:ptCount val="4"/>
                <c:pt idx="0">
                  <c:v>1.9964999999999999</c:v>
                </c:pt>
                <c:pt idx="1">
                  <c:v>1.8892</c:v>
                </c:pt>
                <c:pt idx="2">
                  <c:v>1.4785000000000001</c:v>
                </c:pt>
                <c:pt idx="3">
                  <c:v>1.0823333333333334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79368"/>
        <c:axId val="509881720"/>
        <c:extLst/>
      </c:scatterChart>
      <c:valAx>
        <c:axId val="509879368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81720"/>
        <c:crosses val="autoZero"/>
        <c:crossBetween val="midCat"/>
        <c:majorUnit val="5"/>
        <c:minorUnit val="1"/>
      </c:valAx>
      <c:valAx>
        <c:axId val="509881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TiO</a:t>
                </a:r>
                <a:r>
                  <a:rPr lang="en-US" sz="1200" b="1" i="0" baseline="-25000">
                    <a:effectLst/>
                  </a:rPr>
                  <a:t>2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936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1390009842519686"/>
          <c:y val="5.8775982135297618E-2"/>
          <c:w val="0.41995406824146986"/>
          <c:h val="0.40022939420878839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plots'!$F$41:$F$44</c:f>
              <c:numCache>
                <c:formatCode>0.00</c:formatCode>
                <c:ptCount val="4"/>
                <c:pt idx="0">
                  <c:v>11.394432</c:v>
                </c:pt>
                <c:pt idx="1">
                  <c:v>14.390793</c:v>
                </c:pt>
                <c:pt idx="2">
                  <c:v>13.5898</c:v>
                </c:pt>
                <c:pt idx="3">
                  <c:v>13.478165000000001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plots'!$F$38:$F$40</c:f>
              <c:numCache>
                <c:formatCode>0.00</c:formatCode>
                <c:ptCount val="3"/>
                <c:pt idx="0">
                  <c:v>10.864618</c:v>
                </c:pt>
                <c:pt idx="1">
                  <c:v>10.624320000000001</c:v>
                </c:pt>
                <c:pt idx="2">
                  <c:v>9.814896000000001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plots'!$F$51:$F$54</c:f>
              <c:numCache>
                <c:formatCode>0.00</c:formatCode>
                <c:ptCount val="4"/>
                <c:pt idx="0">
                  <c:v>15.83883</c:v>
                </c:pt>
                <c:pt idx="1">
                  <c:v>16.845647</c:v>
                </c:pt>
                <c:pt idx="2">
                  <c:v>16.742512999999999</c:v>
                </c:pt>
                <c:pt idx="3">
                  <c:v>16.037406000000001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B2-407A-B9BB-3810356D72AB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plots'!$F$55:$F$58</c:f>
              <c:numCache>
                <c:formatCode>0.00</c:formatCode>
                <c:ptCount val="4"/>
                <c:pt idx="0">
                  <c:v>17.402027999999998</c:v>
                </c:pt>
                <c:pt idx="1">
                  <c:v>19.273950000000003</c:v>
                </c:pt>
                <c:pt idx="2">
                  <c:v>18.599470999999998</c:v>
                </c:pt>
                <c:pt idx="3">
                  <c:v>19.980615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B2-407A-B9BB-3810356D72AB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plots'!$F$62:$F$67</c:f>
              <c:numCache>
                <c:formatCode>0.00</c:formatCode>
                <c:ptCount val="6"/>
                <c:pt idx="0">
                  <c:v>17.955987</c:v>
                </c:pt>
                <c:pt idx="1">
                  <c:v>12.113634090227066</c:v>
                </c:pt>
                <c:pt idx="2">
                  <c:v>7.2921089525335478</c:v>
                </c:pt>
                <c:pt idx="3">
                  <c:v>5.9142311941347794</c:v>
                </c:pt>
                <c:pt idx="4">
                  <c:v>9.9174394256655702</c:v>
                </c:pt>
                <c:pt idx="5">
                  <c:v>8.1950634555810939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B2-407A-B9BB-3810356D72AB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plots'!$F$70:$F$85</c:f>
              <c:numCache>
                <c:formatCode>0.00</c:formatCode>
                <c:ptCount val="16"/>
                <c:pt idx="0">
                  <c:v>15.95</c:v>
                </c:pt>
                <c:pt idx="1">
                  <c:v>9.0690000000000008</c:v>
                </c:pt>
                <c:pt idx="2">
                  <c:v>6.92</c:v>
                </c:pt>
                <c:pt idx="3">
                  <c:v>8.3279999999999994</c:v>
                </c:pt>
                <c:pt idx="4">
                  <c:v>6.1520000000000001</c:v>
                </c:pt>
                <c:pt idx="5">
                  <c:v>8.8960000000000008</c:v>
                </c:pt>
                <c:pt idx="6">
                  <c:v>9.4209999999999994</c:v>
                </c:pt>
                <c:pt idx="7">
                  <c:v>9.0510000000000002</c:v>
                </c:pt>
                <c:pt idx="8">
                  <c:v>8.7140000000000004</c:v>
                </c:pt>
                <c:pt idx="9">
                  <c:v>7.6180000000000003</c:v>
                </c:pt>
                <c:pt idx="10">
                  <c:v>7.9320000000000004</c:v>
                </c:pt>
                <c:pt idx="11">
                  <c:v>8.702</c:v>
                </c:pt>
                <c:pt idx="12">
                  <c:v>8.5540000000000003</c:v>
                </c:pt>
                <c:pt idx="13">
                  <c:v>8.3659999999999997</c:v>
                </c:pt>
                <c:pt idx="14">
                  <c:v>8.31</c:v>
                </c:pt>
                <c:pt idx="15">
                  <c:v>8.4870000000000001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B2-407A-B9BB-3810356D72AB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plots'!$F$88:$F$93</c:f>
              <c:numCache>
                <c:formatCode>0.00</c:formatCode>
                <c:ptCount val="6"/>
                <c:pt idx="0">
                  <c:v>18.079999999999998</c:v>
                </c:pt>
                <c:pt idx="1">
                  <c:v>12.27</c:v>
                </c:pt>
                <c:pt idx="2">
                  <c:v>10.35</c:v>
                </c:pt>
                <c:pt idx="3">
                  <c:v>12.23</c:v>
                </c:pt>
                <c:pt idx="4">
                  <c:v>13.93</c:v>
                </c:pt>
                <c:pt idx="5">
                  <c:v>12.194999999999999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B2-407A-B9BB-3810356D72AB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plots'!$F$114:$F$116</c:f>
              <c:numCache>
                <c:formatCode>0.00</c:formatCode>
                <c:ptCount val="3"/>
                <c:pt idx="0">
                  <c:v>14.63</c:v>
                </c:pt>
                <c:pt idx="1">
                  <c:v>13.61</c:v>
                </c:pt>
                <c:pt idx="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B2-407A-B9BB-3810356D72AB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plots'!$F$6:$F$9</c:f>
              <c:numCache>
                <c:formatCode>0.00</c:formatCode>
                <c:ptCount val="4"/>
                <c:pt idx="0">
                  <c:v>9.6646153846153862</c:v>
                </c:pt>
                <c:pt idx="1">
                  <c:v>9.6932727272727259</c:v>
                </c:pt>
                <c:pt idx="2">
                  <c:v>7.8903333333333343</c:v>
                </c:pt>
                <c:pt idx="3">
                  <c:v>5.9116999999999997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plots'!$F$10:$F$13</c:f>
              <c:numCache>
                <c:formatCode>0.00</c:formatCode>
                <c:ptCount val="4"/>
                <c:pt idx="0">
                  <c:v>9.6646153846153862</c:v>
                </c:pt>
                <c:pt idx="1">
                  <c:v>8.9543846153846154</c:v>
                </c:pt>
                <c:pt idx="2">
                  <c:v>7.7069285714285716</c:v>
                </c:pt>
                <c:pt idx="3">
                  <c:v>6.882411764705882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plots'!$F$15:$F$18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6.556</c:v>
                </c:pt>
                <c:pt idx="2">
                  <c:v>2.8261250000000007</c:v>
                </c:pt>
                <c:pt idx="3">
                  <c:v>1.6205384615384615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plots'!$F$19:$F$22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6.0967142857142855</c:v>
                </c:pt>
                <c:pt idx="2">
                  <c:v>3.9755000000000011</c:v>
                </c:pt>
                <c:pt idx="3">
                  <c:v>1.9932222222222222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plots'!$F$28:$F$31</c:f>
              <c:numCache>
                <c:formatCode>0.00</c:formatCode>
                <c:ptCount val="4"/>
                <c:pt idx="0">
                  <c:v>10.808</c:v>
                </c:pt>
                <c:pt idx="1">
                  <c:v>10.922000000000001</c:v>
                </c:pt>
                <c:pt idx="2">
                  <c:v>8.3118571428571411</c:v>
                </c:pt>
                <c:pt idx="3">
                  <c:v>5.1303333333333336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plots'!$F$32:$F$35</c:f>
              <c:numCache>
                <c:formatCode>0.00</c:formatCode>
                <c:ptCount val="4"/>
                <c:pt idx="0">
                  <c:v>10.808</c:v>
                </c:pt>
                <c:pt idx="1">
                  <c:v>10.653600000000001</c:v>
                </c:pt>
                <c:pt idx="2">
                  <c:v>8.1914999999999996</c:v>
                </c:pt>
                <c:pt idx="3">
                  <c:v>5.7403333333333331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74272"/>
        <c:axId val="509874664"/>
        <c:extLst/>
      </c:scatterChart>
      <c:valAx>
        <c:axId val="509874272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4664"/>
        <c:crosses val="autoZero"/>
        <c:crossBetween val="midCat"/>
        <c:majorUnit val="5"/>
        <c:minorUnit val="1"/>
      </c:valAx>
      <c:valAx>
        <c:axId val="509874664"/>
        <c:scaling>
          <c:orientation val="minMax"/>
          <c:max val="2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4272"/>
        <c:crosses val="autoZero"/>
        <c:crossBetween val="midCat"/>
        <c:majorUnit val="2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5400426509186351"/>
          <c:y val="5.8439944600753829E-2"/>
          <c:w val="0.39912073490813654"/>
          <c:h val="0.35547920963242763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plots'!$G$41:$G$44</c:f>
              <c:numCache>
                <c:formatCode>0.00</c:formatCode>
                <c:ptCount val="4"/>
                <c:pt idx="0">
                  <c:v>7.3193399999999995</c:v>
                </c:pt>
                <c:pt idx="1">
                  <c:v>6.9459299999999997</c:v>
                </c:pt>
                <c:pt idx="2">
                  <c:v>6.7949000000000002</c:v>
                </c:pt>
                <c:pt idx="3">
                  <c:v>6.7150999999999996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plots'!$G$38:$G$40</c:f>
              <c:numCache>
                <c:formatCode>0.00</c:formatCode>
                <c:ptCount val="3"/>
                <c:pt idx="0">
                  <c:v>6.556235</c:v>
                </c:pt>
                <c:pt idx="1">
                  <c:v>6.0024959999999998</c:v>
                </c:pt>
                <c:pt idx="2">
                  <c:v>5.8422000000000001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plots'!$G$51:$G$54</c:f>
              <c:numCache>
                <c:formatCode>0.00</c:formatCode>
                <c:ptCount val="4"/>
                <c:pt idx="0">
                  <c:v>5.5465200000000001</c:v>
                </c:pt>
                <c:pt idx="1">
                  <c:v>5.952973000000001</c:v>
                </c:pt>
                <c:pt idx="2">
                  <c:v>5.4584650000000003</c:v>
                </c:pt>
                <c:pt idx="3">
                  <c:v>4.6278539999999992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9A-417F-8925-B81CDB1CDC68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plots'!$G$55:$G$58</c:f>
              <c:numCache>
                <c:formatCode>0.00</c:formatCode>
                <c:ptCount val="4"/>
                <c:pt idx="0">
                  <c:v>5.2449599999999998</c:v>
                </c:pt>
                <c:pt idx="1">
                  <c:v>4.3116540000000008</c:v>
                </c:pt>
                <c:pt idx="2">
                  <c:v>4.4495439999999995</c:v>
                </c:pt>
                <c:pt idx="3">
                  <c:v>3.2464950000000004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9A-417F-8925-B81CDB1CDC68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plots'!$G$62:$G$67</c:f>
              <c:numCache>
                <c:formatCode>0.00</c:formatCode>
                <c:ptCount val="6"/>
                <c:pt idx="0">
                  <c:v>9.7313580000000002</c:v>
                </c:pt>
                <c:pt idx="1">
                  <c:v>6.6624987496248869</c:v>
                </c:pt>
                <c:pt idx="2">
                  <c:v>3.8711195673943521</c:v>
                </c:pt>
                <c:pt idx="3">
                  <c:v>3.3919855378125936</c:v>
                </c:pt>
                <c:pt idx="4">
                  <c:v>3.5325755309602154</c:v>
                </c:pt>
                <c:pt idx="5">
                  <c:v>2.3299690216848208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9A-417F-8925-B81CDB1CDC68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plots'!$G$70:$G$85</c:f>
              <c:numCache>
                <c:formatCode>0.00</c:formatCode>
                <c:ptCount val="16"/>
                <c:pt idx="0">
                  <c:v>7.98</c:v>
                </c:pt>
                <c:pt idx="1">
                  <c:v>5.0720000000000001</c:v>
                </c:pt>
                <c:pt idx="2">
                  <c:v>4.593</c:v>
                </c:pt>
                <c:pt idx="3">
                  <c:v>5.3639999999999999</c:v>
                </c:pt>
                <c:pt idx="4">
                  <c:v>4.2119999999999997</c:v>
                </c:pt>
                <c:pt idx="5">
                  <c:v>5.0549999999999997</c:v>
                </c:pt>
                <c:pt idx="6">
                  <c:v>4.8109999999999999</c:v>
                </c:pt>
                <c:pt idx="7">
                  <c:v>4.8319999999999999</c:v>
                </c:pt>
                <c:pt idx="8">
                  <c:v>4.7359999999999998</c:v>
                </c:pt>
                <c:pt idx="9">
                  <c:v>4.4889999999999999</c:v>
                </c:pt>
                <c:pt idx="10">
                  <c:v>4.4850000000000003</c:v>
                </c:pt>
                <c:pt idx="11">
                  <c:v>4.577</c:v>
                </c:pt>
                <c:pt idx="12">
                  <c:v>4.7569999999999997</c:v>
                </c:pt>
                <c:pt idx="13">
                  <c:v>4.5810000000000004</c:v>
                </c:pt>
                <c:pt idx="14">
                  <c:v>4.6319999999999997</c:v>
                </c:pt>
                <c:pt idx="15">
                  <c:v>4.6550000000000002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9A-417F-8925-B81CDB1CDC68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/>
          </c:spPr>
          <c:marker>
            <c:symbol val="square"/>
            <c:size val="7"/>
          </c:marker>
          <c:dPt>
            <c:idx val="1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A9A-417F-8925-B81CDB1CDC68}"/>
              </c:ext>
            </c:extLst>
          </c:dPt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plots'!$G$88:$G$93</c:f>
              <c:numCache>
                <c:formatCode>0.00</c:formatCode>
                <c:ptCount val="6"/>
                <c:pt idx="0">
                  <c:v>8.17</c:v>
                </c:pt>
                <c:pt idx="1">
                  <c:v>5.35</c:v>
                </c:pt>
                <c:pt idx="2">
                  <c:v>4.8499999999999996</c:v>
                </c:pt>
                <c:pt idx="3">
                  <c:v>5.38</c:v>
                </c:pt>
                <c:pt idx="4">
                  <c:v>5.48</c:v>
                </c:pt>
                <c:pt idx="5">
                  <c:v>5.2649999999999997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9A-417F-8925-B81CDB1CDC68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plots'!$G$114:$G$116</c:f>
              <c:numCache>
                <c:formatCode>0.00</c:formatCode>
                <c:ptCount val="3"/>
                <c:pt idx="0">
                  <c:v>7.1793981599503738</c:v>
                </c:pt>
                <c:pt idx="1">
                  <c:v>6.78</c:v>
                </c:pt>
                <c:pt idx="2">
                  <c:v>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A9A-417F-8925-B81CDB1CDC68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plots'!$G$6:$G$9</c:f>
              <c:numCache>
                <c:formatCode>0.00</c:formatCode>
                <c:ptCount val="4"/>
                <c:pt idx="0">
                  <c:v>9.98014153846154</c:v>
                </c:pt>
                <c:pt idx="1">
                  <c:v>8.8024545454545464</c:v>
                </c:pt>
                <c:pt idx="2">
                  <c:v>6.9084444444444451</c:v>
                </c:pt>
                <c:pt idx="3">
                  <c:v>5.4760999999999997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plots'!$G$10:$G$13</c:f>
              <c:numCache>
                <c:formatCode>0.00</c:formatCode>
                <c:ptCount val="4"/>
                <c:pt idx="0">
                  <c:v>9.98014153846154</c:v>
                </c:pt>
                <c:pt idx="1">
                  <c:v>9.2966153846153858</c:v>
                </c:pt>
                <c:pt idx="2">
                  <c:v>7.6017857142857128</c:v>
                </c:pt>
                <c:pt idx="3">
                  <c:v>6.4158235294117647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plots'!$G$15:$G$18</c:f>
              <c:numCache>
                <c:formatCode>0.00</c:formatCode>
                <c:ptCount val="4"/>
                <c:pt idx="0">
                  <c:v>11.123124999999998</c:v>
                </c:pt>
                <c:pt idx="1">
                  <c:v>6.4382000000000001</c:v>
                </c:pt>
                <c:pt idx="2">
                  <c:v>3.1454999999999997</c:v>
                </c:pt>
                <c:pt idx="3">
                  <c:v>2.4027692307692305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plots'!$G$19:$G$22</c:f>
              <c:numCache>
                <c:formatCode>0.00</c:formatCode>
                <c:ptCount val="4"/>
                <c:pt idx="0">
                  <c:v>11.123124999999998</c:v>
                </c:pt>
                <c:pt idx="1">
                  <c:v>7.7104285714285723</c:v>
                </c:pt>
                <c:pt idx="2">
                  <c:v>5.1093999999999991</c:v>
                </c:pt>
                <c:pt idx="3">
                  <c:v>2.9746666666666663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plots'!$G$28:$G$31</c:f>
              <c:numCache>
                <c:formatCode>0.00</c:formatCode>
                <c:ptCount val="4"/>
                <c:pt idx="0">
                  <c:v>10.6995</c:v>
                </c:pt>
                <c:pt idx="1">
                  <c:v>8.6902000000000008</c:v>
                </c:pt>
                <c:pt idx="2">
                  <c:v>6.4787142857142852</c:v>
                </c:pt>
                <c:pt idx="3">
                  <c:v>3.1560000000000001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plots'!$G$32:$G$35</c:f>
              <c:numCache>
                <c:formatCode>0.00</c:formatCode>
                <c:ptCount val="4"/>
                <c:pt idx="0">
                  <c:v>10.6995</c:v>
                </c:pt>
                <c:pt idx="1">
                  <c:v>9.3902000000000019</c:v>
                </c:pt>
                <c:pt idx="2">
                  <c:v>7.0819999999999999</c:v>
                </c:pt>
                <c:pt idx="3">
                  <c:v>4.671666666666666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79760"/>
        <c:axId val="509878584"/>
        <c:extLst/>
      </c:scatterChart>
      <c:valAx>
        <c:axId val="509879760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8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8584"/>
        <c:crosses val="autoZero"/>
        <c:crossBetween val="midCat"/>
        <c:majorUnit val="5"/>
        <c:minorUnit val="1"/>
      </c:valAx>
      <c:valAx>
        <c:axId val="509878584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FeO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8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9760"/>
        <c:crosses val="autoZero"/>
        <c:crossBetween val="midCat"/>
        <c:majorUnit val="2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4879593175853025"/>
          <c:y val="5.4289838769423268E-2"/>
          <c:w val="0.4512040682414698"/>
          <c:h val="0.37226351185955325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plots'!$H$41:$H$44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plots'!$H$38:$H$40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plots'!$H$51:$H$54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F2-4CB1-9966-E9C3ED75E4AD}"/>
            </c:ext>
          </c:extLst>
        </c:ser>
        <c:ser>
          <c:idx val="9"/>
          <c:order val="3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plots'!$H$62:$H$67</c:f>
              <c:numCache>
                <c:formatCode>0.00</c:formatCode>
                <c:ptCount val="6"/>
                <c:pt idx="0">
                  <c:v>0.20153699999999999</c:v>
                </c:pt>
                <c:pt idx="1">
                  <c:v>0.25092527758327493</c:v>
                </c:pt>
                <c:pt idx="2">
                  <c:v>0.15304426196675347</c:v>
                </c:pt>
                <c:pt idx="3">
                  <c:v>0.12176358340865723</c:v>
                </c:pt>
                <c:pt idx="4">
                  <c:v>0.13933592581513612</c:v>
                </c:pt>
                <c:pt idx="5">
                  <c:v>0.12855001498950736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F2-4CB1-9966-E9C3ED75E4AD}"/>
            </c:ext>
          </c:extLst>
        </c:ser>
        <c:ser>
          <c:idx val="10"/>
          <c:order val="4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plots'!$H$70:$H$85</c:f>
              <c:numCache>
                <c:formatCode>0.00</c:formatCode>
                <c:ptCount val="16"/>
                <c:pt idx="0">
                  <c:v>0.14000000000000001</c:v>
                </c:pt>
                <c:pt idx="1">
                  <c:v>0.12</c:v>
                </c:pt>
                <c:pt idx="2">
                  <c:v>7.1999999999999995E-2</c:v>
                </c:pt>
                <c:pt idx="3">
                  <c:v>0.10299999999999999</c:v>
                </c:pt>
                <c:pt idx="4">
                  <c:v>6.2E-2</c:v>
                </c:pt>
                <c:pt idx="5">
                  <c:v>0.12</c:v>
                </c:pt>
                <c:pt idx="6">
                  <c:v>0.155</c:v>
                </c:pt>
                <c:pt idx="7">
                  <c:v>9.1999999999999998E-2</c:v>
                </c:pt>
                <c:pt idx="8">
                  <c:v>6.5000000000000002E-2</c:v>
                </c:pt>
                <c:pt idx="9">
                  <c:v>0.08</c:v>
                </c:pt>
                <c:pt idx="10">
                  <c:v>0.125</c:v>
                </c:pt>
                <c:pt idx="11">
                  <c:v>7.1999999999999995E-2</c:v>
                </c:pt>
                <c:pt idx="12">
                  <c:v>0.129</c:v>
                </c:pt>
                <c:pt idx="13">
                  <c:v>0.107</c:v>
                </c:pt>
                <c:pt idx="14">
                  <c:v>7.5999999999999998E-2</c:v>
                </c:pt>
                <c:pt idx="15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F2-4CB1-9966-E9C3ED75E4AD}"/>
            </c:ext>
          </c:extLst>
        </c:ser>
        <c:ser>
          <c:idx val="11"/>
          <c:order val="5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plots'!$H$88:$H$93</c:f>
              <c:numCache>
                <c:formatCode>0.00</c:formatCode>
                <c:ptCount val="6"/>
                <c:pt idx="0">
                  <c:v>0.2</c:v>
                </c:pt>
                <c:pt idx="1">
                  <c:v>0.11</c:v>
                </c:pt>
                <c:pt idx="2">
                  <c:v>0.18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F2-4CB1-9966-E9C3ED75E4AD}"/>
            </c:ext>
          </c:extLst>
        </c:ser>
        <c:ser>
          <c:idx val="12"/>
          <c:order val="6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plots'!$H$114:$H$116</c:f>
              <c:numCache>
                <c:formatCode>0.00</c:formatCode>
                <c:ptCount val="3"/>
                <c:pt idx="0">
                  <c:v>0.19</c:v>
                </c:pt>
                <c:pt idx="1">
                  <c:v>0.17</c:v>
                </c:pt>
                <c:pt idx="2">
                  <c:v>0.155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F2-4CB1-9966-E9C3ED75E4AD}"/>
            </c:ext>
          </c:extLst>
        </c:ser>
        <c:ser>
          <c:idx val="3"/>
          <c:order val="7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plots'!$H$6:$H$9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0.15609090909090909</c:v>
                </c:pt>
                <c:pt idx="2">
                  <c:v>0.14077777777777778</c:v>
                </c:pt>
                <c:pt idx="3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8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plots'!$H$10:$H$13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0.153</c:v>
                </c:pt>
                <c:pt idx="2">
                  <c:v>0.13657142857142859</c:v>
                </c:pt>
                <c:pt idx="3">
                  <c:v>0.13747058823529412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9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plots'!$H$15:$H$18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0.19139999999999999</c:v>
                </c:pt>
                <c:pt idx="2">
                  <c:v>0.17712499999999998</c:v>
                </c:pt>
                <c:pt idx="3">
                  <c:v>0.11530769230769232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0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plots'!$H$19:$H$22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0.18999999999999997</c:v>
                </c:pt>
                <c:pt idx="2">
                  <c:v>0.15389999999999998</c:v>
                </c:pt>
                <c:pt idx="3">
                  <c:v>0.11522222222222224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1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plots'!$H$28:$H$31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0.1772</c:v>
                </c:pt>
                <c:pt idx="2">
                  <c:v>0.14485714285714285</c:v>
                </c:pt>
                <c:pt idx="3">
                  <c:v>7.2166666666666671E-2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2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plots'!$H$32:$H$35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0.15260000000000001</c:v>
                </c:pt>
                <c:pt idx="2">
                  <c:v>0.11549999999999999</c:v>
                </c:pt>
                <c:pt idx="3">
                  <c:v>9.0000000000000011E-2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876232"/>
        <c:axId val="509878976"/>
        <c:extLst/>
      </c:scatterChart>
      <c:valAx>
        <c:axId val="509876232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8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8976"/>
        <c:crosses val="autoZero"/>
        <c:crossBetween val="midCat"/>
        <c:majorUnit val="5"/>
        <c:minorUnit val="1"/>
      </c:valAx>
      <c:valAx>
        <c:axId val="509878976"/>
        <c:scaling>
          <c:orientation val="minMax"/>
          <c:max val="0.25"/>
          <c:min val="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MnO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8E-3"/>
              <c:y val="0.45420745362804493"/>
            </c:manualLayout>
          </c:layout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9876232"/>
        <c:crosses val="autoZero"/>
        <c:crossBetween val="midCat"/>
        <c:majorUnit val="0.05"/>
        <c:minorUnit val="5.0000000000000079E-3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431676509186351"/>
          <c:y val="0.50960093385829885"/>
          <c:w val="0.42856073654855636"/>
          <c:h val="0.36978889262608078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plots'!$I$41:$I$44</c:f>
              <c:numCache>
                <c:formatCode>0.00</c:formatCode>
                <c:ptCount val="4"/>
                <c:pt idx="0">
                  <c:v>13.115466</c:v>
                </c:pt>
                <c:pt idx="1">
                  <c:v>7.0437599999999998</c:v>
                </c:pt>
                <c:pt idx="2">
                  <c:v>6.2124800000000002</c:v>
                </c:pt>
                <c:pt idx="3">
                  <c:v>5.1802200000000003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plots'!$I$38:$I$40</c:f>
              <c:numCache>
                <c:formatCode>0.00</c:formatCode>
                <c:ptCount val="3"/>
                <c:pt idx="0">
                  <c:v>13.8026</c:v>
                </c:pt>
                <c:pt idx="1">
                  <c:v>11.848319999999999</c:v>
                </c:pt>
                <c:pt idx="2">
                  <c:v>11.051494999999999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plots'!$I$51:$I$54</c:f>
              <c:numCache>
                <c:formatCode>0.00</c:formatCode>
                <c:ptCount val="4"/>
                <c:pt idx="0">
                  <c:v>4.853205</c:v>
                </c:pt>
                <c:pt idx="1">
                  <c:v>3.9848870000000001</c:v>
                </c:pt>
                <c:pt idx="2">
                  <c:v>3.4296549999999995</c:v>
                </c:pt>
                <c:pt idx="3">
                  <c:v>2.5419239999999999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0-46F7-904D-B9888FA7E861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plots'!$I$55:$I$58</c:f>
              <c:numCache>
                <c:formatCode>0.00</c:formatCode>
                <c:ptCount val="4"/>
                <c:pt idx="0">
                  <c:v>4.1959680000000006</c:v>
                </c:pt>
                <c:pt idx="1">
                  <c:v>2.6364860000000006</c:v>
                </c:pt>
                <c:pt idx="2">
                  <c:v>2.026805</c:v>
                </c:pt>
                <c:pt idx="3">
                  <c:v>1.2777750000000001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0-46F7-904D-B9888FA7E861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plots'!$I$62:$I$67</c:f>
              <c:numCache>
                <c:formatCode>0.00</c:formatCode>
                <c:ptCount val="6"/>
                <c:pt idx="0">
                  <c:v>5.9885279999999996</c:v>
                </c:pt>
                <c:pt idx="1">
                  <c:v>2.7515254576372907</c:v>
                </c:pt>
                <c:pt idx="2">
                  <c:v>2.3226717404366113</c:v>
                </c:pt>
                <c:pt idx="3">
                  <c:v>2.1743497037260218</c:v>
                </c:pt>
                <c:pt idx="4">
                  <c:v>3.5243793000299135</c:v>
                </c:pt>
                <c:pt idx="5">
                  <c:v>4.7402818027380844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30-46F7-904D-B9888FA7E861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plots'!$I$70:$I$85</c:f>
              <c:numCache>
                <c:formatCode>0.00</c:formatCode>
                <c:ptCount val="16"/>
                <c:pt idx="0">
                  <c:v>6.03</c:v>
                </c:pt>
                <c:pt idx="1">
                  <c:v>4.49</c:v>
                </c:pt>
                <c:pt idx="2">
                  <c:v>4.1539999999999999</c:v>
                </c:pt>
                <c:pt idx="3">
                  <c:v>4.6550000000000002</c:v>
                </c:pt>
                <c:pt idx="4">
                  <c:v>4.0380000000000003</c:v>
                </c:pt>
                <c:pt idx="5">
                  <c:v>4.399</c:v>
                </c:pt>
                <c:pt idx="6">
                  <c:v>4.18</c:v>
                </c:pt>
                <c:pt idx="7">
                  <c:v>4.2069999999999999</c:v>
                </c:pt>
                <c:pt idx="8">
                  <c:v>3.9369999999999998</c:v>
                </c:pt>
                <c:pt idx="9">
                  <c:v>4.0819999999999999</c:v>
                </c:pt>
                <c:pt idx="10">
                  <c:v>3.9649999999999999</c:v>
                </c:pt>
                <c:pt idx="11">
                  <c:v>3.9590000000000001</c:v>
                </c:pt>
                <c:pt idx="12">
                  <c:v>3.919</c:v>
                </c:pt>
                <c:pt idx="13">
                  <c:v>3.9140000000000001</c:v>
                </c:pt>
                <c:pt idx="14">
                  <c:v>3.9049999999999998</c:v>
                </c:pt>
                <c:pt idx="15">
                  <c:v>4.032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30-46F7-904D-B9888FA7E861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plots'!$I$88:$I$93</c:f>
              <c:numCache>
                <c:formatCode>0.00</c:formatCode>
                <c:ptCount val="6"/>
                <c:pt idx="0">
                  <c:v>2.97</c:v>
                </c:pt>
                <c:pt idx="1">
                  <c:v>2.41</c:v>
                </c:pt>
                <c:pt idx="2">
                  <c:v>2.1800000000000002</c:v>
                </c:pt>
                <c:pt idx="3">
                  <c:v>2.2999999999999998</c:v>
                </c:pt>
                <c:pt idx="4">
                  <c:v>2.2599999999999998</c:v>
                </c:pt>
                <c:pt idx="5">
                  <c:v>2.2874999999999996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30-46F7-904D-B9888FA7E861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plots'!$I$114:$I$116</c:f>
              <c:numCache>
                <c:formatCode>0.00</c:formatCode>
                <c:ptCount val="3"/>
                <c:pt idx="0">
                  <c:v>8.876502224575999</c:v>
                </c:pt>
                <c:pt idx="1">
                  <c:v>8.5691691536639993</c:v>
                </c:pt>
                <c:pt idx="2">
                  <c:v>8.3251105385279995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30-46F7-904D-B9888FA7E861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plots'!$I$6:$I$9</c:f>
              <c:numCache>
                <c:formatCode>0.00</c:formatCode>
                <c:ptCount val="4"/>
                <c:pt idx="0">
                  <c:v>15.937692307692307</c:v>
                </c:pt>
                <c:pt idx="1">
                  <c:v>10.882272727272726</c:v>
                </c:pt>
                <c:pt idx="2">
                  <c:v>11.331222222222221</c:v>
                </c:pt>
                <c:pt idx="3">
                  <c:v>10.456100000000001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plots'!$I$10:$I$13</c:f>
              <c:numCache>
                <c:formatCode>0.00</c:formatCode>
                <c:ptCount val="4"/>
                <c:pt idx="0">
                  <c:v>15.937692307692307</c:v>
                </c:pt>
                <c:pt idx="1">
                  <c:v>14.259230769230767</c:v>
                </c:pt>
                <c:pt idx="2">
                  <c:v>12.673642857142857</c:v>
                </c:pt>
                <c:pt idx="3">
                  <c:v>11.541411764705881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plots'!$I$15:$I$18</c:f>
              <c:numCache>
                <c:formatCode>0.00</c:formatCode>
                <c:ptCount val="4"/>
                <c:pt idx="0">
                  <c:v>18.23</c:v>
                </c:pt>
                <c:pt idx="1">
                  <c:v>10.7982</c:v>
                </c:pt>
                <c:pt idx="2">
                  <c:v>8.214875000000001</c:v>
                </c:pt>
                <c:pt idx="3">
                  <c:v>6.9172307692307697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plots'!$I$19:$I$22</c:f>
              <c:numCache>
                <c:formatCode>0.00</c:formatCode>
                <c:ptCount val="4"/>
                <c:pt idx="0">
                  <c:v>18.23</c:v>
                </c:pt>
                <c:pt idx="1">
                  <c:v>14.391857142857139</c:v>
                </c:pt>
                <c:pt idx="2">
                  <c:v>12.074999999999999</c:v>
                </c:pt>
                <c:pt idx="3">
                  <c:v>8.4245555555555551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plots'!$I$28:$I$31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11.409800000000001</c:v>
                </c:pt>
                <c:pt idx="2">
                  <c:v>11.45257142857143</c:v>
                </c:pt>
                <c:pt idx="3">
                  <c:v>8.943833333333334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plots'!$I$32:$I$35</c:f>
              <c:numCache>
                <c:formatCode>0.00</c:formatCode>
                <c:ptCount val="4"/>
                <c:pt idx="0">
                  <c:v>16.854999999999997</c:v>
                </c:pt>
                <c:pt idx="1">
                  <c:v>12.437999999999999</c:v>
                </c:pt>
                <c:pt idx="2">
                  <c:v>12.925833333333335</c:v>
                </c:pt>
                <c:pt idx="3">
                  <c:v>9.4141666666666683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8160"/>
        <c:axId val="510685808"/>
        <c:extLst/>
      </c:scatterChart>
      <c:valAx>
        <c:axId val="510688160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5808"/>
        <c:crosses val="autoZero"/>
        <c:crossBetween val="midCat"/>
        <c:majorUnit val="5"/>
        <c:minorUnit val="1"/>
      </c:valAx>
      <c:valAx>
        <c:axId val="510685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MgO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8160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1129593175853021"/>
          <c:y val="5.4467153380949554E-2"/>
          <c:w val="0.4512040682414698"/>
          <c:h val="0.44078771211311807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plots'!$E$41:$E$44</c:f>
              <c:numCache>
                <c:formatCode>0.00</c:formatCode>
                <c:ptCount val="4"/>
                <c:pt idx="0">
                  <c:v>0.70226099999999991</c:v>
                </c:pt>
                <c:pt idx="1">
                  <c:v>0.74350800000000006</c:v>
                </c:pt>
                <c:pt idx="2">
                  <c:v>0.66978299999999991</c:v>
                </c:pt>
                <c:pt idx="3">
                  <c:v>0.64273100000000016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plots'!$E$38:$E$40</c:f>
              <c:numCache>
                <c:formatCode>0.00</c:formatCode>
                <c:ptCount val="3"/>
                <c:pt idx="0">
                  <c:v>0.67041200000000001</c:v>
                </c:pt>
                <c:pt idx="1">
                  <c:v>0.63648000000000005</c:v>
                </c:pt>
                <c:pt idx="2">
                  <c:v>0.59395699999999996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plots'!$E$51:$E$54</c:f>
              <c:numCache>
                <c:formatCode>0.00</c:formatCode>
                <c:ptCount val="4"/>
                <c:pt idx="0">
                  <c:v>0.92767500000000003</c:v>
                </c:pt>
                <c:pt idx="1">
                  <c:v>0.87687000000000015</c:v>
                </c:pt>
                <c:pt idx="2">
                  <c:v>0.90813399999999989</c:v>
                </c:pt>
                <c:pt idx="3">
                  <c:v>0.747054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B-440C-BAC8-207EE9CDBF2B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plots'!$E$55:$E$58</c:f>
              <c:numCache>
                <c:formatCode>0.00</c:formatCode>
                <c:ptCount val="4"/>
                <c:pt idx="0">
                  <c:v>0.81484200000000007</c:v>
                </c:pt>
                <c:pt idx="1">
                  <c:v>0.78047600000000006</c:v>
                </c:pt>
                <c:pt idx="2">
                  <c:v>0.65988999999999987</c:v>
                </c:pt>
                <c:pt idx="3">
                  <c:v>0.33127499999999999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B-440C-BAC8-207EE9CDBF2B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plots'!$E$62:$E$67</c:f>
              <c:numCache>
                <c:formatCode>0.00</c:formatCode>
                <c:ptCount val="6"/>
                <c:pt idx="0">
                  <c:v>0.74856599999999995</c:v>
                </c:pt>
                <c:pt idx="1">
                  <c:v>0.64894468340502143</c:v>
                </c:pt>
                <c:pt idx="2">
                  <c:v>0.42312237131984781</c:v>
                </c:pt>
                <c:pt idx="3">
                  <c:v>0.39138294667068391</c:v>
                </c:pt>
                <c:pt idx="4">
                  <c:v>0.45898893209691899</c:v>
                </c:pt>
                <c:pt idx="5">
                  <c:v>0.46599380433696413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1B-440C-BAC8-207EE9CDBF2B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plots'!$E$70:$E$85</c:f>
              <c:numCache>
                <c:formatCode>0.00</c:formatCode>
                <c:ptCount val="16"/>
                <c:pt idx="0">
                  <c:v>1.03</c:v>
                </c:pt>
                <c:pt idx="1">
                  <c:v>0.51300000000000001</c:v>
                </c:pt>
                <c:pt idx="2">
                  <c:v>0.55400000000000005</c:v>
                </c:pt>
                <c:pt idx="3">
                  <c:v>0.64500000000000002</c:v>
                </c:pt>
                <c:pt idx="4">
                  <c:v>0.55200000000000005</c:v>
                </c:pt>
                <c:pt idx="5">
                  <c:v>0.59799999999999998</c:v>
                </c:pt>
                <c:pt idx="6">
                  <c:v>0.55700000000000005</c:v>
                </c:pt>
                <c:pt idx="7">
                  <c:v>0.66500000000000004</c:v>
                </c:pt>
                <c:pt idx="8">
                  <c:v>0.59199999999999997</c:v>
                </c:pt>
                <c:pt idx="9">
                  <c:v>0.52100000000000002</c:v>
                </c:pt>
                <c:pt idx="10">
                  <c:v>0.66300000000000003</c:v>
                </c:pt>
                <c:pt idx="11">
                  <c:v>0.44900000000000001</c:v>
                </c:pt>
                <c:pt idx="12">
                  <c:v>0.65500000000000003</c:v>
                </c:pt>
                <c:pt idx="13">
                  <c:v>0.45900000000000002</c:v>
                </c:pt>
                <c:pt idx="14">
                  <c:v>0.56899999999999995</c:v>
                </c:pt>
                <c:pt idx="15">
                  <c:v>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1B-440C-BAC8-207EE9CDBF2B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/>
          </c:spPr>
          <c:marker>
            <c:symbol val="square"/>
            <c:size val="7"/>
          </c:marker>
          <c:dPt>
            <c:idx val="1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B1B-440C-BAC8-207EE9CDBF2B}"/>
              </c:ext>
            </c:extLst>
          </c:dPt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plots'!$E$88:$E$93</c:f>
              <c:numCache>
                <c:formatCode>0.00</c:formatCode>
                <c:ptCount val="6"/>
                <c:pt idx="0">
                  <c:v>0.89</c:v>
                </c:pt>
                <c:pt idx="1">
                  <c:v>0.45</c:v>
                </c:pt>
                <c:pt idx="2">
                  <c:v>0.49</c:v>
                </c:pt>
                <c:pt idx="3">
                  <c:v>0.56000000000000005</c:v>
                </c:pt>
                <c:pt idx="4">
                  <c:v>0.57999999999999996</c:v>
                </c:pt>
                <c:pt idx="5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1B-440C-BAC8-207EE9CDBF2B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plots'!$E$114:$E$116</c:f>
              <c:numCache>
                <c:formatCode>0.00</c:formatCode>
                <c:ptCount val="3"/>
                <c:pt idx="0">
                  <c:v>1.73</c:v>
                </c:pt>
                <c:pt idx="1">
                  <c:v>1.67</c:v>
                </c:pt>
                <c:pt idx="2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1B-440C-BAC8-207EE9CDBF2B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plots'!$E$6:$E$9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2.7713636363636365</c:v>
                </c:pt>
                <c:pt idx="2">
                  <c:v>2.4325555555555556</c:v>
                </c:pt>
                <c:pt idx="3">
                  <c:v>2.1523999999999996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plots'!$E$10:$E$13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2.5506923076923083</c:v>
                </c:pt>
                <c:pt idx="2">
                  <c:v>2.2794285714285714</c:v>
                </c:pt>
                <c:pt idx="3">
                  <c:v>1.9999411764705883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plots'!$E$15:$E$18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2.4994000000000001</c:v>
                </c:pt>
                <c:pt idx="2">
                  <c:v>1.74675</c:v>
                </c:pt>
                <c:pt idx="3">
                  <c:v>1.4461538461538461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plots'!$E$19:$E$22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2.1728571428571426</c:v>
                </c:pt>
                <c:pt idx="2">
                  <c:v>1.6687999999999998</c:v>
                </c:pt>
                <c:pt idx="3">
                  <c:v>1.2258888888888888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plots'!$E$28:$E$31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2.0018000000000002</c:v>
                </c:pt>
                <c:pt idx="2">
                  <c:v>1.5208571428571429</c:v>
                </c:pt>
                <c:pt idx="3">
                  <c:v>1.0851666666666666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plots'!$E$32:$E$35</c:f>
              <c:numCache>
                <c:formatCode>0.00</c:formatCode>
                <c:ptCount val="4"/>
                <c:pt idx="0">
                  <c:v>1.9964999999999999</c:v>
                </c:pt>
                <c:pt idx="1">
                  <c:v>1.8892</c:v>
                </c:pt>
                <c:pt idx="2">
                  <c:v>1.4785000000000001</c:v>
                </c:pt>
                <c:pt idx="3">
                  <c:v>1.0823333333333334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6536"/>
        <c:axId val="214243008"/>
        <c:extLst/>
      </c:scatterChart>
      <c:valAx>
        <c:axId val="214246536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3008"/>
        <c:crosses val="autoZero"/>
        <c:crossBetween val="midCat"/>
        <c:majorUnit val="10"/>
        <c:minorUnit val="10"/>
      </c:valAx>
      <c:valAx>
        <c:axId val="21424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TiO</a:t>
                </a:r>
                <a:r>
                  <a:rPr lang="en-US" sz="1200" b="1" i="0" baseline="-25000">
                    <a:effectLst/>
                  </a:rPr>
                  <a:t>2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65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7327509842519677"/>
          <c:y val="6.2136197189061021E-2"/>
          <c:w val="0.46943323490813643"/>
          <c:h val="0.4640734802302938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plots'!$K$41:$K$44</c:f>
              <c:numCache>
                <c:formatCode>0.00</c:formatCode>
                <c:ptCount val="4"/>
                <c:pt idx="0">
                  <c:v>1.2067019999999999</c:v>
                </c:pt>
                <c:pt idx="1">
                  <c:v>2.5142309999999997</c:v>
                </c:pt>
                <c:pt idx="2">
                  <c:v>2.2520239999999996</c:v>
                </c:pt>
                <c:pt idx="3">
                  <c:v>2.7627840000000004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plots'!$K$38:$K$40</c:f>
              <c:numCache>
                <c:formatCode>0.00</c:formatCode>
                <c:ptCount val="3"/>
                <c:pt idx="0">
                  <c:v>1.1535029999999999</c:v>
                </c:pt>
                <c:pt idx="1">
                  <c:v>1.0967040000000001</c:v>
                </c:pt>
                <c:pt idx="2">
                  <c:v>1.0321220000000002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plots'!$K$51:$K$54</c:f>
              <c:numCache>
                <c:formatCode>0.00</c:formatCode>
                <c:ptCount val="4"/>
                <c:pt idx="0">
                  <c:v>2.8025550000000004</c:v>
                </c:pt>
                <c:pt idx="1">
                  <c:v>2.9521289999999998</c:v>
                </c:pt>
                <c:pt idx="2">
                  <c:v>3.2074519999999995</c:v>
                </c:pt>
                <c:pt idx="3">
                  <c:v>3.2598719999999997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1F-45FA-A2D4-76831CF9706D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plots'!$K$55:$K$58</c:f>
              <c:numCache>
                <c:formatCode>0.00</c:formatCode>
                <c:ptCount val="4"/>
                <c:pt idx="0">
                  <c:v>3.1563420000000004</c:v>
                </c:pt>
                <c:pt idx="1">
                  <c:v>3.8738260000000007</c:v>
                </c:pt>
                <c:pt idx="2">
                  <c:v>4.2421499999999996</c:v>
                </c:pt>
                <c:pt idx="3">
                  <c:v>5.7736499999999999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1F-45FA-A2D4-76831CF9706D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plots'!$K$62:$K$67</c:f>
              <c:numCache>
                <c:formatCode>0.00</c:formatCode>
                <c:ptCount val="6"/>
                <c:pt idx="0">
                  <c:v>1.9961760000000002</c:v>
                </c:pt>
                <c:pt idx="1">
                  <c:v>2.1198859657897366</c:v>
                </c:pt>
                <c:pt idx="2">
                  <c:v>1.7104946925695974</c:v>
                </c:pt>
                <c:pt idx="3">
                  <c:v>1.1567540423822436</c:v>
                </c:pt>
                <c:pt idx="4">
                  <c:v>1.2294346395453188</c:v>
                </c:pt>
                <c:pt idx="5">
                  <c:v>1.1248126311581894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1F-45FA-A2D4-76831CF9706D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plots'!$K$70:$K$85</c:f>
              <c:numCache>
                <c:formatCode>0.00</c:formatCode>
                <c:ptCount val="16"/>
                <c:pt idx="0">
                  <c:v>2.35</c:v>
                </c:pt>
                <c:pt idx="1">
                  <c:v>1.1639999999999999</c:v>
                </c:pt>
                <c:pt idx="2">
                  <c:v>1.0209999999999999</c:v>
                </c:pt>
                <c:pt idx="3">
                  <c:v>1.256</c:v>
                </c:pt>
                <c:pt idx="4">
                  <c:v>0.94899999999999995</c:v>
                </c:pt>
                <c:pt idx="5">
                  <c:v>1.008</c:v>
                </c:pt>
                <c:pt idx="6">
                  <c:v>1.038</c:v>
                </c:pt>
                <c:pt idx="7">
                  <c:v>1.056</c:v>
                </c:pt>
                <c:pt idx="8">
                  <c:v>1.0269999999999999</c:v>
                </c:pt>
                <c:pt idx="9">
                  <c:v>1.181</c:v>
                </c:pt>
                <c:pt idx="10">
                  <c:v>1.101</c:v>
                </c:pt>
                <c:pt idx="11">
                  <c:v>1.119</c:v>
                </c:pt>
                <c:pt idx="12">
                  <c:v>1.0409999999999999</c:v>
                </c:pt>
                <c:pt idx="13">
                  <c:v>1.171</c:v>
                </c:pt>
                <c:pt idx="14">
                  <c:v>1.089</c:v>
                </c:pt>
                <c:pt idx="15">
                  <c:v>1.0620000000000001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1F-45FA-A2D4-76831CF9706D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plots'!$K$88:$K$93</c:f>
              <c:numCache>
                <c:formatCode>0.00</c:formatCode>
                <c:ptCount val="6"/>
                <c:pt idx="0">
                  <c:v>3.48</c:v>
                </c:pt>
                <c:pt idx="1">
                  <c:v>1.35</c:v>
                </c:pt>
                <c:pt idx="2">
                  <c:v>1.33</c:v>
                </c:pt>
                <c:pt idx="3">
                  <c:v>1.75</c:v>
                </c:pt>
                <c:pt idx="4">
                  <c:v>2.2200000000000002</c:v>
                </c:pt>
                <c:pt idx="5">
                  <c:v>1.6625000000000001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1F-45FA-A2D4-76831CF9706D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plots'!$K$114:$K$116</c:f>
              <c:numCache>
                <c:formatCode>0.00</c:formatCode>
                <c:ptCount val="3"/>
                <c:pt idx="0">
                  <c:v>2.5175000000000001</c:v>
                </c:pt>
                <c:pt idx="1">
                  <c:v>2.5745</c:v>
                </c:pt>
                <c:pt idx="2">
                  <c:v>2.641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1F-45FA-A2D4-76831CF9706D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plots'!$K$6:$K$9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2.9083636363636356</c:v>
                </c:pt>
                <c:pt idx="2">
                  <c:v>2.4171111111111117</c:v>
                </c:pt>
                <c:pt idx="3">
                  <c:v>2.1868000000000003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plots'!$K$10:$K$13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2.6178461538461537</c:v>
                </c:pt>
                <c:pt idx="2">
                  <c:v>2.4089285714285715</c:v>
                </c:pt>
                <c:pt idx="3">
                  <c:v>2.1085882352941177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plots'!$K$15:$K$18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1.2310000000000001</c:v>
                </c:pt>
                <c:pt idx="2">
                  <c:v>1.6404999999999998</c:v>
                </c:pt>
                <c:pt idx="3">
                  <c:v>1.0485384615384614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plots'!$K$19:$K$22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1.0058571428571428</c:v>
                </c:pt>
                <c:pt idx="2">
                  <c:v>0.78669999999999995</c:v>
                </c:pt>
                <c:pt idx="3">
                  <c:v>0.53166666666666673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plots'!$K$28:$K$31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2.4382000000000006</c:v>
                </c:pt>
                <c:pt idx="2">
                  <c:v>1.8838571428571431</c:v>
                </c:pt>
                <c:pt idx="3">
                  <c:v>1.3286666666666667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plots'!$K$32:$K$35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2.31</c:v>
                </c:pt>
                <c:pt idx="2">
                  <c:v>1.8520000000000003</c:v>
                </c:pt>
                <c:pt idx="3">
                  <c:v>1.3256666666666668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7768"/>
        <c:axId val="510692080"/>
        <c:extLst/>
      </c:scatterChart>
      <c:valAx>
        <c:axId val="510687768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92080"/>
        <c:crosses val="autoZero"/>
        <c:crossBetween val="midCat"/>
        <c:majorUnit val="5"/>
        <c:minorUnit val="1"/>
      </c:valAx>
      <c:valAx>
        <c:axId val="510692080"/>
        <c:scaling>
          <c:orientation val="minMax"/>
          <c:min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Na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776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9410843175853025"/>
          <c:y val="7.606563848069256E-2"/>
          <c:w val="0.45380823490813649"/>
          <c:h val="0.4209771680654243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plots'!$L$41:$L$44</c:f>
              <c:numCache>
                <c:formatCode>0.00</c:formatCode>
                <c:ptCount val="4"/>
                <c:pt idx="0">
                  <c:v>3.2541390000000003</c:v>
                </c:pt>
                <c:pt idx="1">
                  <c:v>6.2415539999999998</c:v>
                </c:pt>
                <c:pt idx="2">
                  <c:v>6.4066199999999993</c:v>
                </c:pt>
                <c:pt idx="3">
                  <c:v>6.9837040000000004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plots'!$L$38:$L$40</c:f>
              <c:numCache>
                <c:formatCode>0.00</c:formatCode>
                <c:ptCount val="3"/>
                <c:pt idx="0">
                  <c:v>3.1253030000000002</c:v>
                </c:pt>
                <c:pt idx="1">
                  <c:v>2.9082240000000001</c:v>
                </c:pt>
                <c:pt idx="2">
                  <c:v>2.7847820000000003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plots'!$L$51:$L$54</c:f>
              <c:numCache>
                <c:formatCode>0.00</c:formatCode>
                <c:ptCount val="4"/>
                <c:pt idx="0">
                  <c:v>3.9255300000000002</c:v>
                </c:pt>
                <c:pt idx="1">
                  <c:v>3.9069430000000001</c:v>
                </c:pt>
                <c:pt idx="2">
                  <c:v>4.105925</c:v>
                </c:pt>
                <c:pt idx="3">
                  <c:v>4.1427539999999992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00-4BC0-A266-09EAD43F46D1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plots'!$L$55:$L$58</c:f>
              <c:numCache>
                <c:formatCode>0.00</c:formatCode>
                <c:ptCount val="4"/>
                <c:pt idx="0">
                  <c:v>2.9690219999999998</c:v>
                </c:pt>
                <c:pt idx="1">
                  <c:v>4.6733380000000002</c:v>
                </c:pt>
                <c:pt idx="2">
                  <c:v>5.6844809999999999</c:v>
                </c:pt>
                <c:pt idx="3">
                  <c:v>6.2469000000000001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00-4BC0-A266-09EAD43F46D1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plots'!$L$62:$L$67</c:f>
              <c:numCache>
                <c:formatCode>0.00</c:formatCode>
                <c:ptCount val="6"/>
                <c:pt idx="0">
                  <c:v>0.49904400000000004</c:v>
                </c:pt>
                <c:pt idx="1">
                  <c:v>0.34610383114934479</c:v>
                </c:pt>
                <c:pt idx="2">
                  <c:v>0.21606248748247547</c:v>
                </c:pt>
                <c:pt idx="3">
                  <c:v>0.13046098222356128</c:v>
                </c:pt>
                <c:pt idx="4">
                  <c:v>0.28686808256057433</c:v>
                </c:pt>
                <c:pt idx="5">
                  <c:v>0.26513440591585896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00-4BC0-A266-09EAD43F46D1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plots'!$L$70:$L$85</c:f>
              <c:numCache>
                <c:formatCode>0.00</c:formatCode>
                <c:ptCount val="16"/>
                <c:pt idx="0">
                  <c:v>4.01</c:v>
                </c:pt>
                <c:pt idx="1">
                  <c:v>1.2809999999999999</c:v>
                </c:pt>
                <c:pt idx="2">
                  <c:v>1.1639999999999999</c:v>
                </c:pt>
                <c:pt idx="3">
                  <c:v>1.306</c:v>
                </c:pt>
                <c:pt idx="4">
                  <c:v>1.097</c:v>
                </c:pt>
                <c:pt idx="5">
                  <c:v>1.2010000000000001</c:v>
                </c:pt>
                <c:pt idx="6">
                  <c:v>1.399</c:v>
                </c:pt>
                <c:pt idx="7">
                  <c:v>1.393</c:v>
                </c:pt>
                <c:pt idx="8">
                  <c:v>1.3440000000000001</c:v>
                </c:pt>
                <c:pt idx="9">
                  <c:v>1.4670000000000001</c:v>
                </c:pt>
                <c:pt idx="10">
                  <c:v>1.4470000000000001</c:v>
                </c:pt>
                <c:pt idx="11">
                  <c:v>1.369</c:v>
                </c:pt>
                <c:pt idx="12">
                  <c:v>1.3979999999999999</c:v>
                </c:pt>
                <c:pt idx="13">
                  <c:v>1.4</c:v>
                </c:pt>
                <c:pt idx="14">
                  <c:v>1.4139999999999999</c:v>
                </c:pt>
                <c:pt idx="15">
                  <c:v>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00-4BC0-A266-09EAD43F46D1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plots'!$L$88:$L$93</c:f>
              <c:numCache>
                <c:formatCode>0.00</c:formatCode>
                <c:ptCount val="6"/>
                <c:pt idx="0">
                  <c:v>2.0499999999999998</c:v>
                </c:pt>
                <c:pt idx="1">
                  <c:v>0.73</c:v>
                </c:pt>
                <c:pt idx="2">
                  <c:v>0.65</c:v>
                </c:pt>
                <c:pt idx="3">
                  <c:v>0.79</c:v>
                </c:pt>
                <c:pt idx="4">
                  <c:v>1.21</c:v>
                </c:pt>
                <c:pt idx="5">
                  <c:v>0.84499999999999997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00-4BC0-A266-09EAD43F46D1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plots'!$L$114:$L$116</c:f>
              <c:numCache>
                <c:formatCode>0.00</c:formatCode>
                <c:ptCount val="3"/>
                <c:pt idx="0">
                  <c:v>1.2825000000000002</c:v>
                </c:pt>
                <c:pt idx="1">
                  <c:v>1.3965000000000001</c:v>
                </c:pt>
                <c:pt idx="2">
                  <c:v>1.4630000000000001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00-4BC0-A266-09EAD43F46D1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plots'!$L$6:$L$9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1.8203636363636364</c:v>
                </c:pt>
                <c:pt idx="2">
                  <c:v>1.5514444444444446</c:v>
                </c:pt>
                <c:pt idx="3">
                  <c:v>1.3619999999999997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plots'!$L$10:$L$13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1.6462307692307694</c:v>
                </c:pt>
                <c:pt idx="2">
                  <c:v>1.4710714285714288</c:v>
                </c:pt>
                <c:pt idx="3">
                  <c:v>1.3014117647058825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plots'!$L$15:$L$18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0.78359999999999996</c:v>
                </c:pt>
                <c:pt idx="2">
                  <c:v>1.147</c:v>
                </c:pt>
                <c:pt idx="3">
                  <c:v>0.81138461538461537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plots'!$L$19:$L$22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0.68700000000000006</c:v>
                </c:pt>
                <c:pt idx="2">
                  <c:v>0.50980000000000003</c:v>
                </c:pt>
                <c:pt idx="3">
                  <c:v>0.36800000000000005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plots'!$L$28:$L$31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0.96479999999999999</c:v>
                </c:pt>
                <c:pt idx="2">
                  <c:v>0.7845714285714287</c:v>
                </c:pt>
                <c:pt idx="3">
                  <c:v>0.53716666666666668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plots'!$L$32:$L$35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0.95879999999999987</c:v>
                </c:pt>
                <c:pt idx="2">
                  <c:v>0.73333333333333339</c:v>
                </c:pt>
                <c:pt idx="3">
                  <c:v>0.50116666666666665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8944"/>
        <c:axId val="510691296"/>
        <c:extLst/>
      </c:scatterChart>
      <c:valAx>
        <c:axId val="510688944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91296"/>
        <c:crosses val="autoZero"/>
        <c:crossBetween val="midCat"/>
        <c:majorUnit val="5"/>
        <c:minorUnit val="1"/>
      </c:valAx>
      <c:valAx>
        <c:axId val="510691296"/>
        <c:scaling>
          <c:orientation val="minMax"/>
          <c:max val="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K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894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62959317585302"/>
          <c:y val="7.927269849435134E-2"/>
          <c:w val="0.46422490157480339"/>
          <c:h val="0.4141862044859493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plots'!$M$41:$M$44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plots'!$M$38:$M$40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plots'!$M$51:$M$54</c:f>
              <c:numCache>
                <c:formatCode>0.00</c:formatCode>
                <c:ptCount val="4"/>
                <c:pt idx="0">
                  <c:v>0.88861500000000004</c:v>
                </c:pt>
                <c:pt idx="1">
                  <c:v>0.84764099999999998</c:v>
                </c:pt>
                <c:pt idx="2">
                  <c:v>0.85016800000000003</c:v>
                </c:pt>
                <c:pt idx="3">
                  <c:v>0.82467000000000001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39-4DC3-8D21-B0438395620B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plots'!$M$55:$M$58</c:f>
              <c:numCache>
                <c:formatCode>0.00</c:formatCode>
                <c:ptCount val="4"/>
                <c:pt idx="0">
                  <c:v>0.88976999999999995</c:v>
                </c:pt>
                <c:pt idx="1">
                  <c:v>1.0279440000000002</c:v>
                </c:pt>
                <c:pt idx="2">
                  <c:v>0.72587900000000005</c:v>
                </c:pt>
                <c:pt idx="3">
                  <c:v>0.63415500000000014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39-4DC3-8D21-B0438395620B}"/>
            </c:ext>
          </c:extLst>
        </c:ser>
        <c:ser>
          <c:idx val="10"/>
          <c:order val="4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plots'!$M$70:$M$85</c:f>
              <c:numCache>
                <c:formatCode>0.00</c:formatCode>
                <c:ptCount val="16"/>
                <c:pt idx="0" formatCode="General">
                  <c:v>0.7</c:v>
                </c:pt>
                <c:pt idx="1">
                  <c:v>0.36499999999999999</c:v>
                </c:pt>
                <c:pt idx="2">
                  <c:v>0.375</c:v>
                </c:pt>
                <c:pt idx="3">
                  <c:v>0.41099999999999998</c:v>
                </c:pt>
                <c:pt idx="4">
                  <c:v>0.378</c:v>
                </c:pt>
                <c:pt idx="5">
                  <c:v>0.35199999999999998</c:v>
                </c:pt>
                <c:pt idx="6">
                  <c:v>0.4</c:v>
                </c:pt>
                <c:pt idx="7">
                  <c:v>0.41899999999999998</c:v>
                </c:pt>
                <c:pt idx="8">
                  <c:v>0.47499999999999998</c:v>
                </c:pt>
                <c:pt idx="9">
                  <c:v>0.42899999999999999</c:v>
                </c:pt>
                <c:pt idx="10">
                  <c:v>0.38400000000000001</c:v>
                </c:pt>
                <c:pt idx="11">
                  <c:v>0.45400000000000001</c:v>
                </c:pt>
                <c:pt idx="12">
                  <c:v>0.41599999999999998</c:v>
                </c:pt>
                <c:pt idx="13">
                  <c:v>0.49399999999999999</c:v>
                </c:pt>
                <c:pt idx="14">
                  <c:v>0.46600000000000003</c:v>
                </c:pt>
                <c:pt idx="15">
                  <c:v>0.443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39-4DC3-8D21-B0438395620B}"/>
            </c:ext>
          </c:extLst>
        </c:ser>
        <c:ser>
          <c:idx val="11"/>
          <c:order val="5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plots'!$M$88:$M$93</c:f>
              <c:numCache>
                <c:formatCode>General</c:formatCode>
                <c:ptCount val="6"/>
                <c:pt idx="0">
                  <c:v>0.34</c:v>
                </c:pt>
                <c:pt idx="1">
                  <c:v>0.22</c:v>
                </c:pt>
                <c:pt idx="2" formatCode="0.00">
                  <c:v>0.16</c:v>
                </c:pt>
                <c:pt idx="3" formatCode="0.00">
                  <c:v>0.24</c:v>
                </c:pt>
                <c:pt idx="4" formatCode="0.00">
                  <c:v>0.22</c:v>
                </c:pt>
                <c:pt idx="5" formatCode="0.00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39-4DC3-8D21-B0438395620B}"/>
            </c:ext>
          </c:extLst>
        </c:ser>
        <c:ser>
          <c:idx val="12"/>
          <c:order val="6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plots'!$M$114:$M$116</c:f>
              <c:numCache>
                <c:formatCode>0.00</c:formatCode>
                <c:ptCount val="3"/>
                <c:pt idx="0">
                  <c:v>0.27</c:v>
                </c:pt>
                <c:pt idx="1">
                  <c:v>0.24</c:v>
                </c:pt>
                <c:pt idx="2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39-4DC3-8D21-B0438395620B}"/>
            </c:ext>
          </c:extLst>
        </c:ser>
        <c:ser>
          <c:idx val="3"/>
          <c:order val="7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plots'!$M$6:$M$9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1.1324545454545456</c:v>
                </c:pt>
                <c:pt idx="2">
                  <c:v>0.98411111111111127</c:v>
                </c:pt>
                <c:pt idx="3">
                  <c:v>0.88990000000000014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8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plots'!$M$10:$M$13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1.0319230769230769</c:v>
                </c:pt>
                <c:pt idx="2">
                  <c:v>0.99850000000000005</c:v>
                </c:pt>
                <c:pt idx="3">
                  <c:v>0.88829411764705868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9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0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1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plots'!$M$28:$M$31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0.59559999999999991</c:v>
                </c:pt>
                <c:pt idx="2">
                  <c:v>0.505</c:v>
                </c:pt>
                <c:pt idx="3">
                  <c:v>0.35933333333333328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2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plots'!$M$32:$M$35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0.53900000000000003</c:v>
                </c:pt>
                <c:pt idx="2">
                  <c:v>0.438</c:v>
                </c:pt>
                <c:pt idx="3">
                  <c:v>0.34800000000000003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90512"/>
        <c:axId val="510692472"/>
        <c:extLst/>
      </c:scatterChart>
      <c:valAx>
        <c:axId val="510690512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92472"/>
        <c:crosses val="autoZero"/>
        <c:crossBetween val="midCat"/>
        <c:majorUnit val="5"/>
        <c:minorUnit val="1"/>
      </c:valAx>
      <c:valAx>
        <c:axId val="510692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P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5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8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905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952509842519688"/>
          <c:y val="6.1679494028187232E-2"/>
          <c:w val="0.43818323490813649"/>
          <c:h val="0.41063516873421307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plots'!$O$41:$O$44</c:f>
              <c:numCache>
                <c:formatCode>0.0</c:formatCode>
                <c:ptCount val="4"/>
                <c:pt idx="0">
                  <c:v>1.089999999999975</c:v>
                </c:pt>
                <c:pt idx="1">
                  <c:v>2.1797830000000005</c:v>
                </c:pt>
                <c:pt idx="2">
                  <c:v>2.9300000000000068</c:v>
                </c:pt>
                <c:pt idx="3">
                  <c:v>4.0699999999999932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3F-44E3-93F5-5770784857B7}"/>
            </c:ext>
          </c:extLst>
        </c:ser>
        <c:ser>
          <c:idx val="9"/>
          <c:order val="1"/>
          <c:tx>
            <c:v>1300 °C 500 Mpa + 1% H2O (Mollo)</c:v>
          </c:tx>
          <c:spPr>
            <a:ln w="15875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plots'!$O$38:$O$40</c:f>
              <c:numCache>
                <c:formatCode>0.0</c:formatCode>
                <c:ptCount val="3"/>
                <c:pt idx="0">
                  <c:v>1.419858999999974</c:v>
                </c:pt>
                <c:pt idx="1">
                  <c:v>2.0799999999999983</c:v>
                </c:pt>
                <c:pt idx="2">
                  <c:v>2.6397370000000109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3F-44E3-93F5-5770784857B7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plots'!$O$51:$O$54</c:f>
              <c:numCache>
                <c:formatCode>0.0</c:formatCode>
                <c:ptCount val="4"/>
                <c:pt idx="0">
                  <c:v>2.3500000000000085</c:v>
                </c:pt>
                <c:pt idx="1">
                  <c:v>2.5700000000000074</c:v>
                </c:pt>
                <c:pt idx="2">
                  <c:v>3.3996610000000089</c:v>
                </c:pt>
                <c:pt idx="3">
                  <c:v>2.9800000000000182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F-44E3-93F5-5770784857B7}"/>
            </c:ext>
          </c:extLst>
        </c:ser>
        <c:ser>
          <c:idx val="0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plots'!$O$55:$O$58</c:f>
              <c:numCache>
                <c:formatCode>0.0</c:formatCode>
                <c:ptCount val="4"/>
                <c:pt idx="0">
                  <c:v>6.3400000000000176</c:v>
                </c:pt>
                <c:pt idx="1">
                  <c:v>4.819999999999979</c:v>
                </c:pt>
                <c:pt idx="2">
                  <c:v>5.730000000000004</c:v>
                </c:pt>
                <c:pt idx="3">
                  <c:v>5.3499999999999943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3F-44E3-93F5-5770784857B7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plots'!$O$62:$O$67</c:f>
              <c:numCache>
                <c:formatCode>General</c:formatCode>
                <c:ptCount val="6"/>
                <c:pt idx="0">
                  <c:v>4.03</c:v>
                </c:pt>
                <c:pt idx="1">
                  <c:v>13.5</c:v>
                </c:pt>
                <c:pt idx="2">
                  <c:v>10.099999999999994</c:v>
                </c:pt>
                <c:pt idx="3">
                  <c:v>13.400000000000006</c:v>
                </c:pt>
                <c:pt idx="4">
                  <c:v>17.799999999999983</c:v>
                </c:pt>
                <c:pt idx="5">
                  <c:v>19.599999999999994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3F-44E3-93F5-5770784857B7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plots'!$O$70:$O$85</c:f>
              <c:numCache>
                <c:formatCode>0.0</c:formatCode>
                <c:ptCount val="16"/>
                <c:pt idx="0" formatCode="General">
                  <c:v>2</c:v>
                </c:pt>
                <c:pt idx="1">
                  <c:v>13.918999999999983</c:v>
                </c:pt>
                <c:pt idx="2">
                  <c:v>20.545999999999992</c:v>
                </c:pt>
                <c:pt idx="3">
                  <c:v>16.611000000000004</c:v>
                </c:pt>
                <c:pt idx="4">
                  <c:v>23.012999999999991</c:v>
                </c:pt>
                <c:pt idx="5">
                  <c:v>15.986000000000004</c:v>
                </c:pt>
                <c:pt idx="6">
                  <c:v>17.716999999999999</c:v>
                </c:pt>
                <c:pt idx="7">
                  <c:v>17.887</c:v>
                </c:pt>
                <c:pt idx="8">
                  <c:v>18.829000000000022</c:v>
                </c:pt>
                <c:pt idx="9">
                  <c:v>20.278999999999996</c:v>
                </c:pt>
                <c:pt idx="10">
                  <c:v>20.143000000000015</c:v>
                </c:pt>
                <c:pt idx="11">
                  <c:v>19.974000000000004</c:v>
                </c:pt>
                <c:pt idx="12">
                  <c:v>19.664000000000016</c:v>
                </c:pt>
                <c:pt idx="13">
                  <c:v>20.128999999999976</c:v>
                </c:pt>
                <c:pt idx="14">
                  <c:v>19.332999999999998</c:v>
                </c:pt>
                <c:pt idx="15">
                  <c:v>18.765999999999991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3F-44E3-93F5-5770784857B7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plots'!$O$88:$O$93</c:f>
              <c:numCache>
                <c:formatCode>0.00</c:formatCode>
                <c:ptCount val="6"/>
                <c:pt idx="0" formatCode="General">
                  <c:v>2</c:v>
                </c:pt>
                <c:pt idx="1">
                  <c:v>11.840000000000003</c:v>
                </c:pt>
                <c:pt idx="2" formatCode="General">
                  <c:v>17.75</c:v>
                </c:pt>
                <c:pt idx="3" formatCode="General">
                  <c:v>10.64</c:v>
                </c:pt>
                <c:pt idx="4" formatCode="General">
                  <c:v>8.4900000000000233</c:v>
                </c:pt>
                <c:pt idx="5" formatCode="General">
                  <c:v>12.180000000000007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3F-44E3-93F5-5770784857B7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plots'!$O$114:$O$116</c:f>
              <c:numCache>
                <c:formatCode>0.00</c:formatCode>
                <c:ptCount val="3"/>
                <c:pt idx="0">
                  <c:v>0.22409961547364787</c:v>
                </c:pt>
                <c:pt idx="1">
                  <c:v>0.24983084633599617</c:v>
                </c:pt>
                <c:pt idx="2">
                  <c:v>0.24588946147198953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3F-44E3-93F5-5770784857B7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plots'!$O$6:$O$9</c:f>
              <c:numCache>
                <c:formatCode>0.0</c:formatCode>
                <c:ptCount val="4"/>
                <c:pt idx="0">
                  <c:v>1.9129007692307738</c:v>
                </c:pt>
                <c:pt idx="1">
                  <c:v>4.435545454545462</c:v>
                </c:pt>
                <c:pt idx="2">
                  <c:v>6.5785555555555533</c:v>
                </c:pt>
                <c:pt idx="3">
                  <c:v>10.770399999999995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plots'!$O$10:$O$13</c:f>
              <c:numCache>
                <c:formatCode>0.0</c:formatCode>
                <c:ptCount val="4"/>
                <c:pt idx="0">
                  <c:v>1.3166999999999973</c:v>
                </c:pt>
                <c:pt idx="1">
                  <c:v>3.4826923076922895</c:v>
                </c:pt>
                <c:pt idx="2">
                  <c:v>5.5868571428571272</c:v>
                </c:pt>
                <c:pt idx="3">
                  <c:v>8.4335882352941098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plots'!$O$15:$O$18</c:f>
              <c:numCache>
                <c:formatCode>0.0</c:formatCode>
                <c:ptCount val="4"/>
                <c:pt idx="0">
                  <c:v>1.0212906249999634</c:v>
                </c:pt>
                <c:pt idx="1">
                  <c:v>8.6493999999999858</c:v>
                </c:pt>
                <c:pt idx="2">
                  <c:v>18.362124999999992</c:v>
                </c:pt>
                <c:pt idx="3">
                  <c:v>25.096076923076922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plots'!$O$19:$O$22</c:f>
              <c:numCache>
                <c:formatCode>0.0</c:formatCode>
                <c:ptCount val="4"/>
                <c:pt idx="0">
                  <c:v>1.0212906249999634</c:v>
                </c:pt>
                <c:pt idx="1">
                  <c:v>6.8634285714285852</c:v>
                </c:pt>
                <c:pt idx="2">
                  <c:v>13.407900000000012</c:v>
                </c:pt>
                <c:pt idx="3">
                  <c:v>22.194666666666663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plots'!$O$28:$O$31</c:f>
              <c:numCache>
                <c:formatCode>0.0</c:formatCode>
                <c:ptCount val="4"/>
                <c:pt idx="1">
                  <c:v>2.2192000000000007</c:v>
                </c:pt>
                <c:pt idx="2">
                  <c:v>4.9625714285714366</c:v>
                </c:pt>
                <c:pt idx="3">
                  <c:v>14.599833333333322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plots'!$O$32:$O$35</c:f>
              <c:numCache>
                <c:formatCode>0.0</c:formatCode>
                <c:ptCount val="4"/>
                <c:pt idx="0">
                  <c:v>3.2664999999999935</c:v>
                </c:pt>
                <c:pt idx="1">
                  <c:v>2.9939999999999856</c:v>
                </c:pt>
                <c:pt idx="2">
                  <c:v>4.0623333333333278</c:v>
                </c:pt>
                <c:pt idx="3">
                  <c:v>12.080333333333343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92864"/>
        <c:axId val="510685416"/>
        <c:extLst/>
      </c:scatterChart>
      <c:valAx>
        <c:axId val="510692864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5416"/>
        <c:crosses val="autoZero"/>
        <c:crossBetween val="midCat"/>
        <c:majorUnit val="5"/>
        <c:minorUnit val="1"/>
      </c:valAx>
      <c:valAx>
        <c:axId val="51068541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CO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 (calculated)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1545275590561E-2"/>
              <c:y val="0.2587327959981584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928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952509842519691"/>
          <c:y val="6.4748933650385448E-2"/>
          <c:w val="0.51970656988188957"/>
          <c:h val="0.4141862044859493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plots'!$Q$41:$Q$44</c:f>
              <c:numCache>
                <c:formatCode>0.00</c:formatCode>
                <c:ptCount val="4"/>
                <c:pt idx="0">
                  <c:v>0.7719600441977188</c:v>
                </c:pt>
                <c:pt idx="1">
                  <c:v>0.65703889908613511</c:v>
                </c:pt>
                <c:pt idx="2">
                  <c:v>0.63332963739543768</c:v>
                </c:pt>
                <c:pt idx="3">
                  <c:v>0.59305974277862183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E-466B-ACBE-F9FDD32FF367}"/>
            </c:ext>
          </c:extLst>
        </c:ser>
        <c:ser>
          <c:idx val="9"/>
          <c:order val="1"/>
          <c:tx>
            <c:v>1300 °C 500 Mpa + 1% H2O (Mollo)</c:v>
          </c:tx>
          <c:spPr>
            <a:ln w="15875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plots'!$Q$38:$Q$40</c:f>
              <c:numCache>
                <c:formatCode>0.00</c:formatCode>
                <c:ptCount val="3"/>
                <c:pt idx="0">
                  <c:v>0.79908420279304027</c:v>
                </c:pt>
                <c:pt idx="1">
                  <c:v>0.78854056245911941</c:v>
                </c:pt>
                <c:pt idx="2">
                  <c:v>0.78135808231086012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BE-466B-ACBE-F9FDD32FF367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plots'!$Q$51:$Q$54</c:f>
              <c:numCache>
                <c:formatCode>0.00</c:formatCode>
                <c:ptCount val="4"/>
                <c:pt idx="0">
                  <c:v>0.62307215565795593</c:v>
                </c:pt>
                <c:pt idx="1">
                  <c:v>0.55842147535409847</c:v>
                </c:pt>
                <c:pt idx="2">
                  <c:v>0.54275334695357125</c:v>
                </c:pt>
                <c:pt idx="3">
                  <c:v>0.50924093822239147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E-466B-ACBE-F9FDD32FF367}"/>
            </c:ext>
          </c:extLst>
        </c:ser>
        <c:ser>
          <c:idx val="0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plots'!$Q$55:$Q$58</c:f>
              <c:numCache>
                <c:formatCode>0.00</c:formatCode>
                <c:ptCount val="4"/>
                <c:pt idx="0">
                  <c:v>0.60180614084116857</c:v>
                </c:pt>
                <c:pt idx="1">
                  <c:v>0.53600390998012692</c:v>
                </c:pt>
                <c:pt idx="2">
                  <c:v>0.46252018467098682</c:v>
                </c:pt>
                <c:pt idx="3">
                  <c:v>0.42645838233073491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BE-466B-ACBE-F9FDD32FF367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plots'!$Q$62:$Q$67</c:f>
              <c:numCache>
                <c:formatCode>0.00</c:formatCode>
                <c:ptCount val="6"/>
                <c:pt idx="0">
                  <c:v>0.53758698945211392</c:v>
                </c:pt>
                <c:pt idx="1">
                  <c:v>0.43826679119318468</c:v>
                </c:pt>
                <c:pt idx="2">
                  <c:v>0.53128764789493432</c:v>
                </c:pt>
                <c:pt idx="3">
                  <c:v>0.54771786411109269</c:v>
                </c:pt>
                <c:pt idx="4">
                  <c:v>0.65335446627075067</c:v>
                </c:pt>
                <c:pt idx="5">
                  <c:v>0.79353742848683007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BE-466B-ACBE-F9FDD32FF367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plots'!$Q$70:$Q$85</c:f>
              <c:numCache>
                <c:formatCode>0.00</c:formatCode>
                <c:ptCount val="16"/>
                <c:pt idx="0">
                  <c:v>0.58805933939994137</c:v>
                </c:pt>
                <c:pt idx="1">
                  <c:v>0.62580398488829891</c:v>
                </c:pt>
                <c:pt idx="2">
                  <c:v>0.63080650165549124</c:v>
                </c:pt>
                <c:pt idx="3">
                  <c:v>0.62113579690106457</c:v>
                </c:pt>
                <c:pt idx="4">
                  <c:v>0.64427137475435248</c:v>
                </c:pt>
                <c:pt idx="5">
                  <c:v>0.62178683022817849</c:v>
                </c:pt>
                <c:pt idx="6">
                  <c:v>0.6214121100860851</c:v>
                </c:pt>
                <c:pt idx="7">
                  <c:v>0.62190204485682554</c:v>
                </c:pt>
                <c:pt idx="8">
                  <c:v>0.61096397876048103</c:v>
                </c:pt>
                <c:pt idx="9">
                  <c:v>0.6320675835692664</c:v>
                </c:pt>
                <c:pt idx="10">
                  <c:v>0.62548776791227456</c:v>
                </c:pt>
                <c:pt idx="11">
                  <c:v>0.62036262281415477</c:v>
                </c:pt>
                <c:pt idx="12">
                  <c:v>0.6088210493072137</c:v>
                </c:pt>
                <c:pt idx="13">
                  <c:v>0.61746033954789803</c:v>
                </c:pt>
                <c:pt idx="14">
                  <c:v>0.61429655249605464</c:v>
                </c:pt>
                <c:pt idx="15">
                  <c:v>0.62068590811803848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BE-466B-ACBE-F9FDD32FF367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plots'!$Q$88:$Q$93</c:f>
              <c:numCache>
                <c:formatCode>0.00</c:formatCode>
                <c:ptCount val="6"/>
                <c:pt idx="0">
                  <c:v>0.40714824795335336</c:v>
                </c:pt>
                <c:pt idx="1">
                  <c:v>0.45975478580491536</c:v>
                </c:pt>
                <c:pt idx="2">
                  <c:v>0.45921236741027321</c:v>
                </c:pt>
                <c:pt idx="3">
                  <c:v>0.44679239482792726</c:v>
                </c:pt>
                <c:pt idx="4">
                  <c:v>0.4379218719710426</c:v>
                </c:pt>
                <c:pt idx="5">
                  <c:v>0.45078940706191745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BE-466B-ACBE-F9FDD32FF367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plots'!$Q$114:$Q$116</c:f>
              <c:numCache>
                <c:formatCode>0.00</c:formatCode>
                <c:ptCount val="3"/>
                <c:pt idx="0">
                  <c:v>0.70021711967631628</c:v>
                </c:pt>
                <c:pt idx="1">
                  <c:v>0.70481511415639087</c:v>
                </c:pt>
                <c:pt idx="2">
                  <c:v>0.7085268688197256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BE-466B-ACBE-F9FDD32FF367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plots'!$Q$6:$Q$9</c:f>
              <c:numCache>
                <c:formatCode>0.00</c:formatCode>
                <c:ptCount val="4"/>
                <c:pt idx="0">
                  <c:v>0.75105175979249972</c:v>
                </c:pt>
                <c:pt idx="1">
                  <c:v>0.70019874646009961</c:v>
                </c:pt>
                <c:pt idx="2">
                  <c:v>0.75601554018708694</c:v>
                </c:pt>
                <c:pt idx="3">
                  <c:v>0.78294850890172352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plots'!$Q$10:$Q$13</c:f>
              <c:numCache>
                <c:formatCode>0.00</c:formatCode>
                <c:ptCount val="4"/>
                <c:pt idx="0">
                  <c:v>0.75105175979249972</c:v>
                </c:pt>
                <c:pt idx="1">
                  <c:v>0.74343399463966264</c:v>
                </c:pt>
                <c:pt idx="2">
                  <c:v>0.75901397380137181</c:v>
                </c:pt>
                <c:pt idx="3">
                  <c:v>0.77264625661613706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plots'!$Q$15:$Q$18</c:f>
              <c:numCache>
                <c:formatCode>0.00</c:formatCode>
                <c:ptCount val="4"/>
                <c:pt idx="0">
                  <c:v>0.75587253365352691</c:v>
                </c:pt>
                <c:pt idx="1">
                  <c:v>0.76010776273672587</c:v>
                </c:pt>
                <c:pt idx="2">
                  <c:v>0.8314745095013627</c:v>
                </c:pt>
                <c:pt idx="3">
                  <c:v>0.84468829012361668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plots'!$Q$19:$Q$22</c:f>
              <c:numCache>
                <c:formatCode>0.00</c:formatCode>
                <c:ptCount val="4"/>
                <c:pt idx="0">
                  <c:v>0.75587253365352691</c:v>
                </c:pt>
                <c:pt idx="1">
                  <c:v>0.77906548288363986</c:v>
                </c:pt>
                <c:pt idx="2">
                  <c:v>0.81700631325632078</c:v>
                </c:pt>
                <c:pt idx="3">
                  <c:v>0.84252792730127468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plots'!$Q$28:$Q$31</c:f>
              <c:numCache>
                <c:formatCode>0.00</c:formatCode>
                <c:ptCount val="4"/>
                <c:pt idx="0">
                  <c:v>0.74849286017211125</c:v>
                </c:pt>
                <c:pt idx="1">
                  <c:v>0.71267604720341671</c:v>
                </c:pt>
                <c:pt idx="2">
                  <c:v>0.76956066629253683</c:v>
                </c:pt>
                <c:pt idx="3">
                  <c:v>0.84261283965981026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plots'!$Q$32:$Q$35</c:f>
              <c:numCache>
                <c:formatCode>0.00</c:formatCode>
                <c:ptCount val="4"/>
                <c:pt idx="0">
                  <c:v>0.74849286017211125</c:v>
                </c:pt>
                <c:pt idx="1">
                  <c:v>0.71447729371161617</c:v>
                </c:pt>
                <c:pt idx="2">
                  <c:v>0.77518284248263991</c:v>
                </c:pt>
                <c:pt idx="3">
                  <c:v>0.79196975094740762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6200"/>
        <c:axId val="510689728"/>
        <c:extLst/>
      </c:scatterChart>
      <c:valAx>
        <c:axId val="510686200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9728"/>
        <c:crosses val="autoZero"/>
        <c:crossBetween val="midCat"/>
        <c:majorUnit val="5"/>
        <c:minorUnit val="1"/>
      </c:valAx>
      <c:valAx>
        <c:axId val="510689728"/>
        <c:scaling>
          <c:orientation val="minMax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Mg#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1545275590552E-2"/>
              <c:y val="0.38939384946151462"/>
            </c:manualLayout>
          </c:layout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620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108759842519683"/>
          <c:y val="0.42992963087536035"/>
          <c:w val="0.46241490321522322"/>
          <c:h val="0.4443387478648544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plots'!$P$41:$P$44</c:f>
              <c:numCache>
                <c:formatCode>0.00</c:formatCode>
                <c:ptCount val="4"/>
                <c:pt idx="0">
                  <c:v>1.2282986111111109</c:v>
                </c:pt>
                <c:pt idx="1">
                  <c:v>0.95173351461590749</c:v>
                </c:pt>
                <c:pt idx="2">
                  <c:v>1.3364285714285713</c:v>
                </c:pt>
                <c:pt idx="3">
                  <c:v>1.7722419928825623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plots'!$P$38:$P$40</c:f>
              <c:numCache>
                <c:formatCode>0.00</c:formatCode>
                <c:ptCount val="3"/>
                <c:pt idx="0">
                  <c:v>1.4945553539019965</c:v>
                </c:pt>
                <c:pt idx="1">
                  <c:v>1.8866359447004606</c:v>
                </c:pt>
                <c:pt idx="2">
                  <c:v>2.4305555555555554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plots'!$P$51:$P$54</c:f>
              <c:numCache>
                <c:formatCode>0.00</c:formatCode>
                <c:ptCount val="4"/>
                <c:pt idx="0">
                  <c:v>0.55795314426633791</c:v>
                </c:pt>
                <c:pt idx="1">
                  <c:v>0.58762290341237722</c:v>
                </c:pt>
                <c:pt idx="2">
                  <c:v>0.65724177726485866</c:v>
                </c:pt>
                <c:pt idx="3">
                  <c:v>1.040532365396249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00-4922-A025-7F82332CA1CC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plots'!$P$55:$P$58</c:f>
              <c:numCache>
                <c:formatCode>0.00</c:formatCode>
                <c:ptCount val="4"/>
                <c:pt idx="0">
                  <c:v>0.43433799784714749</c:v>
                </c:pt>
                <c:pt idx="1">
                  <c:v>0.32395061728395058</c:v>
                </c:pt>
                <c:pt idx="2">
                  <c:v>0.29447541814495692</c:v>
                </c:pt>
                <c:pt idx="3">
                  <c:v>0.47181430601610619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00-4922-A025-7F82332CA1CC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plots'!$P$62:$P$67</c:f>
              <c:numCache>
                <c:formatCode>0.00</c:formatCode>
                <c:ptCount val="6"/>
                <c:pt idx="0">
                  <c:v>0.61090326028861563</c:v>
                </c:pt>
                <c:pt idx="1">
                  <c:v>2.4642857142857144</c:v>
                </c:pt>
                <c:pt idx="2">
                  <c:v>5.5555555555555554</c:v>
                </c:pt>
                <c:pt idx="3">
                  <c:v>7.3823529411764692</c:v>
                </c:pt>
                <c:pt idx="4">
                  <c:v>3.3884297520661164</c:v>
                </c:pt>
                <c:pt idx="5">
                  <c:v>4.2843137254901968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00-4922-A025-7F82332CA1CC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plots'!$P$70:$P$85</c:f>
              <c:numCache>
                <c:formatCode>0.00</c:formatCode>
                <c:ptCount val="16"/>
                <c:pt idx="0">
                  <c:v>0.62570532915360511</c:v>
                </c:pt>
                <c:pt idx="1">
                  <c:v>3.8911677141912007</c:v>
                </c:pt>
                <c:pt idx="2">
                  <c:v>5.4634393063583815</c:v>
                </c:pt>
                <c:pt idx="3">
                  <c:v>4.2396733909702213</c:v>
                </c:pt>
                <c:pt idx="4">
                  <c:v>6.2599154746423933</c:v>
                </c:pt>
                <c:pt idx="5">
                  <c:v>3.8299235611510785</c:v>
                </c:pt>
                <c:pt idx="6">
                  <c:v>3.4321197325124726</c:v>
                </c:pt>
                <c:pt idx="7">
                  <c:v>3.6900894928737156</c:v>
                </c:pt>
                <c:pt idx="8">
                  <c:v>3.8954555887078262</c:v>
                </c:pt>
                <c:pt idx="9">
                  <c:v>4.6668416907324755</c:v>
                </c:pt>
                <c:pt idx="10">
                  <c:v>4.411119515885022</c:v>
                </c:pt>
                <c:pt idx="11">
                  <c:v>3.8693403815214893</c:v>
                </c:pt>
                <c:pt idx="12">
                  <c:v>3.9362871171381806</c:v>
                </c:pt>
                <c:pt idx="13">
                  <c:v>4.0107578293091084</c:v>
                </c:pt>
                <c:pt idx="14">
                  <c:v>4.0495788206979544</c:v>
                </c:pt>
                <c:pt idx="15">
                  <c:v>3.9039707788382234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00-4922-A025-7F82332CA1CC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plots'!$P$88:$P$93</c:f>
              <c:numCache>
                <c:formatCode>0.00</c:formatCode>
                <c:ptCount val="6"/>
                <c:pt idx="0">
                  <c:v>0.50829646017699115</c:v>
                </c:pt>
                <c:pt idx="1">
                  <c:v>2.5395273023634881</c:v>
                </c:pt>
                <c:pt idx="2">
                  <c:v>3.3178743961352661</c:v>
                </c:pt>
                <c:pt idx="3">
                  <c:v>2.541291905151267</c:v>
                </c:pt>
                <c:pt idx="4">
                  <c:v>1.9662598707824839</c:v>
                </c:pt>
                <c:pt idx="5">
                  <c:v>2.5414104141041411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00-4922-A025-7F82332CA1CC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plots'!$P$114:$P$116</c:f>
              <c:numCache>
                <c:formatCode>0.00</c:formatCode>
                <c:ptCount val="3"/>
                <c:pt idx="0">
                  <c:v>0.78810663021189331</c:v>
                </c:pt>
                <c:pt idx="1">
                  <c:v>1.2057310800881704</c:v>
                </c:pt>
                <c:pt idx="2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00-4922-A025-7F82332CA1CC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plots'!$P$6:$P$9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2.0842477444525729</c:v>
                </c:pt>
                <c:pt idx="2">
                  <c:v>3.3659752439694142</c:v>
                </c:pt>
                <c:pt idx="3">
                  <c:v>5.2988142158769902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plots'!$P$10:$P$13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2.0784918432740302</c:v>
                </c:pt>
                <c:pt idx="2">
                  <c:v>3.3576373763867391</c:v>
                </c:pt>
                <c:pt idx="3">
                  <c:v>4.4338424457910621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plots'!$P$15:$P$18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4.5998474679682744</c:v>
                </c:pt>
                <c:pt idx="2">
                  <c:v>13.727719049935864</c:v>
                </c:pt>
                <c:pt idx="3">
                  <c:v>26.89481179095268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plots'!$P$19:$P$22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4.7870750052721602</c:v>
                </c:pt>
                <c:pt idx="2">
                  <c:v>9.1184002012325447</c:v>
                </c:pt>
                <c:pt idx="3">
                  <c:v>21.76102346842076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plots'!$P$28:$P$31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1.6436916315693095</c:v>
                </c:pt>
                <c:pt idx="2">
                  <c:v>3.3922795318220111</c:v>
                </c:pt>
                <c:pt idx="3">
                  <c:v>7.5415827431615883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plots'!$P$32:$P$35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1.5898100172711571</c:v>
                </c:pt>
                <c:pt idx="2">
                  <c:v>3.3290199190217504</c:v>
                </c:pt>
                <c:pt idx="3">
                  <c:v>6.6020846640729349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6592"/>
        <c:axId val="510686984"/>
        <c:extLst/>
      </c:scatterChart>
      <c:valAx>
        <c:axId val="510686592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6984"/>
        <c:crosses val="autoZero"/>
        <c:crossBetween val="midCat"/>
        <c:majorUnit val="5"/>
        <c:minorUnit val="1"/>
      </c:valAx>
      <c:valAx>
        <c:axId val="510686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CaO/Al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85711942257239E-2"/>
              <c:y val="0.3224574504564141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068659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5296259842519691"/>
          <c:y val="8.8481754809436181E-2"/>
          <c:w val="0.46501906988188996"/>
          <c:h val="0.4208867696812616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xVal>
          <c:yVal>
            <c:numRef>
              <c:f>'Data for plots'!$P$41:$P$44</c:f>
              <c:numCache>
                <c:formatCode>0.00</c:formatCode>
                <c:ptCount val="4"/>
                <c:pt idx="0">
                  <c:v>1.2282986111111109</c:v>
                </c:pt>
                <c:pt idx="1">
                  <c:v>0.95173351461590749</c:v>
                </c:pt>
                <c:pt idx="2">
                  <c:v>1.3364285714285713</c:v>
                </c:pt>
                <c:pt idx="3">
                  <c:v>1.7722419928825623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xVal>
          <c:yVal>
            <c:numRef>
              <c:f>'Data for plots'!$P$38:$P$40</c:f>
              <c:numCache>
                <c:formatCode>0.00</c:formatCode>
                <c:ptCount val="3"/>
                <c:pt idx="0">
                  <c:v>1.4945553539019965</c:v>
                </c:pt>
                <c:pt idx="1">
                  <c:v>1.8866359447004606</c:v>
                </c:pt>
                <c:pt idx="2">
                  <c:v>2.4305555555555554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xVal>
          <c:yVal>
            <c:numRef>
              <c:f>'Data for plots'!$P$51:$P$54</c:f>
              <c:numCache>
                <c:formatCode>0.00</c:formatCode>
                <c:ptCount val="4"/>
                <c:pt idx="0">
                  <c:v>0.55795314426633791</c:v>
                </c:pt>
                <c:pt idx="1">
                  <c:v>0.58762290341237722</c:v>
                </c:pt>
                <c:pt idx="2">
                  <c:v>0.65724177726485866</c:v>
                </c:pt>
                <c:pt idx="3">
                  <c:v>1.040532365396249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38-4E2E-9C0C-1DA847DB9AF2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xVal>
          <c:yVal>
            <c:numRef>
              <c:f>'Data for plots'!$P$55:$P$58</c:f>
              <c:numCache>
                <c:formatCode>0.00</c:formatCode>
                <c:ptCount val="4"/>
                <c:pt idx="0">
                  <c:v>0.43433799784714749</c:v>
                </c:pt>
                <c:pt idx="1">
                  <c:v>0.32395061728395058</c:v>
                </c:pt>
                <c:pt idx="2">
                  <c:v>0.29447541814495692</c:v>
                </c:pt>
                <c:pt idx="3">
                  <c:v>0.47181430601610619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38-4E2E-9C0C-1DA847DB9AF2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plots'!$P$62:$P$67</c:f>
              <c:numCache>
                <c:formatCode>0.00</c:formatCode>
                <c:ptCount val="6"/>
                <c:pt idx="0">
                  <c:v>0.61090326028861563</c:v>
                </c:pt>
                <c:pt idx="1">
                  <c:v>2.4642857142857144</c:v>
                </c:pt>
                <c:pt idx="2">
                  <c:v>5.5555555555555554</c:v>
                </c:pt>
                <c:pt idx="3">
                  <c:v>7.3823529411764692</c:v>
                </c:pt>
                <c:pt idx="4">
                  <c:v>3.3884297520661164</c:v>
                </c:pt>
                <c:pt idx="5">
                  <c:v>4.2843137254901968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38-4E2E-9C0C-1DA847DB9AF2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xVal>
          <c:yVal>
            <c:numRef>
              <c:f>'Data for plots'!$P$70:$P$85</c:f>
              <c:numCache>
                <c:formatCode>0.00</c:formatCode>
                <c:ptCount val="16"/>
                <c:pt idx="0">
                  <c:v>0.62570532915360511</c:v>
                </c:pt>
                <c:pt idx="1">
                  <c:v>3.8911677141912007</c:v>
                </c:pt>
                <c:pt idx="2">
                  <c:v>5.4634393063583815</c:v>
                </c:pt>
                <c:pt idx="3">
                  <c:v>4.2396733909702213</c:v>
                </c:pt>
                <c:pt idx="4">
                  <c:v>6.2599154746423933</c:v>
                </c:pt>
                <c:pt idx="5">
                  <c:v>3.8299235611510785</c:v>
                </c:pt>
                <c:pt idx="6">
                  <c:v>3.4321197325124726</c:v>
                </c:pt>
                <c:pt idx="7">
                  <c:v>3.6900894928737156</c:v>
                </c:pt>
                <c:pt idx="8">
                  <c:v>3.8954555887078262</c:v>
                </c:pt>
                <c:pt idx="9">
                  <c:v>4.6668416907324755</c:v>
                </c:pt>
                <c:pt idx="10">
                  <c:v>4.411119515885022</c:v>
                </c:pt>
                <c:pt idx="11">
                  <c:v>3.8693403815214893</c:v>
                </c:pt>
                <c:pt idx="12">
                  <c:v>3.9362871171381806</c:v>
                </c:pt>
                <c:pt idx="13">
                  <c:v>4.0107578293091084</c:v>
                </c:pt>
                <c:pt idx="14">
                  <c:v>4.0495788206979544</c:v>
                </c:pt>
                <c:pt idx="15">
                  <c:v>3.9039707788382234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38-4E2E-9C0C-1DA847DB9AF2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xVal>
          <c:yVal>
            <c:numRef>
              <c:f>'Data for plots'!$P$88:$P$93</c:f>
              <c:numCache>
                <c:formatCode>0.00</c:formatCode>
                <c:ptCount val="6"/>
                <c:pt idx="0">
                  <c:v>0.50829646017699115</c:v>
                </c:pt>
                <c:pt idx="1">
                  <c:v>2.5395273023634881</c:v>
                </c:pt>
                <c:pt idx="2">
                  <c:v>3.3178743961352661</c:v>
                </c:pt>
                <c:pt idx="3">
                  <c:v>2.541291905151267</c:v>
                </c:pt>
                <c:pt idx="4">
                  <c:v>1.9662598707824839</c:v>
                </c:pt>
                <c:pt idx="5">
                  <c:v>2.5414104141041411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38-4E2E-9C0C-1DA847DB9AF2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xVal>
          <c:yVal>
            <c:numRef>
              <c:f>'Data for plots'!$P$114:$P$116</c:f>
              <c:numCache>
                <c:formatCode>0.00</c:formatCode>
                <c:ptCount val="3"/>
                <c:pt idx="0">
                  <c:v>0.78810663021189331</c:v>
                </c:pt>
                <c:pt idx="1">
                  <c:v>1.2057310800881704</c:v>
                </c:pt>
                <c:pt idx="2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38-4E2E-9C0C-1DA847DB9AF2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plots'!$P$6:$P$9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2.0842477444525729</c:v>
                </c:pt>
                <c:pt idx="2">
                  <c:v>3.3659752439694142</c:v>
                </c:pt>
                <c:pt idx="3">
                  <c:v>5.2988142158769902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plots'!$P$10:$P$13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2.0784918432740302</c:v>
                </c:pt>
                <c:pt idx="2">
                  <c:v>3.3576373763867391</c:v>
                </c:pt>
                <c:pt idx="3">
                  <c:v>4.4338424457910621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plots'!$P$15:$P$18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4.5998474679682744</c:v>
                </c:pt>
                <c:pt idx="2">
                  <c:v>13.727719049935864</c:v>
                </c:pt>
                <c:pt idx="3">
                  <c:v>26.89481179095268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plots'!$P$19:$P$22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4.7870750052721602</c:v>
                </c:pt>
                <c:pt idx="2">
                  <c:v>9.1184002012325447</c:v>
                </c:pt>
                <c:pt idx="3">
                  <c:v>21.76102346842076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plots'!$P$28:$P$31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1.6436916315693095</c:v>
                </c:pt>
                <c:pt idx="2">
                  <c:v>3.3922795318220111</c:v>
                </c:pt>
                <c:pt idx="3">
                  <c:v>7.5415827431615883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plots'!$P$32:$P$35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1.5898100172711571</c:v>
                </c:pt>
                <c:pt idx="2">
                  <c:v>3.3290199190217504</c:v>
                </c:pt>
                <c:pt idx="3">
                  <c:v>6.6020846640729349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8688"/>
        <c:axId val="218719080"/>
        <c:extLst/>
      </c:scatterChart>
      <c:valAx>
        <c:axId val="218718688"/>
        <c:scaling>
          <c:orientation val="minMax"/>
          <c:max val="4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CaO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9080"/>
        <c:crossesAt val="0.1"/>
        <c:crossBetween val="midCat"/>
        <c:majorUnit val="5"/>
        <c:minorUnit val="1"/>
      </c:valAx>
      <c:valAx>
        <c:axId val="218719080"/>
        <c:scaling>
          <c:logBase val="10"/>
          <c:orientation val="minMax"/>
          <c:max val="50"/>
          <c:min val="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CaO/Al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85711942257222E-2"/>
              <c:y val="0.40286435972010631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8688"/>
        <c:crossesAt val="0.1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733759842519688"/>
          <c:y val="6.5029776625843361E-2"/>
          <c:w val="0.46501906988188996"/>
          <c:h val="0.4208867696812616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1D-4230-961A-98F3CA91A3A3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1D-4230-961A-98F3CA91A3A3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chemeClr val="bg2">
                  <a:lumMod val="50000"/>
                </a:schemeClr>
              </a:solidFill>
              <a:ln w="15875"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1D-4230-961A-98F3CA91A3A3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6336"/>
        <c:axId val="218717904"/>
        <c:extLst/>
      </c:scatterChart>
      <c:valAx>
        <c:axId val="218716336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0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7904"/>
        <c:crosses val="autoZero"/>
        <c:crossBetween val="midCat"/>
      </c:valAx>
      <c:valAx>
        <c:axId val="218717904"/>
        <c:scaling>
          <c:orientation val="minMax"/>
          <c:max val="45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8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63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431676509186351"/>
          <c:y val="0.50178719798389981"/>
          <c:w val="0.43475270669291338"/>
          <c:h val="0.3746823706785086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plots'!$E$41:$E$44</c:f>
              <c:numCache>
                <c:formatCode>0.00</c:formatCode>
                <c:ptCount val="4"/>
                <c:pt idx="0">
                  <c:v>0.70226099999999991</c:v>
                </c:pt>
                <c:pt idx="1">
                  <c:v>0.74350800000000006</c:v>
                </c:pt>
                <c:pt idx="2">
                  <c:v>0.66978299999999991</c:v>
                </c:pt>
                <c:pt idx="3">
                  <c:v>0.64273100000000016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plots'!$E$38:$E$40</c:f>
              <c:numCache>
                <c:formatCode>0.00</c:formatCode>
                <c:ptCount val="3"/>
                <c:pt idx="0">
                  <c:v>0.67041200000000001</c:v>
                </c:pt>
                <c:pt idx="1">
                  <c:v>0.63648000000000005</c:v>
                </c:pt>
                <c:pt idx="2">
                  <c:v>0.59395699999999996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plots'!$E$51:$E$54</c:f>
              <c:numCache>
                <c:formatCode>0.00</c:formatCode>
                <c:ptCount val="4"/>
                <c:pt idx="0">
                  <c:v>0.92767500000000003</c:v>
                </c:pt>
                <c:pt idx="1">
                  <c:v>0.87687000000000015</c:v>
                </c:pt>
                <c:pt idx="2">
                  <c:v>0.90813399999999989</c:v>
                </c:pt>
                <c:pt idx="3">
                  <c:v>0.747054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31-4589-88C7-2422BE213095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plots'!$E$55:$E$58</c:f>
              <c:numCache>
                <c:formatCode>0.00</c:formatCode>
                <c:ptCount val="4"/>
                <c:pt idx="0">
                  <c:v>0.81484200000000007</c:v>
                </c:pt>
                <c:pt idx="1">
                  <c:v>0.78047600000000006</c:v>
                </c:pt>
                <c:pt idx="2">
                  <c:v>0.65988999999999987</c:v>
                </c:pt>
                <c:pt idx="3">
                  <c:v>0.33127499999999999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31-4589-88C7-2422BE213095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plots'!$E$62:$E$67</c:f>
              <c:numCache>
                <c:formatCode>0.00</c:formatCode>
                <c:ptCount val="6"/>
                <c:pt idx="0">
                  <c:v>0.74856599999999995</c:v>
                </c:pt>
                <c:pt idx="1">
                  <c:v>0.64894468340502143</c:v>
                </c:pt>
                <c:pt idx="2">
                  <c:v>0.42312237131984781</c:v>
                </c:pt>
                <c:pt idx="3">
                  <c:v>0.39138294667068391</c:v>
                </c:pt>
                <c:pt idx="4">
                  <c:v>0.45898893209691899</c:v>
                </c:pt>
                <c:pt idx="5">
                  <c:v>0.46599380433696413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31-4589-88C7-2422BE213095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plots'!$E$6:$E$9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2.7713636363636365</c:v>
                </c:pt>
                <c:pt idx="2">
                  <c:v>2.4325555555555556</c:v>
                </c:pt>
                <c:pt idx="3">
                  <c:v>2.1523999999999996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plots'!$E$10:$E$13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2.5506923076923083</c:v>
                </c:pt>
                <c:pt idx="2">
                  <c:v>2.2794285714285714</c:v>
                </c:pt>
                <c:pt idx="3">
                  <c:v>1.9999411764705883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plots'!$E$15:$E$18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2.4994000000000001</c:v>
                </c:pt>
                <c:pt idx="2">
                  <c:v>1.74675</c:v>
                </c:pt>
                <c:pt idx="3">
                  <c:v>1.4461538461538461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plots'!$E$19:$E$22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2.1728571428571426</c:v>
                </c:pt>
                <c:pt idx="2">
                  <c:v>1.6687999999999998</c:v>
                </c:pt>
                <c:pt idx="3">
                  <c:v>1.2258888888888888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plots'!$E$28:$E$31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2.0018000000000002</c:v>
                </c:pt>
                <c:pt idx="2">
                  <c:v>1.5208571428571429</c:v>
                </c:pt>
                <c:pt idx="3">
                  <c:v>1.0851666666666666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plots'!$E$32:$E$35</c:f>
              <c:numCache>
                <c:formatCode>0.00</c:formatCode>
                <c:ptCount val="4"/>
                <c:pt idx="0">
                  <c:v>1.9964999999999999</c:v>
                </c:pt>
                <c:pt idx="1">
                  <c:v>1.8892</c:v>
                </c:pt>
                <c:pt idx="2">
                  <c:v>1.4785000000000001</c:v>
                </c:pt>
                <c:pt idx="3">
                  <c:v>1.0823333333333334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7512"/>
        <c:axId val="218719472"/>
        <c:extLst/>
      </c:scatterChart>
      <c:valAx>
        <c:axId val="218717512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9472"/>
        <c:crosses val="autoZero"/>
        <c:crossBetween val="midCat"/>
      </c:valAx>
      <c:valAx>
        <c:axId val="218719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TiO</a:t>
                </a:r>
                <a:r>
                  <a:rPr lang="en-US" sz="1200" b="1" i="0" baseline="-25000">
                    <a:effectLst/>
                  </a:rPr>
                  <a:t>2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89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75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plots'!$F$41:$F$44</c:f>
              <c:numCache>
                <c:formatCode>0.00</c:formatCode>
                <c:ptCount val="4"/>
                <c:pt idx="0">
                  <c:v>11.394432</c:v>
                </c:pt>
                <c:pt idx="1">
                  <c:v>14.390793</c:v>
                </c:pt>
                <c:pt idx="2">
                  <c:v>13.5898</c:v>
                </c:pt>
                <c:pt idx="3">
                  <c:v>13.478165000000001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plots'!$F$38:$F$40</c:f>
              <c:numCache>
                <c:formatCode>0.00</c:formatCode>
                <c:ptCount val="3"/>
                <c:pt idx="0">
                  <c:v>10.864618</c:v>
                </c:pt>
                <c:pt idx="1">
                  <c:v>10.624320000000001</c:v>
                </c:pt>
                <c:pt idx="2">
                  <c:v>9.814896000000001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plots'!$F$51:$F$54</c:f>
              <c:numCache>
                <c:formatCode>0.00</c:formatCode>
                <c:ptCount val="4"/>
                <c:pt idx="0">
                  <c:v>15.83883</c:v>
                </c:pt>
                <c:pt idx="1">
                  <c:v>16.845647</c:v>
                </c:pt>
                <c:pt idx="2">
                  <c:v>16.742512999999999</c:v>
                </c:pt>
                <c:pt idx="3">
                  <c:v>16.037406000000001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6-4FB8-917A-0C0E0B6DEE49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plots'!$F$55:$F$58</c:f>
              <c:numCache>
                <c:formatCode>0.00</c:formatCode>
                <c:ptCount val="4"/>
                <c:pt idx="0">
                  <c:v>17.402027999999998</c:v>
                </c:pt>
                <c:pt idx="1">
                  <c:v>19.273950000000003</c:v>
                </c:pt>
                <c:pt idx="2">
                  <c:v>18.599470999999998</c:v>
                </c:pt>
                <c:pt idx="3">
                  <c:v>19.980615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06-4FB8-917A-0C0E0B6DEE49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plots'!$F$62:$F$67</c:f>
              <c:numCache>
                <c:formatCode>0.00</c:formatCode>
                <c:ptCount val="6"/>
                <c:pt idx="0">
                  <c:v>17.955987</c:v>
                </c:pt>
                <c:pt idx="1">
                  <c:v>12.113634090227066</c:v>
                </c:pt>
                <c:pt idx="2">
                  <c:v>7.2921089525335478</c:v>
                </c:pt>
                <c:pt idx="3">
                  <c:v>5.9142311941347794</c:v>
                </c:pt>
                <c:pt idx="4">
                  <c:v>9.9174394256655702</c:v>
                </c:pt>
                <c:pt idx="5">
                  <c:v>8.1950634555810939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06-4FB8-917A-0C0E0B6DEE49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plots'!$F$6:$F$9</c:f>
              <c:numCache>
                <c:formatCode>0.00</c:formatCode>
                <c:ptCount val="4"/>
                <c:pt idx="0">
                  <c:v>9.6646153846153862</c:v>
                </c:pt>
                <c:pt idx="1">
                  <c:v>9.6932727272727259</c:v>
                </c:pt>
                <c:pt idx="2">
                  <c:v>7.8903333333333343</c:v>
                </c:pt>
                <c:pt idx="3">
                  <c:v>5.9116999999999997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plots'!$F$10:$F$13</c:f>
              <c:numCache>
                <c:formatCode>0.00</c:formatCode>
                <c:ptCount val="4"/>
                <c:pt idx="0">
                  <c:v>9.6646153846153862</c:v>
                </c:pt>
                <c:pt idx="1">
                  <c:v>8.9543846153846154</c:v>
                </c:pt>
                <c:pt idx="2">
                  <c:v>7.7069285714285716</c:v>
                </c:pt>
                <c:pt idx="3">
                  <c:v>6.882411764705882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plots'!$F$15:$F$18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6.556</c:v>
                </c:pt>
                <c:pt idx="2">
                  <c:v>2.8261250000000007</c:v>
                </c:pt>
                <c:pt idx="3">
                  <c:v>1.6205384615384615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plots'!$F$19:$F$22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6.0967142857142855</c:v>
                </c:pt>
                <c:pt idx="2">
                  <c:v>3.9755000000000011</c:v>
                </c:pt>
                <c:pt idx="3">
                  <c:v>1.9932222222222222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plots'!$F$28:$F$31</c:f>
              <c:numCache>
                <c:formatCode>0.00</c:formatCode>
                <c:ptCount val="4"/>
                <c:pt idx="0">
                  <c:v>10.808</c:v>
                </c:pt>
                <c:pt idx="1">
                  <c:v>10.922000000000001</c:v>
                </c:pt>
                <c:pt idx="2">
                  <c:v>8.3118571428571411</c:v>
                </c:pt>
                <c:pt idx="3">
                  <c:v>5.1303333333333336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plots'!$F$32:$F$35</c:f>
              <c:numCache>
                <c:formatCode>0.00</c:formatCode>
                <c:ptCount val="4"/>
                <c:pt idx="0">
                  <c:v>10.808</c:v>
                </c:pt>
                <c:pt idx="1">
                  <c:v>10.653600000000001</c:v>
                </c:pt>
                <c:pt idx="2">
                  <c:v>8.1914999999999996</c:v>
                </c:pt>
                <c:pt idx="3">
                  <c:v>5.7403333333333331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23784"/>
        <c:axId val="218723000"/>
        <c:extLst/>
      </c:scatterChart>
      <c:valAx>
        <c:axId val="218723784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1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3000"/>
        <c:crosses val="autoZero"/>
        <c:crossBetween val="midCat"/>
      </c:valAx>
      <c:valAx>
        <c:axId val="218723000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89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37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17125984251969"/>
          <c:y val="6.5098101206815057E-2"/>
          <c:w val="0.49287073490813682"/>
          <c:h val="0.3918110572174106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plots'!$F$41:$F$44</c:f>
              <c:numCache>
                <c:formatCode>0.00</c:formatCode>
                <c:ptCount val="4"/>
                <c:pt idx="0">
                  <c:v>11.394432</c:v>
                </c:pt>
                <c:pt idx="1">
                  <c:v>14.390793</c:v>
                </c:pt>
                <c:pt idx="2">
                  <c:v>13.5898</c:v>
                </c:pt>
                <c:pt idx="3">
                  <c:v>13.478165000000001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plots'!$F$38:$F$40</c:f>
              <c:numCache>
                <c:formatCode>0.00</c:formatCode>
                <c:ptCount val="3"/>
                <c:pt idx="0">
                  <c:v>10.864618</c:v>
                </c:pt>
                <c:pt idx="1">
                  <c:v>10.624320000000001</c:v>
                </c:pt>
                <c:pt idx="2">
                  <c:v>9.814896000000001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plots'!$F$51:$F$54</c:f>
              <c:numCache>
                <c:formatCode>0.00</c:formatCode>
                <c:ptCount val="4"/>
                <c:pt idx="0">
                  <c:v>15.83883</c:v>
                </c:pt>
                <c:pt idx="1">
                  <c:v>16.845647</c:v>
                </c:pt>
                <c:pt idx="2">
                  <c:v>16.742512999999999</c:v>
                </c:pt>
                <c:pt idx="3">
                  <c:v>16.037406000000001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D-4293-9750-B13CB7272B62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plots'!$F$55:$F$58</c:f>
              <c:numCache>
                <c:formatCode>0.00</c:formatCode>
                <c:ptCount val="4"/>
                <c:pt idx="0">
                  <c:v>17.402027999999998</c:v>
                </c:pt>
                <c:pt idx="1">
                  <c:v>19.273950000000003</c:v>
                </c:pt>
                <c:pt idx="2">
                  <c:v>18.599470999999998</c:v>
                </c:pt>
                <c:pt idx="3">
                  <c:v>19.980615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D-4293-9750-B13CB7272B62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plots'!$F$62:$F$67</c:f>
              <c:numCache>
                <c:formatCode>0.00</c:formatCode>
                <c:ptCount val="6"/>
                <c:pt idx="0">
                  <c:v>17.955987</c:v>
                </c:pt>
                <c:pt idx="1">
                  <c:v>12.113634090227066</c:v>
                </c:pt>
                <c:pt idx="2">
                  <c:v>7.2921089525335478</c:v>
                </c:pt>
                <c:pt idx="3">
                  <c:v>5.9142311941347794</c:v>
                </c:pt>
                <c:pt idx="4">
                  <c:v>9.9174394256655702</c:v>
                </c:pt>
                <c:pt idx="5">
                  <c:v>8.1950634555810939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CD-4293-9750-B13CB7272B62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plots'!$F$70:$F$85</c:f>
              <c:numCache>
                <c:formatCode>0.00</c:formatCode>
                <c:ptCount val="16"/>
                <c:pt idx="0">
                  <c:v>15.95</c:v>
                </c:pt>
                <c:pt idx="1">
                  <c:v>9.0690000000000008</c:v>
                </c:pt>
                <c:pt idx="2">
                  <c:v>6.92</c:v>
                </c:pt>
                <c:pt idx="3">
                  <c:v>8.3279999999999994</c:v>
                </c:pt>
                <c:pt idx="4">
                  <c:v>6.1520000000000001</c:v>
                </c:pt>
                <c:pt idx="5">
                  <c:v>8.8960000000000008</c:v>
                </c:pt>
                <c:pt idx="6">
                  <c:v>9.4209999999999994</c:v>
                </c:pt>
                <c:pt idx="7">
                  <c:v>9.0510000000000002</c:v>
                </c:pt>
                <c:pt idx="8">
                  <c:v>8.7140000000000004</c:v>
                </c:pt>
                <c:pt idx="9">
                  <c:v>7.6180000000000003</c:v>
                </c:pt>
                <c:pt idx="10">
                  <c:v>7.9320000000000004</c:v>
                </c:pt>
                <c:pt idx="11">
                  <c:v>8.702</c:v>
                </c:pt>
                <c:pt idx="12">
                  <c:v>8.5540000000000003</c:v>
                </c:pt>
                <c:pt idx="13">
                  <c:v>8.3659999999999997</c:v>
                </c:pt>
                <c:pt idx="14">
                  <c:v>8.31</c:v>
                </c:pt>
                <c:pt idx="15">
                  <c:v>8.4870000000000001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CD-4293-9750-B13CB7272B62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plots'!$F$88:$F$93</c:f>
              <c:numCache>
                <c:formatCode>0.00</c:formatCode>
                <c:ptCount val="6"/>
                <c:pt idx="0">
                  <c:v>18.079999999999998</c:v>
                </c:pt>
                <c:pt idx="1">
                  <c:v>12.27</c:v>
                </c:pt>
                <c:pt idx="2">
                  <c:v>10.35</c:v>
                </c:pt>
                <c:pt idx="3">
                  <c:v>12.23</c:v>
                </c:pt>
                <c:pt idx="4">
                  <c:v>13.93</c:v>
                </c:pt>
                <c:pt idx="5">
                  <c:v>12.194999999999999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CD-4293-9750-B13CB7272B62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plots'!$F$114:$F$116</c:f>
              <c:numCache>
                <c:formatCode>0.00</c:formatCode>
                <c:ptCount val="3"/>
                <c:pt idx="0">
                  <c:v>14.63</c:v>
                </c:pt>
                <c:pt idx="1">
                  <c:v>13.61</c:v>
                </c:pt>
                <c:pt idx="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CD-4293-9750-B13CB7272B62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plots'!$F$6:$F$9</c:f>
              <c:numCache>
                <c:formatCode>0.00</c:formatCode>
                <c:ptCount val="4"/>
                <c:pt idx="0">
                  <c:v>9.6646153846153862</c:v>
                </c:pt>
                <c:pt idx="1">
                  <c:v>9.6932727272727259</c:v>
                </c:pt>
                <c:pt idx="2">
                  <c:v>7.8903333333333343</c:v>
                </c:pt>
                <c:pt idx="3">
                  <c:v>5.9116999999999997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plots'!$F$10:$F$13</c:f>
              <c:numCache>
                <c:formatCode>0.00</c:formatCode>
                <c:ptCount val="4"/>
                <c:pt idx="0">
                  <c:v>9.6646153846153862</c:v>
                </c:pt>
                <c:pt idx="1">
                  <c:v>8.9543846153846154</c:v>
                </c:pt>
                <c:pt idx="2">
                  <c:v>7.7069285714285716</c:v>
                </c:pt>
                <c:pt idx="3">
                  <c:v>6.882411764705882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plots'!$F$15:$F$18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6.556</c:v>
                </c:pt>
                <c:pt idx="2">
                  <c:v>2.8261250000000007</c:v>
                </c:pt>
                <c:pt idx="3">
                  <c:v>1.6205384615384615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plots'!$F$19:$F$22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6.0967142857142855</c:v>
                </c:pt>
                <c:pt idx="2">
                  <c:v>3.9755000000000011</c:v>
                </c:pt>
                <c:pt idx="3">
                  <c:v>1.9932222222222222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plots'!$F$28:$F$31</c:f>
              <c:numCache>
                <c:formatCode>0.00</c:formatCode>
                <c:ptCount val="4"/>
                <c:pt idx="0">
                  <c:v>10.808</c:v>
                </c:pt>
                <c:pt idx="1">
                  <c:v>10.922000000000001</c:v>
                </c:pt>
                <c:pt idx="2">
                  <c:v>8.3118571428571411</c:v>
                </c:pt>
                <c:pt idx="3">
                  <c:v>5.1303333333333336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plots'!$F$32:$F$35</c:f>
              <c:numCache>
                <c:formatCode>0.00</c:formatCode>
                <c:ptCount val="4"/>
                <c:pt idx="0">
                  <c:v>10.808</c:v>
                </c:pt>
                <c:pt idx="1">
                  <c:v>10.653600000000001</c:v>
                </c:pt>
                <c:pt idx="2">
                  <c:v>8.1914999999999996</c:v>
                </c:pt>
                <c:pt idx="3">
                  <c:v>5.7403333333333331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8496"/>
        <c:axId val="214244184"/>
        <c:extLst/>
      </c:scatterChart>
      <c:valAx>
        <c:axId val="214248496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4184"/>
        <c:crosses val="autoZero"/>
        <c:crossBetween val="midCat"/>
        <c:majorUnit val="10"/>
        <c:minorUnit val="10"/>
      </c:valAx>
      <c:valAx>
        <c:axId val="214244184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849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9150426509186362"/>
          <c:y val="6.863257954647968E-2"/>
          <c:w val="0.45380823490813649"/>
          <c:h val="0.4166356113780870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plots'!$G$41:$G$44</c:f>
              <c:numCache>
                <c:formatCode>0.00</c:formatCode>
                <c:ptCount val="4"/>
                <c:pt idx="0">
                  <c:v>7.3193399999999995</c:v>
                </c:pt>
                <c:pt idx="1">
                  <c:v>6.9459299999999997</c:v>
                </c:pt>
                <c:pt idx="2">
                  <c:v>6.7949000000000002</c:v>
                </c:pt>
                <c:pt idx="3">
                  <c:v>6.7150999999999996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plots'!$G$38:$G$40</c:f>
              <c:numCache>
                <c:formatCode>0.00</c:formatCode>
                <c:ptCount val="3"/>
                <c:pt idx="0">
                  <c:v>6.556235</c:v>
                </c:pt>
                <c:pt idx="1">
                  <c:v>6.0024959999999998</c:v>
                </c:pt>
                <c:pt idx="2">
                  <c:v>5.8422000000000001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plots'!$G$51:$G$54</c:f>
              <c:numCache>
                <c:formatCode>0.00</c:formatCode>
                <c:ptCount val="4"/>
                <c:pt idx="0">
                  <c:v>5.5465200000000001</c:v>
                </c:pt>
                <c:pt idx="1">
                  <c:v>5.952973000000001</c:v>
                </c:pt>
                <c:pt idx="2">
                  <c:v>5.4584650000000003</c:v>
                </c:pt>
                <c:pt idx="3">
                  <c:v>4.6278539999999992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F-450D-948D-4D35F2FDD32C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plots'!$G$55:$G$58</c:f>
              <c:numCache>
                <c:formatCode>0.00</c:formatCode>
                <c:ptCount val="4"/>
                <c:pt idx="0">
                  <c:v>5.2449599999999998</c:v>
                </c:pt>
                <c:pt idx="1">
                  <c:v>4.3116540000000008</c:v>
                </c:pt>
                <c:pt idx="2">
                  <c:v>4.4495439999999995</c:v>
                </c:pt>
                <c:pt idx="3">
                  <c:v>3.2464950000000004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DF-450D-948D-4D35F2FDD32C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plots'!$G$62:$G$67</c:f>
              <c:numCache>
                <c:formatCode>0.00</c:formatCode>
                <c:ptCount val="6"/>
                <c:pt idx="0">
                  <c:v>9.7313580000000002</c:v>
                </c:pt>
                <c:pt idx="1">
                  <c:v>6.6624987496248869</c:v>
                </c:pt>
                <c:pt idx="2">
                  <c:v>3.8711195673943521</c:v>
                </c:pt>
                <c:pt idx="3">
                  <c:v>3.3919855378125936</c:v>
                </c:pt>
                <c:pt idx="4">
                  <c:v>3.5325755309602154</c:v>
                </c:pt>
                <c:pt idx="5">
                  <c:v>2.3299690216848208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DF-450D-948D-4D35F2FDD32C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plots'!$G$6:$G$9</c:f>
              <c:numCache>
                <c:formatCode>0.00</c:formatCode>
                <c:ptCount val="4"/>
                <c:pt idx="0">
                  <c:v>9.98014153846154</c:v>
                </c:pt>
                <c:pt idx="1">
                  <c:v>8.8024545454545464</c:v>
                </c:pt>
                <c:pt idx="2">
                  <c:v>6.9084444444444451</c:v>
                </c:pt>
                <c:pt idx="3">
                  <c:v>5.4760999999999997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plots'!$G$10:$G$13</c:f>
              <c:numCache>
                <c:formatCode>0.00</c:formatCode>
                <c:ptCount val="4"/>
                <c:pt idx="0">
                  <c:v>9.98014153846154</c:v>
                </c:pt>
                <c:pt idx="1">
                  <c:v>9.2966153846153858</c:v>
                </c:pt>
                <c:pt idx="2">
                  <c:v>7.6017857142857128</c:v>
                </c:pt>
                <c:pt idx="3">
                  <c:v>6.4158235294117647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plots'!$G$15:$G$18</c:f>
              <c:numCache>
                <c:formatCode>0.00</c:formatCode>
                <c:ptCount val="4"/>
                <c:pt idx="0">
                  <c:v>11.123124999999998</c:v>
                </c:pt>
                <c:pt idx="1">
                  <c:v>6.4382000000000001</c:v>
                </c:pt>
                <c:pt idx="2">
                  <c:v>3.1454999999999997</c:v>
                </c:pt>
                <c:pt idx="3">
                  <c:v>2.4027692307692305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plots'!$G$19:$G$22</c:f>
              <c:numCache>
                <c:formatCode>0.00</c:formatCode>
                <c:ptCount val="4"/>
                <c:pt idx="0">
                  <c:v>11.123124999999998</c:v>
                </c:pt>
                <c:pt idx="1">
                  <c:v>7.7104285714285723</c:v>
                </c:pt>
                <c:pt idx="2">
                  <c:v>5.1093999999999991</c:v>
                </c:pt>
                <c:pt idx="3">
                  <c:v>2.9746666666666663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plots'!$G$28:$G$31</c:f>
              <c:numCache>
                <c:formatCode>0.00</c:formatCode>
                <c:ptCount val="4"/>
                <c:pt idx="0">
                  <c:v>10.6995</c:v>
                </c:pt>
                <c:pt idx="1">
                  <c:v>8.6902000000000008</c:v>
                </c:pt>
                <c:pt idx="2">
                  <c:v>6.4787142857142852</c:v>
                </c:pt>
                <c:pt idx="3">
                  <c:v>3.1560000000000001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plots'!$G$32:$G$35</c:f>
              <c:numCache>
                <c:formatCode>0.00</c:formatCode>
                <c:ptCount val="4"/>
                <c:pt idx="0">
                  <c:v>10.6995</c:v>
                </c:pt>
                <c:pt idx="1">
                  <c:v>9.3902000000000019</c:v>
                </c:pt>
                <c:pt idx="2">
                  <c:v>7.0819999999999999</c:v>
                </c:pt>
                <c:pt idx="3">
                  <c:v>4.671666666666666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20256"/>
        <c:axId val="218722216"/>
        <c:extLst/>
      </c:scatterChart>
      <c:valAx>
        <c:axId val="218720256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2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2216"/>
        <c:crosses val="autoZero"/>
        <c:crossBetween val="midCat"/>
      </c:valAx>
      <c:valAx>
        <c:axId val="218722216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FeO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97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0256"/>
        <c:crosses val="autoZero"/>
        <c:crossBetween val="midCat"/>
        <c:majorUnit val="2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0608759842519686"/>
          <c:y val="5.4289838769423268E-2"/>
          <c:w val="0.37568323490813649"/>
          <c:h val="0.33443968944474606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plots'!$H$41:$H$44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plots'!$H$38:$H$40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plots'!$H$51:$H$54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EF-4506-B9C4-F04C3A4B7522}"/>
            </c:ext>
          </c:extLst>
        </c:ser>
        <c:ser>
          <c:idx val="9"/>
          <c:order val="3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plots'!$H$62:$H$67</c:f>
              <c:numCache>
                <c:formatCode>0.00</c:formatCode>
                <c:ptCount val="6"/>
                <c:pt idx="0">
                  <c:v>0.20153699999999999</c:v>
                </c:pt>
                <c:pt idx="1">
                  <c:v>0.25092527758327493</c:v>
                </c:pt>
                <c:pt idx="2">
                  <c:v>0.15304426196675347</c:v>
                </c:pt>
                <c:pt idx="3">
                  <c:v>0.12176358340865723</c:v>
                </c:pt>
                <c:pt idx="4">
                  <c:v>0.13933592581513612</c:v>
                </c:pt>
                <c:pt idx="5">
                  <c:v>0.12855001498950736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EF-4506-B9C4-F04C3A4B7522}"/>
            </c:ext>
          </c:extLst>
        </c:ser>
        <c:ser>
          <c:idx val="3"/>
          <c:order val="4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plots'!$H$6:$H$9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0.15609090909090909</c:v>
                </c:pt>
                <c:pt idx="2">
                  <c:v>0.14077777777777778</c:v>
                </c:pt>
                <c:pt idx="3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5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plots'!$H$10:$H$13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0.153</c:v>
                </c:pt>
                <c:pt idx="2">
                  <c:v>0.13657142857142859</c:v>
                </c:pt>
                <c:pt idx="3">
                  <c:v>0.13747058823529412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6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plots'!$H$15:$H$18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0.19139999999999999</c:v>
                </c:pt>
                <c:pt idx="2">
                  <c:v>0.17712499999999998</c:v>
                </c:pt>
                <c:pt idx="3">
                  <c:v>0.11530769230769232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7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plots'!$H$19:$H$22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0.18999999999999997</c:v>
                </c:pt>
                <c:pt idx="2">
                  <c:v>0.15389999999999998</c:v>
                </c:pt>
                <c:pt idx="3">
                  <c:v>0.11522222222222224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8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plots'!$H$28:$H$31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0.1772</c:v>
                </c:pt>
                <c:pt idx="2">
                  <c:v>0.14485714285714285</c:v>
                </c:pt>
                <c:pt idx="3">
                  <c:v>7.2166666666666671E-2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9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plots'!$H$32:$H$35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0.15260000000000001</c:v>
                </c:pt>
                <c:pt idx="2">
                  <c:v>0.11549999999999999</c:v>
                </c:pt>
                <c:pt idx="3">
                  <c:v>9.0000000000000011E-2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20648"/>
        <c:axId val="218723392"/>
        <c:extLst/>
      </c:scatterChart>
      <c:valAx>
        <c:axId val="218720648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2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3392"/>
        <c:crosses val="autoZero"/>
        <c:crossBetween val="midCat"/>
      </c:valAx>
      <c:valAx>
        <c:axId val="218723392"/>
        <c:scaling>
          <c:orientation val="minMax"/>
          <c:max val="0.25"/>
          <c:min val="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MnO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97E-3"/>
              <c:y val="0.45420745362804493"/>
            </c:manualLayout>
          </c:layout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20648"/>
        <c:crosses val="autoZero"/>
        <c:crossBetween val="midCat"/>
        <c:majorUnit val="0.05"/>
        <c:minorUnit val="5.0000000000000114E-3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7483759842519722"/>
          <c:y val="0.53277236090783497"/>
          <c:w val="0.42074823654855625"/>
          <c:h val="0.3355560594504343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plots'!$I$41:$I$44</c:f>
              <c:numCache>
                <c:formatCode>0.00</c:formatCode>
                <c:ptCount val="4"/>
                <c:pt idx="0">
                  <c:v>13.115466</c:v>
                </c:pt>
                <c:pt idx="1">
                  <c:v>7.0437599999999998</c:v>
                </c:pt>
                <c:pt idx="2">
                  <c:v>6.2124800000000002</c:v>
                </c:pt>
                <c:pt idx="3">
                  <c:v>5.1802200000000003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plots'!$I$38:$I$40</c:f>
              <c:numCache>
                <c:formatCode>0.00</c:formatCode>
                <c:ptCount val="3"/>
                <c:pt idx="0">
                  <c:v>13.8026</c:v>
                </c:pt>
                <c:pt idx="1">
                  <c:v>11.848319999999999</c:v>
                </c:pt>
                <c:pt idx="2">
                  <c:v>11.051494999999999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plots'!$I$51:$I$54</c:f>
              <c:numCache>
                <c:formatCode>0.00</c:formatCode>
                <c:ptCount val="4"/>
                <c:pt idx="0">
                  <c:v>4.853205</c:v>
                </c:pt>
                <c:pt idx="1">
                  <c:v>3.9848870000000001</c:v>
                </c:pt>
                <c:pt idx="2">
                  <c:v>3.4296549999999995</c:v>
                </c:pt>
                <c:pt idx="3">
                  <c:v>2.5419239999999999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ED-460A-8224-7FF170AE0511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plots'!$I$55:$I$58</c:f>
              <c:numCache>
                <c:formatCode>0.00</c:formatCode>
                <c:ptCount val="4"/>
                <c:pt idx="0">
                  <c:v>4.1959680000000006</c:v>
                </c:pt>
                <c:pt idx="1">
                  <c:v>2.6364860000000006</c:v>
                </c:pt>
                <c:pt idx="2">
                  <c:v>2.026805</c:v>
                </c:pt>
                <c:pt idx="3">
                  <c:v>1.2777750000000001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ED-460A-8224-7FF170AE0511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plots'!$I$62:$I$67</c:f>
              <c:numCache>
                <c:formatCode>0.00</c:formatCode>
                <c:ptCount val="6"/>
                <c:pt idx="0">
                  <c:v>5.9885279999999996</c:v>
                </c:pt>
                <c:pt idx="1">
                  <c:v>2.7515254576372907</c:v>
                </c:pt>
                <c:pt idx="2">
                  <c:v>2.3226717404366113</c:v>
                </c:pt>
                <c:pt idx="3">
                  <c:v>2.1743497037260218</c:v>
                </c:pt>
                <c:pt idx="4">
                  <c:v>3.5243793000299135</c:v>
                </c:pt>
                <c:pt idx="5">
                  <c:v>4.7402818027380844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ED-460A-8224-7FF170AE0511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plots'!$I$6:$I$9</c:f>
              <c:numCache>
                <c:formatCode>0.00</c:formatCode>
                <c:ptCount val="4"/>
                <c:pt idx="0">
                  <c:v>15.937692307692307</c:v>
                </c:pt>
                <c:pt idx="1">
                  <c:v>10.882272727272726</c:v>
                </c:pt>
                <c:pt idx="2">
                  <c:v>11.331222222222221</c:v>
                </c:pt>
                <c:pt idx="3">
                  <c:v>10.456100000000001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plots'!$I$10:$I$13</c:f>
              <c:numCache>
                <c:formatCode>0.00</c:formatCode>
                <c:ptCount val="4"/>
                <c:pt idx="0">
                  <c:v>15.937692307692307</c:v>
                </c:pt>
                <c:pt idx="1">
                  <c:v>14.259230769230767</c:v>
                </c:pt>
                <c:pt idx="2">
                  <c:v>12.673642857142857</c:v>
                </c:pt>
                <c:pt idx="3">
                  <c:v>11.541411764705881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plots'!$I$15:$I$18</c:f>
              <c:numCache>
                <c:formatCode>0.00</c:formatCode>
                <c:ptCount val="4"/>
                <c:pt idx="0">
                  <c:v>18.23</c:v>
                </c:pt>
                <c:pt idx="1">
                  <c:v>10.7982</c:v>
                </c:pt>
                <c:pt idx="2">
                  <c:v>8.214875000000001</c:v>
                </c:pt>
                <c:pt idx="3">
                  <c:v>6.9172307692307697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plots'!$I$19:$I$22</c:f>
              <c:numCache>
                <c:formatCode>0.00</c:formatCode>
                <c:ptCount val="4"/>
                <c:pt idx="0">
                  <c:v>18.23</c:v>
                </c:pt>
                <c:pt idx="1">
                  <c:v>14.391857142857139</c:v>
                </c:pt>
                <c:pt idx="2">
                  <c:v>12.074999999999999</c:v>
                </c:pt>
                <c:pt idx="3">
                  <c:v>8.4245555555555551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plots'!$I$28:$I$31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11.409800000000001</c:v>
                </c:pt>
                <c:pt idx="2">
                  <c:v>11.45257142857143</c:v>
                </c:pt>
                <c:pt idx="3">
                  <c:v>8.943833333333334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plots'!$I$32:$I$35</c:f>
              <c:numCache>
                <c:formatCode>0.00</c:formatCode>
                <c:ptCount val="4"/>
                <c:pt idx="0">
                  <c:v>16.854999999999997</c:v>
                </c:pt>
                <c:pt idx="1">
                  <c:v>12.437999999999999</c:v>
                </c:pt>
                <c:pt idx="2">
                  <c:v>12.925833333333335</c:v>
                </c:pt>
                <c:pt idx="3">
                  <c:v>9.4141666666666683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7120"/>
        <c:axId val="512975904"/>
        <c:extLst/>
      </c:scatterChart>
      <c:valAx>
        <c:axId val="21871712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5904"/>
        <c:crosses val="autoZero"/>
        <c:crossBetween val="midCat"/>
      </c:valAx>
      <c:valAx>
        <c:axId val="512975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MgO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206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8717120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FF-4512-BC9D-0D4354F0F2FC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FF-4512-BC9D-0D4354F0F2FC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FF-4512-BC9D-0D4354F0F2FC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1984"/>
        <c:axId val="512970808"/>
        <c:extLst/>
      </c:scatterChart>
      <c:valAx>
        <c:axId val="512971984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2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0808"/>
        <c:crosses val="autoZero"/>
        <c:crossBetween val="midCat"/>
      </c:valAx>
      <c:valAx>
        <c:axId val="512970808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 b="1" i="0" baseline="0"/>
                  <a:t>CaCO</a:t>
                </a:r>
                <a:r>
                  <a:rPr lang="it-IT" sz="1200" b="1" i="0" baseline="-25000"/>
                  <a:t>3 </a:t>
                </a:r>
                <a:r>
                  <a:rPr lang="it-IT" sz="1200" b="1" i="0" baseline="0"/>
                  <a:t>added (wt%)</a:t>
                </a:r>
                <a:endParaRPr lang="it-IT" sz="1200" b="1" i="0" baseline="-25000"/>
              </a:p>
            </c:rich>
          </c:tx>
          <c:layout>
            <c:manualLayout>
              <c:xMode val="edge"/>
              <c:yMode val="edge"/>
              <c:x val="9.8773786089238844E-3"/>
              <c:y val="0.272654845579848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1984"/>
        <c:crosses val="autoZero"/>
        <c:crossBetween val="midCat"/>
        <c:majorUnit val="10"/>
        <c:minorUnit val="10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5660843175853059"/>
          <c:y val="6.753794009145267E-2"/>
          <c:w val="0.44078740157480339"/>
          <c:h val="0.3295618899846631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plots'!$K$41:$K$44</c:f>
              <c:numCache>
                <c:formatCode>0.00</c:formatCode>
                <c:ptCount val="4"/>
                <c:pt idx="0">
                  <c:v>1.2067019999999999</c:v>
                </c:pt>
                <c:pt idx="1">
                  <c:v>2.5142309999999997</c:v>
                </c:pt>
                <c:pt idx="2">
                  <c:v>2.2520239999999996</c:v>
                </c:pt>
                <c:pt idx="3">
                  <c:v>2.7627840000000004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plots'!$K$38:$K$40</c:f>
              <c:numCache>
                <c:formatCode>0.00</c:formatCode>
                <c:ptCount val="3"/>
                <c:pt idx="0">
                  <c:v>1.1535029999999999</c:v>
                </c:pt>
                <c:pt idx="1">
                  <c:v>1.0967040000000001</c:v>
                </c:pt>
                <c:pt idx="2">
                  <c:v>1.0321220000000002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plots'!$K$51:$K$54</c:f>
              <c:numCache>
                <c:formatCode>0.00</c:formatCode>
                <c:ptCount val="4"/>
                <c:pt idx="0">
                  <c:v>2.8025550000000004</c:v>
                </c:pt>
                <c:pt idx="1">
                  <c:v>2.9521289999999998</c:v>
                </c:pt>
                <c:pt idx="2">
                  <c:v>3.2074519999999995</c:v>
                </c:pt>
                <c:pt idx="3">
                  <c:v>3.2598719999999997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4D-44BA-A3E6-4269A2A2A285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plots'!$K$55:$K$58</c:f>
              <c:numCache>
                <c:formatCode>0.00</c:formatCode>
                <c:ptCount val="4"/>
                <c:pt idx="0">
                  <c:v>3.1563420000000004</c:v>
                </c:pt>
                <c:pt idx="1">
                  <c:v>3.8738260000000007</c:v>
                </c:pt>
                <c:pt idx="2">
                  <c:v>4.2421499999999996</c:v>
                </c:pt>
                <c:pt idx="3">
                  <c:v>5.7736499999999999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4D-44BA-A3E6-4269A2A2A285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xVal>
          <c:yVal>
            <c:numRef>
              <c:f>'Data for plots'!$K$62:$K$67</c:f>
              <c:numCache>
                <c:formatCode>0.00</c:formatCode>
                <c:ptCount val="6"/>
                <c:pt idx="0">
                  <c:v>1.9961760000000002</c:v>
                </c:pt>
                <c:pt idx="1">
                  <c:v>2.1198859657897366</c:v>
                </c:pt>
                <c:pt idx="2">
                  <c:v>1.7104946925695974</c:v>
                </c:pt>
                <c:pt idx="3">
                  <c:v>1.1567540423822436</c:v>
                </c:pt>
                <c:pt idx="4">
                  <c:v>1.2294346395453188</c:v>
                </c:pt>
                <c:pt idx="5">
                  <c:v>1.1248126311581894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4D-44BA-A3E6-4269A2A2A285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plots'!$K$6:$K$9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2.9083636363636356</c:v>
                </c:pt>
                <c:pt idx="2">
                  <c:v>2.4171111111111117</c:v>
                </c:pt>
                <c:pt idx="3">
                  <c:v>2.1868000000000003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plots'!$K$10:$K$13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2.6178461538461537</c:v>
                </c:pt>
                <c:pt idx="2">
                  <c:v>2.4089285714285715</c:v>
                </c:pt>
                <c:pt idx="3">
                  <c:v>2.1085882352941177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plots'!$K$15:$K$18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1.2310000000000001</c:v>
                </c:pt>
                <c:pt idx="2">
                  <c:v>1.6404999999999998</c:v>
                </c:pt>
                <c:pt idx="3">
                  <c:v>1.0485384615384614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plots'!$K$19:$K$22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1.0058571428571428</c:v>
                </c:pt>
                <c:pt idx="2">
                  <c:v>0.78669999999999995</c:v>
                </c:pt>
                <c:pt idx="3">
                  <c:v>0.53166666666666673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plots'!$K$28:$K$31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2.4382000000000006</c:v>
                </c:pt>
                <c:pt idx="2">
                  <c:v>1.8838571428571431</c:v>
                </c:pt>
                <c:pt idx="3">
                  <c:v>1.3286666666666667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plots'!$K$32:$K$35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2.31</c:v>
                </c:pt>
                <c:pt idx="2">
                  <c:v>1.8520000000000003</c:v>
                </c:pt>
                <c:pt idx="3">
                  <c:v>1.3256666666666668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3552"/>
        <c:axId val="512974336"/>
        <c:extLst/>
      </c:scatterChart>
      <c:valAx>
        <c:axId val="512973552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4336"/>
        <c:crosses val="autoZero"/>
        <c:crossBetween val="midCat"/>
      </c:valAx>
      <c:valAx>
        <c:axId val="512974336"/>
        <c:scaling>
          <c:orientation val="minMax"/>
          <c:min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Na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206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35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5296259842519697"/>
          <c:y val="8.2908065432654401E-2"/>
          <c:w val="0.43557906824147052"/>
          <c:h val="0.388889652315769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plots'!$L$41:$L$44</c:f>
              <c:numCache>
                <c:formatCode>0.00</c:formatCode>
                <c:ptCount val="4"/>
                <c:pt idx="0">
                  <c:v>3.2541390000000003</c:v>
                </c:pt>
                <c:pt idx="1">
                  <c:v>6.2415539999999998</c:v>
                </c:pt>
                <c:pt idx="2">
                  <c:v>6.4066199999999993</c:v>
                </c:pt>
                <c:pt idx="3">
                  <c:v>6.9837040000000004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plots'!$L$38:$L$40</c:f>
              <c:numCache>
                <c:formatCode>0.00</c:formatCode>
                <c:ptCount val="3"/>
                <c:pt idx="0">
                  <c:v>3.1253030000000002</c:v>
                </c:pt>
                <c:pt idx="1">
                  <c:v>2.9082240000000001</c:v>
                </c:pt>
                <c:pt idx="2">
                  <c:v>2.7847820000000003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plots'!$L$51:$L$54</c:f>
              <c:numCache>
                <c:formatCode>0.00</c:formatCode>
                <c:ptCount val="4"/>
                <c:pt idx="0">
                  <c:v>3.9255300000000002</c:v>
                </c:pt>
                <c:pt idx="1">
                  <c:v>3.9069430000000001</c:v>
                </c:pt>
                <c:pt idx="2">
                  <c:v>4.105925</c:v>
                </c:pt>
                <c:pt idx="3">
                  <c:v>4.1427539999999992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3-42AF-9BBC-AE94A8E865EB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plots'!$L$55:$L$58</c:f>
              <c:numCache>
                <c:formatCode>0.00</c:formatCode>
                <c:ptCount val="4"/>
                <c:pt idx="0">
                  <c:v>2.9690219999999998</c:v>
                </c:pt>
                <c:pt idx="1">
                  <c:v>4.6733380000000002</c:v>
                </c:pt>
                <c:pt idx="2">
                  <c:v>5.6844809999999999</c:v>
                </c:pt>
                <c:pt idx="3">
                  <c:v>6.2469000000000001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43-42AF-9BBC-AE94A8E865EB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plots'!$L$62:$L$67</c:f>
              <c:numCache>
                <c:formatCode>0.00</c:formatCode>
                <c:ptCount val="6"/>
                <c:pt idx="0">
                  <c:v>0.49904400000000004</c:v>
                </c:pt>
                <c:pt idx="1">
                  <c:v>0.34610383114934479</c:v>
                </c:pt>
                <c:pt idx="2">
                  <c:v>0.21606248748247547</c:v>
                </c:pt>
                <c:pt idx="3">
                  <c:v>0.13046098222356128</c:v>
                </c:pt>
                <c:pt idx="4">
                  <c:v>0.28686808256057433</c:v>
                </c:pt>
                <c:pt idx="5">
                  <c:v>0.26513440591585896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43-42AF-9BBC-AE94A8E865EB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plots'!$L$6:$L$9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1.8203636363636364</c:v>
                </c:pt>
                <c:pt idx="2">
                  <c:v>1.5514444444444446</c:v>
                </c:pt>
                <c:pt idx="3">
                  <c:v>1.3619999999999997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plots'!$L$10:$L$13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1.6462307692307694</c:v>
                </c:pt>
                <c:pt idx="2">
                  <c:v>1.4710714285714288</c:v>
                </c:pt>
                <c:pt idx="3">
                  <c:v>1.3014117647058825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plots'!$L$15:$L$18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0.78359999999999996</c:v>
                </c:pt>
                <c:pt idx="2">
                  <c:v>1.147</c:v>
                </c:pt>
                <c:pt idx="3">
                  <c:v>0.81138461538461537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plots'!$L$19:$L$22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0.68700000000000006</c:v>
                </c:pt>
                <c:pt idx="2">
                  <c:v>0.50980000000000003</c:v>
                </c:pt>
                <c:pt idx="3">
                  <c:v>0.36800000000000005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plots'!$L$28:$L$31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0.96479999999999999</c:v>
                </c:pt>
                <c:pt idx="2">
                  <c:v>0.7845714285714287</c:v>
                </c:pt>
                <c:pt idx="3">
                  <c:v>0.53716666666666668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plots'!$L$32:$L$35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0.95879999999999987</c:v>
                </c:pt>
                <c:pt idx="2">
                  <c:v>0.73333333333333339</c:v>
                </c:pt>
                <c:pt idx="3">
                  <c:v>0.50116666666666665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6296"/>
        <c:axId val="512971200"/>
        <c:extLst/>
      </c:scatterChart>
      <c:valAx>
        <c:axId val="512976296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1200"/>
        <c:crosses val="autoZero"/>
        <c:crossBetween val="midCat"/>
      </c:valAx>
      <c:valAx>
        <c:axId val="512971200"/>
        <c:scaling>
          <c:orientation val="minMax"/>
          <c:max val="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K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206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629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733759842519691"/>
          <c:y val="0.12087952560587635"/>
          <c:w val="0.5006832349081366"/>
          <c:h val="0.38012363567849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3"/>
          <c:order val="0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plots'!$M$6:$M$9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1.1324545454545456</c:v>
                </c:pt>
                <c:pt idx="2">
                  <c:v>0.98411111111111127</c:v>
                </c:pt>
                <c:pt idx="3">
                  <c:v>0.88990000000000014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1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plots'!$M$10:$M$13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1.0319230769230769</c:v>
                </c:pt>
                <c:pt idx="2">
                  <c:v>0.99850000000000005</c:v>
                </c:pt>
                <c:pt idx="3">
                  <c:v>0.88829411764705868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2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3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4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plots'!$M$28:$M$31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0.59559999999999991</c:v>
                </c:pt>
                <c:pt idx="2">
                  <c:v>0.505</c:v>
                </c:pt>
                <c:pt idx="3">
                  <c:v>0.35933333333333328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5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plots'!$M$32:$M$35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0.53900000000000003</c:v>
                </c:pt>
                <c:pt idx="2">
                  <c:v>0.438</c:v>
                </c:pt>
                <c:pt idx="3">
                  <c:v>0.34800000000000003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ser>
          <c:idx val="0"/>
          <c:order val="6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plots'!$M$41:$M$44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7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plots'!$M$38:$M$40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8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plots'!$M$51:$M$54</c:f>
              <c:numCache>
                <c:formatCode>0.00</c:formatCode>
                <c:ptCount val="4"/>
                <c:pt idx="0">
                  <c:v>0.88861500000000004</c:v>
                </c:pt>
                <c:pt idx="1">
                  <c:v>0.84764099999999998</c:v>
                </c:pt>
                <c:pt idx="2">
                  <c:v>0.85016800000000003</c:v>
                </c:pt>
                <c:pt idx="3">
                  <c:v>0.82467000000000001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5-47A1-8AA4-843CD14C0F9B}"/>
            </c:ext>
          </c:extLst>
        </c:ser>
        <c:ser>
          <c:idx val="9"/>
          <c:order val="9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plots'!$M$55:$M$58</c:f>
              <c:numCache>
                <c:formatCode>0.00</c:formatCode>
                <c:ptCount val="4"/>
                <c:pt idx="0">
                  <c:v>0.88976999999999995</c:v>
                </c:pt>
                <c:pt idx="1">
                  <c:v>1.0279440000000002</c:v>
                </c:pt>
                <c:pt idx="2">
                  <c:v>0.72587900000000005</c:v>
                </c:pt>
                <c:pt idx="3">
                  <c:v>0.63415500000000014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95-47A1-8AA4-843CD14C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7080"/>
        <c:axId val="512974728"/>
        <c:extLst/>
      </c:scatterChart>
      <c:valAx>
        <c:axId val="51297708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4728"/>
        <c:crosses val="autoZero"/>
        <c:crossBetween val="midCat"/>
      </c:valAx>
      <c:valAx>
        <c:axId val="512974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P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5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21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708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2535843175853014"/>
          <c:y val="5.8048415136085968E-2"/>
          <c:w val="0.4512040682414698"/>
          <c:h val="0.3979276668476060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plots'!$P$41:$P$44</c:f>
              <c:numCache>
                <c:formatCode>0.00</c:formatCode>
                <c:ptCount val="4"/>
                <c:pt idx="0">
                  <c:v>1.2282986111111109</c:v>
                </c:pt>
                <c:pt idx="1">
                  <c:v>0.95173351461590749</c:v>
                </c:pt>
                <c:pt idx="2">
                  <c:v>1.3364285714285713</c:v>
                </c:pt>
                <c:pt idx="3">
                  <c:v>1.7722419928825623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A-4520-91ED-7924DEB6573A}"/>
            </c:ext>
          </c:extLst>
        </c:ser>
        <c:ser>
          <c:idx val="9"/>
          <c:order val="1"/>
          <c:tx>
            <c:v>1300 °C 500 Mpa + 1% H2O (Mollo)</c:v>
          </c:tx>
          <c:spPr>
            <a:ln w="15875"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1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plots'!$P$38:$P$40</c:f>
              <c:numCache>
                <c:formatCode>0.00</c:formatCode>
                <c:ptCount val="3"/>
                <c:pt idx="0">
                  <c:v>1.4945553539019965</c:v>
                </c:pt>
                <c:pt idx="1">
                  <c:v>1.8866359447004606</c:v>
                </c:pt>
                <c:pt idx="2">
                  <c:v>2.4305555555555554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A-4520-91ED-7924DEB6573A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plots'!$O$51:$O$54</c:f>
              <c:numCache>
                <c:formatCode>0.0</c:formatCode>
                <c:ptCount val="4"/>
                <c:pt idx="0">
                  <c:v>2.3500000000000085</c:v>
                </c:pt>
                <c:pt idx="1">
                  <c:v>2.5700000000000074</c:v>
                </c:pt>
                <c:pt idx="2">
                  <c:v>3.3996610000000089</c:v>
                </c:pt>
                <c:pt idx="3">
                  <c:v>2.9800000000000182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BA-4520-91ED-7924DEB6573A}"/>
            </c:ext>
          </c:extLst>
        </c:ser>
        <c:ser>
          <c:idx val="0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plots'!$O$55:$O$58</c:f>
              <c:numCache>
                <c:formatCode>0.0</c:formatCode>
                <c:ptCount val="4"/>
                <c:pt idx="0">
                  <c:v>6.3400000000000176</c:v>
                </c:pt>
                <c:pt idx="1">
                  <c:v>4.819999999999979</c:v>
                </c:pt>
                <c:pt idx="2">
                  <c:v>5.730000000000004</c:v>
                </c:pt>
                <c:pt idx="3">
                  <c:v>5.3499999999999943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BA-4520-91ED-7924DEB6573A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plots'!$O$62:$O$67</c:f>
              <c:numCache>
                <c:formatCode>General</c:formatCode>
                <c:ptCount val="6"/>
                <c:pt idx="0">
                  <c:v>4.03</c:v>
                </c:pt>
                <c:pt idx="1">
                  <c:v>13.5</c:v>
                </c:pt>
                <c:pt idx="2">
                  <c:v>10.099999999999994</c:v>
                </c:pt>
                <c:pt idx="3">
                  <c:v>13.400000000000006</c:v>
                </c:pt>
                <c:pt idx="4">
                  <c:v>17.799999999999983</c:v>
                </c:pt>
                <c:pt idx="5">
                  <c:v>19.599999999999994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BA-4520-91ED-7924DEB6573A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plots'!$O$6:$O$9</c:f>
              <c:numCache>
                <c:formatCode>0.0</c:formatCode>
                <c:ptCount val="4"/>
                <c:pt idx="0">
                  <c:v>1.9129007692307738</c:v>
                </c:pt>
                <c:pt idx="1">
                  <c:v>4.435545454545462</c:v>
                </c:pt>
                <c:pt idx="2">
                  <c:v>6.5785555555555533</c:v>
                </c:pt>
                <c:pt idx="3">
                  <c:v>10.770399999999995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plots'!$O$10:$O$13</c:f>
              <c:numCache>
                <c:formatCode>0.0</c:formatCode>
                <c:ptCount val="4"/>
                <c:pt idx="0">
                  <c:v>1.3166999999999973</c:v>
                </c:pt>
                <c:pt idx="1">
                  <c:v>3.4826923076922895</c:v>
                </c:pt>
                <c:pt idx="2">
                  <c:v>5.5868571428571272</c:v>
                </c:pt>
                <c:pt idx="3">
                  <c:v>8.4335882352941098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plots'!$O$15:$O$18</c:f>
              <c:numCache>
                <c:formatCode>0.0</c:formatCode>
                <c:ptCount val="4"/>
                <c:pt idx="0">
                  <c:v>1.0212906249999634</c:v>
                </c:pt>
                <c:pt idx="1">
                  <c:v>8.6493999999999858</c:v>
                </c:pt>
                <c:pt idx="2">
                  <c:v>18.362124999999992</c:v>
                </c:pt>
                <c:pt idx="3">
                  <c:v>25.096076923076922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plots'!$O$19:$O$22</c:f>
              <c:numCache>
                <c:formatCode>0.0</c:formatCode>
                <c:ptCount val="4"/>
                <c:pt idx="0">
                  <c:v>1.0212906249999634</c:v>
                </c:pt>
                <c:pt idx="1">
                  <c:v>6.8634285714285852</c:v>
                </c:pt>
                <c:pt idx="2">
                  <c:v>13.407900000000012</c:v>
                </c:pt>
                <c:pt idx="3">
                  <c:v>22.194666666666663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plots'!$O$28:$O$31</c:f>
              <c:numCache>
                <c:formatCode>0.0</c:formatCode>
                <c:ptCount val="4"/>
                <c:pt idx="1">
                  <c:v>2.2192000000000007</c:v>
                </c:pt>
                <c:pt idx="2">
                  <c:v>4.9625714285714366</c:v>
                </c:pt>
                <c:pt idx="3">
                  <c:v>14.599833333333322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plots'!$O$32:$O$35</c:f>
              <c:numCache>
                <c:formatCode>0.0</c:formatCode>
                <c:ptCount val="4"/>
                <c:pt idx="0">
                  <c:v>3.2664999999999935</c:v>
                </c:pt>
                <c:pt idx="1">
                  <c:v>2.9939999999999856</c:v>
                </c:pt>
                <c:pt idx="2">
                  <c:v>4.0623333333333278</c:v>
                </c:pt>
                <c:pt idx="3">
                  <c:v>12.080333333333343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5120"/>
        <c:axId val="512977472"/>
        <c:extLst/>
      </c:scatterChart>
      <c:valAx>
        <c:axId val="51297512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7472"/>
        <c:crosses val="autoZero"/>
        <c:crossBetween val="midCat"/>
      </c:valAx>
      <c:valAx>
        <c:axId val="51297747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CO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 (calculated)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81545275590561E-2"/>
              <c:y val="0.2587327959981584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51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0973343175853014"/>
          <c:y val="7.8711494987391287E-2"/>
          <c:w val="0.43116490321522427"/>
          <c:h val="0.3800748971023768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plots'!$D$41:$D$44</c:f>
              <c:numCache>
                <c:formatCode>0.00</c:formatCode>
                <c:ptCount val="4"/>
                <c:pt idx="0">
                  <c:v>47.921895000000006</c:v>
                </c:pt>
                <c:pt idx="1">
                  <c:v>46.244241000000002</c:v>
                </c:pt>
                <c:pt idx="2">
                  <c:v>42.982595999999994</c:v>
                </c:pt>
                <c:pt idx="3">
                  <c:v>36.280726000000001</c:v>
                </c:pt>
              </c:numCache>
            </c:numRef>
          </c:xVal>
          <c:yVal>
            <c:numRef>
              <c:f>'Data for plots'!$P$41:$P$44</c:f>
              <c:numCache>
                <c:formatCode>0.00</c:formatCode>
                <c:ptCount val="4"/>
                <c:pt idx="0">
                  <c:v>1.2282986111111109</c:v>
                </c:pt>
                <c:pt idx="1">
                  <c:v>0.95173351461590749</c:v>
                </c:pt>
                <c:pt idx="2">
                  <c:v>1.3364285714285713</c:v>
                </c:pt>
                <c:pt idx="3">
                  <c:v>1.7722419928825623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plots'!$D$38:$D$40</c:f>
              <c:numCache>
                <c:formatCode>0.00</c:formatCode>
                <c:ptCount val="3"/>
                <c:pt idx="0">
                  <c:v>46.169696999999999</c:v>
                </c:pt>
                <c:pt idx="1">
                  <c:v>44.759232000000004</c:v>
                </c:pt>
                <c:pt idx="2">
                  <c:v>42.385161000000011</c:v>
                </c:pt>
              </c:numCache>
            </c:numRef>
          </c:xVal>
          <c:yVal>
            <c:numRef>
              <c:f>'Data for plots'!$P$38:$P$40</c:f>
              <c:numCache>
                <c:formatCode>0.00</c:formatCode>
                <c:ptCount val="3"/>
                <c:pt idx="0">
                  <c:v>1.4945553539019965</c:v>
                </c:pt>
                <c:pt idx="1">
                  <c:v>1.8866359447004606</c:v>
                </c:pt>
                <c:pt idx="2">
                  <c:v>2.4305555555555554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plots'!$D$51:$D$54</c:f>
              <c:numCache>
                <c:formatCode>0.00</c:formatCode>
                <c:ptCount val="4"/>
                <c:pt idx="0">
                  <c:v>54.029745000000005</c:v>
                </c:pt>
                <c:pt idx="1">
                  <c:v>52.164022000000003</c:v>
                </c:pt>
                <c:pt idx="2">
                  <c:v>50.894147999999994</c:v>
                </c:pt>
                <c:pt idx="3">
                  <c:v>48.151026000000002</c:v>
                </c:pt>
              </c:numCache>
            </c:numRef>
          </c:xVal>
          <c:yVal>
            <c:numRef>
              <c:f>'Data for plots'!$P$51:$P$54</c:f>
              <c:numCache>
                <c:formatCode>0.00</c:formatCode>
                <c:ptCount val="4"/>
                <c:pt idx="0">
                  <c:v>0.55795314426633791</c:v>
                </c:pt>
                <c:pt idx="1">
                  <c:v>0.58762290341237722</c:v>
                </c:pt>
                <c:pt idx="2">
                  <c:v>0.65724177726485866</c:v>
                </c:pt>
                <c:pt idx="3">
                  <c:v>1.040532365396249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93-4763-A706-48F85040513F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plots'!$D$55:$D$58</c:f>
              <c:numCache>
                <c:formatCode>0.00</c:formatCode>
                <c:ptCount val="4"/>
                <c:pt idx="0">
                  <c:v>51.428705999999991</c:v>
                </c:pt>
                <c:pt idx="1">
                  <c:v>52.358518000000004</c:v>
                </c:pt>
                <c:pt idx="2">
                  <c:v>52.404692999999995</c:v>
                </c:pt>
                <c:pt idx="3">
                  <c:v>47.731995000000005</c:v>
                </c:pt>
              </c:numCache>
            </c:numRef>
          </c:xVal>
          <c:yVal>
            <c:numRef>
              <c:f>'Data for plots'!$P$55:$P$58</c:f>
              <c:numCache>
                <c:formatCode>0.00</c:formatCode>
                <c:ptCount val="4"/>
                <c:pt idx="0">
                  <c:v>0.43433799784714749</c:v>
                </c:pt>
                <c:pt idx="1">
                  <c:v>0.32395061728395058</c:v>
                </c:pt>
                <c:pt idx="2">
                  <c:v>0.29447541814495692</c:v>
                </c:pt>
                <c:pt idx="3">
                  <c:v>0.47181430601610619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93-4763-A706-48F85040513F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plots'!$D$62:$D$67</c:f>
              <c:numCache>
                <c:formatCode>0.00</c:formatCode>
                <c:ptCount val="6"/>
                <c:pt idx="0">
                  <c:v>47.879432999999999</c:v>
                </c:pt>
                <c:pt idx="1">
                  <c:v>31.755026507952383</c:v>
                </c:pt>
                <c:pt idx="2">
                  <c:v>33.399659523332673</c:v>
                </c:pt>
                <c:pt idx="3">
                  <c:v>29.658129958822936</c:v>
                </c:pt>
                <c:pt idx="4">
                  <c:v>29.506431349087652</c:v>
                </c:pt>
                <c:pt idx="5">
                  <c:v>28.03997201958629</c:v>
                </c:pt>
              </c:numCache>
            </c:numRef>
          </c:xVal>
          <c:yVal>
            <c:numRef>
              <c:f>'Data for plots'!$P$62:$P$67</c:f>
              <c:numCache>
                <c:formatCode>0.00</c:formatCode>
                <c:ptCount val="6"/>
                <c:pt idx="0">
                  <c:v>0.61090326028861563</c:v>
                </c:pt>
                <c:pt idx="1">
                  <c:v>2.4642857142857144</c:v>
                </c:pt>
                <c:pt idx="2">
                  <c:v>5.5555555555555554</c:v>
                </c:pt>
                <c:pt idx="3">
                  <c:v>7.3823529411764692</c:v>
                </c:pt>
                <c:pt idx="4">
                  <c:v>3.3884297520661164</c:v>
                </c:pt>
                <c:pt idx="5">
                  <c:v>4.2843137254901968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93-4763-A706-48F85040513F}"/>
            </c:ext>
          </c:extLst>
        </c:ser>
        <c:ser>
          <c:idx val="3"/>
          <c:order val="5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xVal>
          <c:yVal>
            <c:numRef>
              <c:f>'Data for plots'!$P$6:$P$9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2.0842477444525729</c:v>
                </c:pt>
                <c:pt idx="2">
                  <c:v>3.3659752439694142</c:v>
                </c:pt>
                <c:pt idx="3">
                  <c:v>5.2988142158769902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6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xVal>
          <c:yVal>
            <c:numRef>
              <c:f>'Data for plots'!$P$10:$P$13</c:f>
              <c:numCache>
                <c:formatCode>0.00</c:formatCode>
                <c:ptCount val="4"/>
                <c:pt idx="0">
                  <c:v>1.3864613180515759</c:v>
                </c:pt>
                <c:pt idx="1">
                  <c:v>2.0784918432740302</c:v>
                </c:pt>
                <c:pt idx="2">
                  <c:v>3.3576373763867391</c:v>
                </c:pt>
                <c:pt idx="3">
                  <c:v>4.4338424457910621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7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xVal>
          <c:yVal>
            <c:numRef>
              <c:f>'Data for plots'!$P$15:$P$18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4.5998474679682744</c:v>
                </c:pt>
                <c:pt idx="2">
                  <c:v>13.727719049935864</c:v>
                </c:pt>
                <c:pt idx="3">
                  <c:v>26.89481179095268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8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xVal>
          <c:yVal>
            <c:numRef>
              <c:f>'Data for plots'!$P$19:$P$22</c:f>
              <c:numCache>
                <c:formatCode>0.00</c:formatCode>
                <c:ptCount val="4"/>
                <c:pt idx="0">
                  <c:v>2.9721600390736285</c:v>
                </c:pt>
                <c:pt idx="1">
                  <c:v>4.7870750052721602</c:v>
                </c:pt>
                <c:pt idx="2">
                  <c:v>9.1184002012325447</c:v>
                </c:pt>
                <c:pt idx="3">
                  <c:v>21.76102346842076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9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xVal>
          <c:yVal>
            <c:numRef>
              <c:f>'Data for plots'!$P$28:$P$31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1.6436916315693095</c:v>
                </c:pt>
                <c:pt idx="2">
                  <c:v>3.3922795318220111</c:v>
                </c:pt>
                <c:pt idx="3">
                  <c:v>7.5415827431615883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0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xVal>
          <c:yVal>
            <c:numRef>
              <c:f>'Data for plots'!$P$32:$P$35</c:f>
              <c:numCache>
                <c:formatCode>0.00</c:formatCode>
                <c:ptCount val="4"/>
                <c:pt idx="0">
                  <c:v>0.94420799407846046</c:v>
                </c:pt>
                <c:pt idx="1">
                  <c:v>1.5898100172711571</c:v>
                </c:pt>
                <c:pt idx="2">
                  <c:v>3.3290199190217504</c:v>
                </c:pt>
                <c:pt idx="3">
                  <c:v>6.6020846640729349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73160"/>
        <c:axId val="512977864"/>
        <c:extLst/>
      </c:scatterChart>
      <c:valAx>
        <c:axId val="51297316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SiO</a:t>
                </a:r>
                <a:r>
                  <a:rPr lang="en-US" sz="1200" b="1" i="0" u="none" strike="noStrike" baseline="-25000"/>
                  <a:t>2</a:t>
                </a:r>
                <a:endParaRPr lang="en-US" sz="1200" baseline="-25000"/>
              </a:p>
            </c:rich>
          </c:tx>
          <c:layout>
            <c:manualLayout>
              <c:xMode val="edge"/>
              <c:yMode val="edge"/>
              <c:x val="0.452566187378754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7864"/>
        <c:crosses val="autoZero"/>
        <c:crossBetween val="midCat"/>
      </c:valAx>
      <c:valAx>
        <c:axId val="512977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CaO/Al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r>
                  <a:rPr lang="en-US" sz="1200" b="1" i="0" baseline="-25000">
                    <a:effectLst/>
                  </a:rPr>
                  <a:t>3</a:t>
                </a:r>
                <a:endParaRPr lang="en-US" sz="1200" baseline="-25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8571194225725E-2"/>
              <c:y val="0.32245745045641416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297316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7848343175853031"/>
          <c:y val="9.6445479719376365E-2"/>
          <c:w val="0.44678990321522338"/>
          <c:h val="0.419292621811149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81-42B9-94D3-E1C661F9E70D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81-42B9-94D3-E1C661F9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6952"/>
        <c:axId val="216063816"/>
      </c:scatterChart>
      <c:valAx>
        <c:axId val="216066952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3816"/>
        <c:crosses val="autoZero"/>
        <c:crossBetween val="midCat"/>
      </c:valAx>
      <c:valAx>
        <c:axId val="216063816"/>
        <c:scaling>
          <c:orientation val="minMax"/>
          <c:max val="42"/>
          <c:min val="2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69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4766585780551342"/>
          <c:w val="0.18788774002954209"/>
          <c:h val="0.1067372081634449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plots'!$G$41:$G$44</c:f>
              <c:numCache>
                <c:formatCode>0.00</c:formatCode>
                <c:ptCount val="4"/>
                <c:pt idx="0">
                  <c:v>7.3193399999999995</c:v>
                </c:pt>
                <c:pt idx="1">
                  <c:v>6.9459299999999997</c:v>
                </c:pt>
                <c:pt idx="2">
                  <c:v>6.7949000000000002</c:v>
                </c:pt>
                <c:pt idx="3">
                  <c:v>6.7150999999999996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plots'!$G$38:$G$40</c:f>
              <c:numCache>
                <c:formatCode>0.00</c:formatCode>
                <c:ptCount val="3"/>
                <c:pt idx="0">
                  <c:v>6.556235</c:v>
                </c:pt>
                <c:pt idx="1">
                  <c:v>6.0024959999999998</c:v>
                </c:pt>
                <c:pt idx="2">
                  <c:v>5.8422000000000001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plots'!$G$51:$G$54</c:f>
              <c:numCache>
                <c:formatCode>0.00</c:formatCode>
                <c:ptCount val="4"/>
                <c:pt idx="0">
                  <c:v>5.5465200000000001</c:v>
                </c:pt>
                <c:pt idx="1">
                  <c:v>5.952973000000001</c:v>
                </c:pt>
                <c:pt idx="2">
                  <c:v>5.4584650000000003</c:v>
                </c:pt>
                <c:pt idx="3">
                  <c:v>4.6278539999999992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80-4015-8D89-A49C8CB0D175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plots'!$G$55:$G$58</c:f>
              <c:numCache>
                <c:formatCode>0.00</c:formatCode>
                <c:ptCount val="4"/>
                <c:pt idx="0">
                  <c:v>5.2449599999999998</c:v>
                </c:pt>
                <c:pt idx="1">
                  <c:v>4.3116540000000008</c:v>
                </c:pt>
                <c:pt idx="2">
                  <c:v>4.4495439999999995</c:v>
                </c:pt>
                <c:pt idx="3">
                  <c:v>3.2464950000000004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80-4015-8D89-A49C8CB0D175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plots'!$G$62:$G$67</c:f>
              <c:numCache>
                <c:formatCode>0.00</c:formatCode>
                <c:ptCount val="6"/>
                <c:pt idx="0">
                  <c:v>9.7313580000000002</c:v>
                </c:pt>
                <c:pt idx="1">
                  <c:v>6.6624987496248869</c:v>
                </c:pt>
                <c:pt idx="2">
                  <c:v>3.8711195673943521</c:v>
                </c:pt>
                <c:pt idx="3">
                  <c:v>3.3919855378125936</c:v>
                </c:pt>
                <c:pt idx="4">
                  <c:v>3.5325755309602154</c:v>
                </c:pt>
                <c:pt idx="5">
                  <c:v>2.3299690216848208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80-4015-8D89-A49C8CB0D175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plots'!$G$70:$G$85</c:f>
              <c:numCache>
                <c:formatCode>0.00</c:formatCode>
                <c:ptCount val="16"/>
                <c:pt idx="0">
                  <c:v>7.98</c:v>
                </c:pt>
                <c:pt idx="1">
                  <c:v>5.0720000000000001</c:v>
                </c:pt>
                <c:pt idx="2">
                  <c:v>4.593</c:v>
                </c:pt>
                <c:pt idx="3">
                  <c:v>5.3639999999999999</c:v>
                </c:pt>
                <c:pt idx="4">
                  <c:v>4.2119999999999997</c:v>
                </c:pt>
                <c:pt idx="5">
                  <c:v>5.0549999999999997</c:v>
                </c:pt>
                <c:pt idx="6">
                  <c:v>4.8109999999999999</c:v>
                </c:pt>
                <c:pt idx="7">
                  <c:v>4.8319999999999999</c:v>
                </c:pt>
                <c:pt idx="8">
                  <c:v>4.7359999999999998</c:v>
                </c:pt>
                <c:pt idx="9">
                  <c:v>4.4889999999999999</c:v>
                </c:pt>
                <c:pt idx="10">
                  <c:v>4.4850000000000003</c:v>
                </c:pt>
                <c:pt idx="11">
                  <c:v>4.577</c:v>
                </c:pt>
                <c:pt idx="12">
                  <c:v>4.7569999999999997</c:v>
                </c:pt>
                <c:pt idx="13">
                  <c:v>4.5810000000000004</c:v>
                </c:pt>
                <c:pt idx="14">
                  <c:v>4.6319999999999997</c:v>
                </c:pt>
                <c:pt idx="15">
                  <c:v>4.6550000000000002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80-4015-8D89-A49C8CB0D175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/>
          </c:spPr>
          <c:marker>
            <c:symbol val="square"/>
            <c:size val="7"/>
          </c:marker>
          <c:dPt>
            <c:idx val="1"/>
            <c:bubble3D val="0"/>
            <c:spPr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480-4015-8D89-A49C8CB0D175}"/>
              </c:ext>
            </c:extLst>
          </c:dPt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plots'!$G$88:$G$93</c:f>
              <c:numCache>
                <c:formatCode>0.00</c:formatCode>
                <c:ptCount val="6"/>
                <c:pt idx="0">
                  <c:v>8.17</c:v>
                </c:pt>
                <c:pt idx="1">
                  <c:v>5.35</c:v>
                </c:pt>
                <c:pt idx="2">
                  <c:v>4.8499999999999996</c:v>
                </c:pt>
                <c:pt idx="3">
                  <c:v>5.38</c:v>
                </c:pt>
                <c:pt idx="4">
                  <c:v>5.48</c:v>
                </c:pt>
                <c:pt idx="5">
                  <c:v>5.2649999999999997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80-4015-8D89-A49C8CB0D175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plots'!$G$114:$G$116</c:f>
              <c:numCache>
                <c:formatCode>0.00</c:formatCode>
                <c:ptCount val="3"/>
                <c:pt idx="0">
                  <c:v>7.1793981599503738</c:v>
                </c:pt>
                <c:pt idx="1">
                  <c:v>6.78</c:v>
                </c:pt>
                <c:pt idx="2">
                  <c:v>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480-4015-8D89-A49C8CB0D175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plots'!$G$6:$G$9</c:f>
              <c:numCache>
                <c:formatCode>0.00</c:formatCode>
                <c:ptCount val="4"/>
                <c:pt idx="0">
                  <c:v>9.98014153846154</c:v>
                </c:pt>
                <c:pt idx="1">
                  <c:v>8.8024545454545464</c:v>
                </c:pt>
                <c:pt idx="2">
                  <c:v>6.9084444444444451</c:v>
                </c:pt>
                <c:pt idx="3">
                  <c:v>5.4760999999999997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plots'!$G$10:$G$13</c:f>
              <c:numCache>
                <c:formatCode>0.00</c:formatCode>
                <c:ptCount val="4"/>
                <c:pt idx="0">
                  <c:v>9.98014153846154</c:v>
                </c:pt>
                <c:pt idx="1">
                  <c:v>9.2966153846153858</c:v>
                </c:pt>
                <c:pt idx="2">
                  <c:v>7.6017857142857128</c:v>
                </c:pt>
                <c:pt idx="3">
                  <c:v>6.4158235294117647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plots'!$G$15:$G$18</c:f>
              <c:numCache>
                <c:formatCode>0.00</c:formatCode>
                <c:ptCount val="4"/>
                <c:pt idx="0">
                  <c:v>11.123124999999998</c:v>
                </c:pt>
                <c:pt idx="1">
                  <c:v>6.4382000000000001</c:v>
                </c:pt>
                <c:pt idx="2">
                  <c:v>3.1454999999999997</c:v>
                </c:pt>
                <c:pt idx="3">
                  <c:v>2.4027692307692305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plots'!$G$19:$G$22</c:f>
              <c:numCache>
                <c:formatCode>0.00</c:formatCode>
                <c:ptCount val="4"/>
                <c:pt idx="0">
                  <c:v>11.123124999999998</c:v>
                </c:pt>
                <c:pt idx="1">
                  <c:v>7.7104285714285723</c:v>
                </c:pt>
                <c:pt idx="2">
                  <c:v>5.1093999999999991</c:v>
                </c:pt>
                <c:pt idx="3">
                  <c:v>2.9746666666666663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plots'!$G$28:$G$31</c:f>
              <c:numCache>
                <c:formatCode>0.00</c:formatCode>
                <c:ptCount val="4"/>
                <c:pt idx="0">
                  <c:v>10.6995</c:v>
                </c:pt>
                <c:pt idx="1">
                  <c:v>8.6902000000000008</c:v>
                </c:pt>
                <c:pt idx="2">
                  <c:v>6.4787142857142852</c:v>
                </c:pt>
                <c:pt idx="3">
                  <c:v>3.1560000000000001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plots'!$G$32:$G$35</c:f>
              <c:numCache>
                <c:formatCode>0.00</c:formatCode>
                <c:ptCount val="4"/>
                <c:pt idx="0">
                  <c:v>10.6995</c:v>
                </c:pt>
                <c:pt idx="1">
                  <c:v>9.3902000000000019</c:v>
                </c:pt>
                <c:pt idx="2">
                  <c:v>7.0819999999999999</c:v>
                </c:pt>
                <c:pt idx="3">
                  <c:v>4.671666666666666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3400"/>
        <c:axId val="214241048"/>
        <c:extLst/>
      </c:scatterChart>
      <c:valAx>
        <c:axId val="21424340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8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1048"/>
        <c:crosses val="autoZero"/>
        <c:crossBetween val="midCat"/>
        <c:majorUnit val="10"/>
        <c:minorUnit val="10"/>
      </c:valAx>
      <c:valAx>
        <c:axId val="214241048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FeO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8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3400"/>
        <c:crosses val="autoZero"/>
        <c:crossBetween val="midCat"/>
        <c:majorUnit val="2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2796259842519688"/>
          <c:y val="5.4289838769423268E-2"/>
          <c:w val="0.47203740157480323"/>
          <c:h val="0.4538053808537658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plots'!$E$6:$E$9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2.7713636363636365</c:v>
                </c:pt>
                <c:pt idx="2">
                  <c:v>2.4325555555555556</c:v>
                </c:pt>
                <c:pt idx="3">
                  <c:v>2.1523999999999996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63-4C5E-8366-73F72DE22035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plots'!$E$10:$E$13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2.5506923076923083</c:v>
                </c:pt>
                <c:pt idx="2">
                  <c:v>2.2794285714285714</c:v>
                </c:pt>
                <c:pt idx="3">
                  <c:v>1.9999411764705883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63-4C5E-8366-73F72DE22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7344"/>
        <c:axId val="216070872"/>
      </c:scatterChart>
      <c:valAx>
        <c:axId val="216067344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0872"/>
        <c:crosses val="autoZero"/>
        <c:crossBetween val="midCat"/>
      </c:valAx>
      <c:valAx>
        <c:axId val="216070872"/>
        <c:scaling>
          <c:orientation val="minMax"/>
          <c:max val="3.2"/>
          <c:min val="1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734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3718367751200964"/>
          <c:w val="0.18788774002954209"/>
          <c:h val="0.1172193884569460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plots'!$F$6:$F$9</c:f>
              <c:numCache>
                <c:formatCode>0.00</c:formatCode>
                <c:ptCount val="4"/>
                <c:pt idx="0">
                  <c:v>9.6646153846153862</c:v>
                </c:pt>
                <c:pt idx="1">
                  <c:v>9.6932727272727259</c:v>
                </c:pt>
                <c:pt idx="2">
                  <c:v>7.8903333333333343</c:v>
                </c:pt>
                <c:pt idx="3">
                  <c:v>5.9116999999999997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BD-435A-89BC-33F043F67DB9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plots'!$F$10:$F$13</c:f>
              <c:numCache>
                <c:formatCode>0.00</c:formatCode>
                <c:ptCount val="4"/>
                <c:pt idx="0">
                  <c:v>9.6646153846153862</c:v>
                </c:pt>
                <c:pt idx="1">
                  <c:v>8.9543846153846154</c:v>
                </c:pt>
                <c:pt idx="2">
                  <c:v>7.7069285714285716</c:v>
                </c:pt>
                <c:pt idx="3">
                  <c:v>6.882411764705882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BD-435A-89BC-33F043F67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5384"/>
        <c:axId val="216061072"/>
      </c:scatterChart>
      <c:valAx>
        <c:axId val="216065384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1072"/>
        <c:crosses val="autoZero"/>
        <c:crossBetween val="midCat"/>
      </c:valAx>
      <c:valAx>
        <c:axId val="216061072"/>
        <c:scaling>
          <c:orientation val="minMax"/>
          <c:max val="10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53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4046078896195022"/>
          <c:w val="0.18788774002954209"/>
          <c:h val="0.1139422673895266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plots'!$G$6:$G$9</c:f>
              <c:numCache>
                <c:formatCode>0.00</c:formatCode>
                <c:ptCount val="4"/>
                <c:pt idx="0">
                  <c:v>9.98014153846154</c:v>
                </c:pt>
                <c:pt idx="1">
                  <c:v>8.8024545454545464</c:v>
                </c:pt>
                <c:pt idx="2">
                  <c:v>6.9084444444444451</c:v>
                </c:pt>
                <c:pt idx="3">
                  <c:v>5.4760999999999997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2-4645-B90C-5C0D570D0123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plots'!$G$10:$G$13</c:f>
              <c:numCache>
                <c:formatCode>0.00</c:formatCode>
                <c:ptCount val="4"/>
                <c:pt idx="0">
                  <c:v>9.98014153846154</c:v>
                </c:pt>
                <c:pt idx="1">
                  <c:v>9.2966153846153858</c:v>
                </c:pt>
                <c:pt idx="2">
                  <c:v>7.6017857142857128</c:v>
                </c:pt>
                <c:pt idx="3">
                  <c:v>6.4158235294117647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2-4645-B90C-5C0D570D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71656"/>
        <c:axId val="216063424"/>
      </c:scatterChart>
      <c:valAx>
        <c:axId val="216071656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3424"/>
        <c:crosses val="autoZero"/>
        <c:crossBetween val="midCat"/>
      </c:valAx>
      <c:valAx>
        <c:axId val="216063424"/>
        <c:scaling>
          <c:orientation val="minMax"/>
          <c:max val="10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16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093264070691856"/>
          <c:w val="0.18788774002954209"/>
          <c:h val="0.1034704156445614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plots'!$H$6:$H$9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0.15609090909090909</c:v>
                </c:pt>
                <c:pt idx="2">
                  <c:v>0.14077777777777778</c:v>
                </c:pt>
                <c:pt idx="3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74-44BE-B89B-303F1BE2A487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plots'!$H$10:$H$13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0.153</c:v>
                </c:pt>
                <c:pt idx="2">
                  <c:v>0.13657142857142859</c:v>
                </c:pt>
                <c:pt idx="3">
                  <c:v>0.13747058823529412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74-44BE-B89B-303F1BE2A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9304"/>
        <c:axId val="216069696"/>
      </c:scatterChart>
      <c:valAx>
        <c:axId val="216069304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9696"/>
        <c:crosses val="autoZero"/>
        <c:crossBetween val="midCat"/>
      </c:valAx>
      <c:valAx>
        <c:axId val="216069696"/>
        <c:scaling>
          <c:orientation val="minMax"/>
          <c:min val="0.1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930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3352720210957756"/>
          <c:w val="0.18788774002954209"/>
          <c:h val="0.1208760273505626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plots'!$I$6:$I$9</c:f>
              <c:numCache>
                <c:formatCode>0.00</c:formatCode>
                <c:ptCount val="4"/>
                <c:pt idx="0">
                  <c:v>15.937692307692307</c:v>
                </c:pt>
                <c:pt idx="1">
                  <c:v>10.882272727272726</c:v>
                </c:pt>
                <c:pt idx="2">
                  <c:v>11.331222222222221</c:v>
                </c:pt>
                <c:pt idx="3">
                  <c:v>10.456100000000001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48-4C9D-A0E1-8E642226AC5D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plots'!$I$10:$I$13</c:f>
              <c:numCache>
                <c:formatCode>0.00</c:formatCode>
                <c:ptCount val="4"/>
                <c:pt idx="0">
                  <c:v>15.937692307692307</c:v>
                </c:pt>
                <c:pt idx="1">
                  <c:v>14.259230769230767</c:v>
                </c:pt>
                <c:pt idx="2">
                  <c:v>12.673642857142857</c:v>
                </c:pt>
                <c:pt idx="3">
                  <c:v>11.541411764705881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48-4C9D-A0E1-8E642226A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7736"/>
        <c:axId val="216060288"/>
      </c:scatterChart>
      <c:valAx>
        <c:axId val="216067736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0288"/>
        <c:crosses val="autoZero"/>
        <c:crossBetween val="midCat"/>
      </c:valAx>
      <c:valAx>
        <c:axId val="216060288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77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4050999694296538"/>
          <c:w val="0.18788774002954209"/>
          <c:h val="0.1138932325171710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6392624834977"/>
          <c:y val="5.2699998823017132E-2"/>
          <c:w val="0.84878568168109658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plots'!$K$6:$K$9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2.9083636363636356</c:v>
                </c:pt>
                <c:pt idx="2">
                  <c:v>2.4171111111111117</c:v>
                </c:pt>
                <c:pt idx="3">
                  <c:v>2.1868000000000003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5B-4845-B589-F1644E52ACBB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plots'!$K$10:$K$13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2.6178461538461537</c:v>
                </c:pt>
                <c:pt idx="2">
                  <c:v>2.4089285714285715</c:v>
                </c:pt>
                <c:pt idx="3">
                  <c:v>2.1085882352941177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5B-4845-B589-F1644E52A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6168"/>
        <c:axId val="216059504"/>
      </c:scatterChart>
      <c:valAx>
        <c:axId val="216066168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59504"/>
        <c:crosses val="autoZero"/>
        <c:crossBetween val="midCat"/>
      </c:valAx>
      <c:valAx>
        <c:axId val="216059504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616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2649831996866687"/>
          <c:w val="0.18788774002954209"/>
          <c:h val="0.1279047363828134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plots'!$L$6:$L$9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1.8203636363636364</c:v>
                </c:pt>
                <c:pt idx="2">
                  <c:v>1.5514444444444446</c:v>
                </c:pt>
                <c:pt idx="3">
                  <c:v>1.3619999999999997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39-47CD-93D3-5F6C23DE94BE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plots'!$L$10:$L$13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1.6462307692307694</c:v>
                </c:pt>
                <c:pt idx="2">
                  <c:v>1.4710714285714288</c:v>
                </c:pt>
                <c:pt idx="3">
                  <c:v>1.3014117647058825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39-47CD-93D3-5F6C23DE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8912"/>
        <c:axId val="216071264"/>
      </c:scatterChart>
      <c:valAx>
        <c:axId val="216068912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1264"/>
        <c:crosses val="autoZero"/>
        <c:crossBetween val="midCat"/>
      </c:valAx>
      <c:valAx>
        <c:axId val="216071264"/>
        <c:scaling>
          <c:orientation val="minMax"/>
          <c:min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89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2998893721698865"/>
          <c:w val="0.18788774002954209"/>
          <c:h val="0.1244141191344918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plots'!$M$6:$M$9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1.1324545454545456</c:v>
                </c:pt>
                <c:pt idx="2">
                  <c:v>0.98411111111111127</c:v>
                </c:pt>
                <c:pt idx="3">
                  <c:v>0.88990000000000014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19-43C3-A1D3-55775E2A54F5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plots'!$M$10:$M$13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1.0319230769230769</c:v>
                </c:pt>
                <c:pt idx="2">
                  <c:v>0.99850000000000005</c:v>
                </c:pt>
                <c:pt idx="3">
                  <c:v>0.88829411764705868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19-43C3-A1D3-55775E2A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8128"/>
        <c:axId val="216061856"/>
      </c:scatterChart>
      <c:valAx>
        <c:axId val="216068128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1856"/>
        <c:crosses val="autoZero"/>
        <c:crossBetween val="midCat"/>
      </c:valAx>
      <c:valAx>
        <c:axId val="216061856"/>
        <c:scaling>
          <c:orientation val="minMax"/>
          <c:min val="0.7000000000000006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812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3697017171363199"/>
          <c:w val="0.18788774002954209"/>
          <c:h val="0.117432884637848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plots'!$N$6:$N$9</c:f>
              <c:numCache>
                <c:formatCode>0.00</c:formatCode>
                <c:ptCount val="4"/>
                <c:pt idx="0">
                  <c:v>98.087099230769226</c:v>
                </c:pt>
                <c:pt idx="1">
                  <c:v>95.564454545454538</c:v>
                </c:pt>
                <c:pt idx="2">
                  <c:v>93.421444444444447</c:v>
                </c:pt>
                <c:pt idx="3">
                  <c:v>89.229600000000005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5D-432A-8D87-F08B846D47A7}"/>
            </c:ext>
          </c:extLst>
        </c:ser>
        <c:ser>
          <c:idx val="2"/>
          <c:order val="1"/>
          <c:tx>
            <c:v>BM1 - 1300 °C</c:v>
          </c:tx>
          <c:spPr>
            <a:ln w="15875"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plots'!$N$10:$N$13</c:f>
              <c:numCache>
                <c:formatCode>0.00</c:formatCode>
                <c:ptCount val="4"/>
                <c:pt idx="0">
                  <c:v>98.683300000000003</c:v>
                </c:pt>
                <c:pt idx="1">
                  <c:v>96.51730769230771</c:v>
                </c:pt>
                <c:pt idx="2">
                  <c:v>94.413142857142873</c:v>
                </c:pt>
                <c:pt idx="3">
                  <c:v>91.56641176470589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5D-432A-8D87-F08B846D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2640"/>
        <c:axId val="216063032"/>
      </c:scatterChart>
      <c:valAx>
        <c:axId val="216062640"/>
        <c:scaling>
          <c:orientation val="minMax"/>
          <c:max val="32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3032"/>
        <c:crosses val="autoZero"/>
        <c:crossBetween val="midCat"/>
      </c:valAx>
      <c:valAx>
        <c:axId val="216063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26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2649831996866687"/>
          <c:w val="0.18788774002954209"/>
          <c:h val="0.1279047363828134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EB-4526-9873-89B785BA6BE7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EB-4526-9873-89B785BA6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64208"/>
        <c:axId val="216064600"/>
      </c:scatterChart>
      <c:valAx>
        <c:axId val="216064208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4600"/>
        <c:crosses val="autoZero"/>
        <c:crossBetween val="midCat"/>
        <c:majorUnit val="4"/>
      </c:valAx>
      <c:valAx>
        <c:axId val="216064600"/>
        <c:scaling>
          <c:orientation val="minMax"/>
          <c:min val="1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6420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6164209819684714"/>
          <c:w val="0.18788774002954209"/>
          <c:h val="9.2760967772110264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plots'!$H$41:$H$44</c:f>
              <c:numCache>
                <c:formatCode>0.00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plots'!$H$38:$H$40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plots'!$H$51:$H$54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E-4342-ACD2-C33A42F7B7B1}"/>
            </c:ext>
          </c:extLst>
        </c:ser>
        <c:ser>
          <c:idx val="9"/>
          <c:order val="3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plots'!$H$62:$H$67</c:f>
              <c:numCache>
                <c:formatCode>0.00</c:formatCode>
                <c:ptCount val="6"/>
                <c:pt idx="0">
                  <c:v>0.20153699999999999</c:v>
                </c:pt>
                <c:pt idx="1">
                  <c:v>0.25092527758327493</c:v>
                </c:pt>
                <c:pt idx="2">
                  <c:v>0.15304426196675347</c:v>
                </c:pt>
                <c:pt idx="3">
                  <c:v>0.12176358340865723</c:v>
                </c:pt>
                <c:pt idx="4">
                  <c:v>0.13933592581513612</c:v>
                </c:pt>
                <c:pt idx="5">
                  <c:v>0.12855001498950736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5E-4342-ACD2-C33A42F7B7B1}"/>
            </c:ext>
          </c:extLst>
        </c:ser>
        <c:ser>
          <c:idx val="10"/>
          <c:order val="4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plots'!$H$70:$H$85</c:f>
              <c:numCache>
                <c:formatCode>0.00</c:formatCode>
                <c:ptCount val="16"/>
                <c:pt idx="0">
                  <c:v>0.14000000000000001</c:v>
                </c:pt>
                <c:pt idx="1">
                  <c:v>0.12</c:v>
                </c:pt>
                <c:pt idx="2">
                  <c:v>7.1999999999999995E-2</c:v>
                </c:pt>
                <c:pt idx="3">
                  <c:v>0.10299999999999999</c:v>
                </c:pt>
                <c:pt idx="4">
                  <c:v>6.2E-2</c:v>
                </c:pt>
                <c:pt idx="5">
                  <c:v>0.12</c:v>
                </c:pt>
                <c:pt idx="6">
                  <c:v>0.155</c:v>
                </c:pt>
                <c:pt idx="7">
                  <c:v>9.1999999999999998E-2</c:v>
                </c:pt>
                <c:pt idx="8">
                  <c:v>6.5000000000000002E-2</c:v>
                </c:pt>
                <c:pt idx="9">
                  <c:v>0.08</c:v>
                </c:pt>
                <c:pt idx="10">
                  <c:v>0.125</c:v>
                </c:pt>
                <c:pt idx="11">
                  <c:v>7.1999999999999995E-2</c:v>
                </c:pt>
                <c:pt idx="12">
                  <c:v>0.129</c:v>
                </c:pt>
                <c:pt idx="13">
                  <c:v>0.107</c:v>
                </c:pt>
                <c:pt idx="14">
                  <c:v>7.5999999999999998E-2</c:v>
                </c:pt>
                <c:pt idx="15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5E-4342-ACD2-C33A42F7B7B1}"/>
            </c:ext>
          </c:extLst>
        </c:ser>
        <c:ser>
          <c:idx val="11"/>
          <c:order val="5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plots'!$H$88:$H$93</c:f>
              <c:numCache>
                <c:formatCode>0.00</c:formatCode>
                <c:ptCount val="6"/>
                <c:pt idx="0">
                  <c:v>0.2</c:v>
                </c:pt>
                <c:pt idx="1">
                  <c:v>0.11</c:v>
                </c:pt>
                <c:pt idx="2">
                  <c:v>0.18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5E-4342-ACD2-C33A42F7B7B1}"/>
            </c:ext>
          </c:extLst>
        </c:ser>
        <c:ser>
          <c:idx val="12"/>
          <c:order val="6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plots'!$H$114:$H$116</c:f>
              <c:numCache>
                <c:formatCode>0.00</c:formatCode>
                <c:ptCount val="3"/>
                <c:pt idx="0">
                  <c:v>0.19</c:v>
                </c:pt>
                <c:pt idx="1">
                  <c:v>0.17</c:v>
                </c:pt>
                <c:pt idx="2">
                  <c:v>0.155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5E-4342-ACD2-C33A42F7B7B1}"/>
            </c:ext>
          </c:extLst>
        </c:ser>
        <c:ser>
          <c:idx val="3"/>
          <c:order val="7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plots'!$H$6:$H$9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0.15609090909090909</c:v>
                </c:pt>
                <c:pt idx="2">
                  <c:v>0.14077777777777778</c:v>
                </c:pt>
                <c:pt idx="3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8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plots'!$H$10:$H$13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0.153</c:v>
                </c:pt>
                <c:pt idx="2">
                  <c:v>0.13657142857142859</c:v>
                </c:pt>
                <c:pt idx="3">
                  <c:v>0.13747058823529412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9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plots'!$H$15:$H$18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0.19139999999999999</c:v>
                </c:pt>
                <c:pt idx="2">
                  <c:v>0.17712499999999998</c:v>
                </c:pt>
                <c:pt idx="3">
                  <c:v>0.11530769230769232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0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plots'!$H$19:$H$22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0.18999999999999997</c:v>
                </c:pt>
                <c:pt idx="2">
                  <c:v>0.15389999999999998</c:v>
                </c:pt>
                <c:pt idx="3">
                  <c:v>0.11522222222222224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1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plots'!$H$28:$H$31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0.1772</c:v>
                </c:pt>
                <c:pt idx="2">
                  <c:v>0.14485714285714285</c:v>
                </c:pt>
                <c:pt idx="3">
                  <c:v>7.2166666666666671E-2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2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plots'!$H$32:$H$35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0.15260000000000001</c:v>
                </c:pt>
                <c:pt idx="2">
                  <c:v>0.11549999999999999</c:v>
                </c:pt>
                <c:pt idx="3">
                  <c:v>9.0000000000000011E-2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41440"/>
        <c:axId val="214241832"/>
        <c:extLst/>
      </c:scatterChart>
      <c:valAx>
        <c:axId val="21424144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8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1832"/>
        <c:crosses val="autoZero"/>
        <c:crossBetween val="midCat"/>
        <c:majorUnit val="10"/>
        <c:minorUnit val="10"/>
      </c:valAx>
      <c:valAx>
        <c:axId val="214241832"/>
        <c:scaling>
          <c:orientation val="minMax"/>
          <c:max val="0.25"/>
          <c:min val="0.0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MnO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8E-3"/>
              <c:y val="0.45420745362804493"/>
            </c:manualLayout>
          </c:layout>
          <c:overlay val="0"/>
        </c:title>
        <c:numFmt formatCode="#,##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4241440"/>
        <c:crosses val="autoZero"/>
        <c:crossBetween val="midCat"/>
        <c:majorUnit val="0.05"/>
        <c:minorUnit val="5.0000000000000079E-3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8369176509186357"/>
          <c:y val="6.4013348370034792E-2"/>
          <c:w val="0.46762323654855636"/>
          <c:h val="0.42339341418857868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plots'!$E$15:$E$18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2.4994000000000001</c:v>
                </c:pt>
                <c:pt idx="2">
                  <c:v>1.74675</c:v>
                </c:pt>
                <c:pt idx="3">
                  <c:v>1.4461538461538461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17-4918-8D7F-622F8E8F2EA5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plots'!$E$19:$E$22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2.1728571428571426</c:v>
                </c:pt>
                <c:pt idx="2">
                  <c:v>1.6687999999999998</c:v>
                </c:pt>
                <c:pt idx="3">
                  <c:v>1.2258888888888888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17-4918-8D7F-622F8E8F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72440"/>
        <c:axId val="216074400"/>
      </c:scatterChart>
      <c:valAx>
        <c:axId val="216072440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4400"/>
        <c:crosses val="autoZero"/>
        <c:crossBetween val="midCat"/>
        <c:majorUnit val="4"/>
      </c:valAx>
      <c:valAx>
        <c:axId val="216074400"/>
        <c:scaling>
          <c:orientation val="minMax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24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6164209819684714"/>
          <c:w val="0.18788774002954209"/>
          <c:h val="9.2760967772110264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plots'!$F$15:$F$18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6.556</c:v>
                </c:pt>
                <c:pt idx="2">
                  <c:v>2.8261250000000007</c:v>
                </c:pt>
                <c:pt idx="3">
                  <c:v>1.6205384615384615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E7-417A-A61D-CFFF3B7EB232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plots'!$F$19:$F$22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6.0967142857142855</c:v>
                </c:pt>
                <c:pt idx="2">
                  <c:v>3.9755000000000011</c:v>
                </c:pt>
                <c:pt idx="3">
                  <c:v>1.9932222222222222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E7-417A-A61D-CFFF3B7EB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72832"/>
        <c:axId val="216073224"/>
      </c:scatterChart>
      <c:valAx>
        <c:axId val="216072832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3224"/>
        <c:crosses val="autoZero"/>
        <c:crossBetween val="midCat"/>
        <c:majorUnit val="4"/>
      </c:valAx>
      <c:valAx>
        <c:axId val="216073224"/>
        <c:scaling>
          <c:orientation val="minMax"/>
          <c:max val="8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283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791387520356412"/>
          <c:w val="0.18788774002954209"/>
          <c:h val="9.648918114791786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plots'!$G$15:$G$18</c:f>
              <c:numCache>
                <c:formatCode>0.00</c:formatCode>
                <c:ptCount val="4"/>
                <c:pt idx="0">
                  <c:v>11.123124999999998</c:v>
                </c:pt>
                <c:pt idx="1">
                  <c:v>6.4382000000000001</c:v>
                </c:pt>
                <c:pt idx="2">
                  <c:v>3.1454999999999997</c:v>
                </c:pt>
                <c:pt idx="3">
                  <c:v>2.4027692307692305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32-4D22-8818-976A8FD9D44F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plots'!$G$19:$G$22</c:f>
              <c:numCache>
                <c:formatCode>0.00</c:formatCode>
                <c:ptCount val="4"/>
                <c:pt idx="0">
                  <c:v>11.123124999999998</c:v>
                </c:pt>
                <c:pt idx="1">
                  <c:v>7.7104285714285723</c:v>
                </c:pt>
                <c:pt idx="2">
                  <c:v>5.1093999999999991</c:v>
                </c:pt>
                <c:pt idx="3">
                  <c:v>2.9746666666666663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32-4D22-8818-976A8FD9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75184"/>
        <c:axId val="216074008"/>
      </c:scatterChart>
      <c:valAx>
        <c:axId val="216075184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4008"/>
        <c:crosses val="autoZero"/>
        <c:crossBetween val="midCat"/>
        <c:majorUnit val="4"/>
      </c:valAx>
      <c:valAx>
        <c:axId val="216074008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60751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2325795524035"/>
          <c:w val="0.18788774002954209"/>
          <c:h val="9.997979839624039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plots'!$H$15:$H$18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0.19139999999999999</c:v>
                </c:pt>
                <c:pt idx="2">
                  <c:v>0.17712499999999998</c:v>
                </c:pt>
                <c:pt idx="3">
                  <c:v>0.11530769230769232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BC-4D11-B3CC-4ED988E4C36A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plots'!$H$19:$H$22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0.18999999999999997</c:v>
                </c:pt>
                <c:pt idx="2">
                  <c:v>0.15389999999999998</c:v>
                </c:pt>
                <c:pt idx="3">
                  <c:v>0.11522222222222224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BC-4D11-B3CC-4ED988E4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5320"/>
        <c:axId val="514107280"/>
      </c:scatterChart>
      <c:valAx>
        <c:axId val="514105320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7280"/>
        <c:crosses val="autoZero"/>
        <c:crossBetween val="midCat"/>
        <c:majorUnit val="4"/>
      </c:valAx>
      <c:valAx>
        <c:axId val="514107280"/>
        <c:scaling>
          <c:orientation val="minMax"/>
          <c:max val="0.24000000000000021"/>
          <c:min val="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53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7558660975056"/>
          <c:w val="0.18788774002954209"/>
          <c:h val="9.992764285038822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plots'!$I$15:$I$18</c:f>
              <c:numCache>
                <c:formatCode>0.00</c:formatCode>
                <c:ptCount val="4"/>
                <c:pt idx="0">
                  <c:v>18.23</c:v>
                </c:pt>
                <c:pt idx="1">
                  <c:v>10.7982</c:v>
                </c:pt>
                <c:pt idx="2">
                  <c:v>8.214875000000001</c:v>
                </c:pt>
                <c:pt idx="3">
                  <c:v>6.9172307692307697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1A-4BA4-B340-1493D0E715FC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plots'!$I$19:$I$22</c:f>
              <c:numCache>
                <c:formatCode>0.00</c:formatCode>
                <c:ptCount val="4"/>
                <c:pt idx="0">
                  <c:v>18.23</c:v>
                </c:pt>
                <c:pt idx="1">
                  <c:v>14.391857142857139</c:v>
                </c:pt>
                <c:pt idx="2">
                  <c:v>12.074999999999999</c:v>
                </c:pt>
                <c:pt idx="3">
                  <c:v>8.4245555555555551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1A-4BA4-B340-1493D0E7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3552"/>
        <c:axId val="514105712"/>
      </c:scatterChart>
      <c:valAx>
        <c:axId val="514113552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5712"/>
        <c:crosses val="autoZero"/>
        <c:crossBetween val="midCat"/>
        <c:majorUnit val="4"/>
      </c:valAx>
      <c:valAx>
        <c:axId val="514105712"/>
        <c:scaling>
          <c:orientation val="minMax"/>
          <c:max val="20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35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7558660975056"/>
          <c:w val="0.18788774002954209"/>
          <c:h val="9.9927642850388229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plots'!$K$15:$K$18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1.2310000000000001</c:v>
                </c:pt>
                <c:pt idx="2">
                  <c:v>1.6404999999999998</c:v>
                </c:pt>
                <c:pt idx="3">
                  <c:v>1.0485384615384614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C6-4E95-BCD0-84BA4E4794B1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plots'!$K$19:$K$22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1.0058571428571428</c:v>
                </c:pt>
                <c:pt idx="2">
                  <c:v>0.78669999999999995</c:v>
                </c:pt>
                <c:pt idx="3">
                  <c:v>0.53166666666666673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C6-4E95-BCD0-84BA4E47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6496"/>
        <c:axId val="514110808"/>
      </c:scatterChart>
      <c:valAx>
        <c:axId val="514106496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0808"/>
        <c:crosses val="autoZero"/>
        <c:crossBetween val="midCat"/>
        <c:majorUnit val="4"/>
      </c:valAx>
      <c:valAx>
        <c:axId val="514110808"/>
        <c:scaling>
          <c:orientation val="minMax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649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2325795524035"/>
          <c:w val="0.18788774002954209"/>
          <c:h val="9.997979839624039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plots'!$L$15:$L$18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0.78359999999999996</c:v>
                </c:pt>
                <c:pt idx="2">
                  <c:v>1.147</c:v>
                </c:pt>
                <c:pt idx="3">
                  <c:v>0.81138461538461537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30-42EC-9C5E-F59991350562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plots'!$L$19:$L$22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0.68700000000000006</c:v>
                </c:pt>
                <c:pt idx="2">
                  <c:v>0.50980000000000003</c:v>
                </c:pt>
                <c:pt idx="3">
                  <c:v>0.36800000000000005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30-42EC-9C5E-F5999135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2576"/>
        <c:axId val="514104144"/>
      </c:scatterChart>
      <c:valAx>
        <c:axId val="514102576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4144"/>
        <c:crosses val="autoZero"/>
        <c:crossBetween val="midCat"/>
        <c:majorUnit val="4"/>
      </c:valAx>
      <c:valAx>
        <c:axId val="514104144"/>
        <c:scaling>
          <c:orientation val="minMax"/>
          <c:min val="0.3000000000000003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257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2325795524035"/>
          <c:w val="0.18788774002954209"/>
          <c:h val="9.997979839624039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51-4F96-84FF-4F91F8626813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51-4F96-84FF-4F91F862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3360"/>
        <c:axId val="514103752"/>
      </c:scatterChart>
      <c:valAx>
        <c:axId val="514103360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3752"/>
        <c:crosses val="autoZero"/>
        <c:crossBetween val="midCat"/>
        <c:majorUnit val="4"/>
      </c:valAx>
      <c:valAx>
        <c:axId val="514103752"/>
        <c:scaling>
          <c:orientation val="minMax"/>
          <c:min val="0.6000000000000006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336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791387520356412"/>
          <c:w val="0.18788774002954209"/>
          <c:h val="9.648918114791786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plots'!$N$15:$N$18</c:f>
              <c:numCache>
                <c:formatCode>0.00</c:formatCode>
                <c:ptCount val="4"/>
                <c:pt idx="0">
                  <c:v>98.978709375000037</c:v>
                </c:pt>
                <c:pt idx="1">
                  <c:v>91.350600000000014</c:v>
                </c:pt>
                <c:pt idx="2">
                  <c:v>81.637875000000008</c:v>
                </c:pt>
                <c:pt idx="3">
                  <c:v>74.903923076923078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07-44B9-A673-8377E955D637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plots'!$N$19:$N$22</c:f>
              <c:numCache>
                <c:formatCode>0.00</c:formatCode>
                <c:ptCount val="4"/>
                <c:pt idx="0">
                  <c:v>98.978709375000037</c:v>
                </c:pt>
                <c:pt idx="1">
                  <c:v>93.136571428571415</c:v>
                </c:pt>
                <c:pt idx="2">
                  <c:v>86.592099999999988</c:v>
                </c:pt>
                <c:pt idx="3">
                  <c:v>77.805333333333337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07-44B9-A673-8377E955D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8064"/>
        <c:axId val="514102184"/>
      </c:scatterChart>
      <c:valAx>
        <c:axId val="514108064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2184"/>
        <c:crosses val="autoZero"/>
        <c:crossBetween val="midCat"/>
        <c:majorUnit val="4"/>
      </c:valAx>
      <c:valAx>
        <c:axId val="514102184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80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2325795524035"/>
          <c:w val="0.18788774002954209"/>
          <c:h val="9.997979839624039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4"/>
          <c:order val="0"/>
          <c:tx>
            <c:v>BM2 - 1200 °C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51-4F96-84FF-4F91F8626813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51-4F96-84FF-4F91F862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8456"/>
        <c:axId val="514108848"/>
      </c:scatterChart>
      <c:valAx>
        <c:axId val="514108456"/>
        <c:scaling>
          <c:orientation val="minMax"/>
          <c:max val="44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8848"/>
        <c:crosses val="autoZero"/>
        <c:crossBetween val="midCat"/>
        <c:majorUnit val="4"/>
      </c:valAx>
      <c:valAx>
        <c:axId val="514108848"/>
        <c:scaling>
          <c:orientation val="minMax"/>
          <c:min val="0.6000000000000006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84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791387520356412"/>
          <c:w val="0.18788774002954209"/>
          <c:h val="9.648918114791786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plots'!$I$41:$I$44</c:f>
              <c:numCache>
                <c:formatCode>0.00</c:formatCode>
                <c:ptCount val="4"/>
                <c:pt idx="0">
                  <c:v>13.115466</c:v>
                </c:pt>
                <c:pt idx="1">
                  <c:v>7.0437599999999998</c:v>
                </c:pt>
                <c:pt idx="2">
                  <c:v>6.2124800000000002</c:v>
                </c:pt>
                <c:pt idx="3">
                  <c:v>5.1802200000000003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plots'!$I$38:$I$40</c:f>
              <c:numCache>
                <c:formatCode>0.00</c:formatCode>
                <c:ptCount val="3"/>
                <c:pt idx="0">
                  <c:v>13.8026</c:v>
                </c:pt>
                <c:pt idx="1">
                  <c:v>11.848319999999999</c:v>
                </c:pt>
                <c:pt idx="2">
                  <c:v>11.051494999999999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plots'!$I$51:$I$54</c:f>
              <c:numCache>
                <c:formatCode>0.00</c:formatCode>
                <c:ptCount val="4"/>
                <c:pt idx="0">
                  <c:v>4.853205</c:v>
                </c:pt>
                <c:pt idx="1">
                  <c:v>3.9848870000000001</c:v>
                </c:pt>
                <c:pt idx="2">
                  <c:v>3.4296549999999995</c:v>
                </c:pt>
                <c:pt idx="3">
                  <c:v>2.5419239999999999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0-40C8-9E1D-B04DC2228407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plots'!$I$55:$I$58</c:f>
              <c:numCache>
                <c:formatCode>0.00</c:formatCode>
                <c:ptCount val="4"/>
                <c:pt idx="0">
                  <c:v>4.1959680000000006</c:v>
                </c:pt>
                <c:pt idx="1">
                  <c:v>2.6364860000000006</c:v>
                </c:pt>
                <c:pt idx="2">
                  <c:v>2.026805</c:v>
                </c:pt>
                <c:pt idx="3">
                  <c:v>1.2777750000000001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0-40C8-9E1D-B04DC2228407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plots'!$I$62:$I$67</c:f>
              <c:numCache>
                <c:formatCode>0.00</c:formatCode>
                <c:ptCount val="6"/>
                <c:pt idx="0">
                  <c:v>5.9885279999999996</c:v>
                </c:pt>
                <c:pt idx="1">
                  <c:v>2.7515254576372907</c:v>
                </c:pt>
                <c:pt idx="2">
                  <c:v>2.3226717404366113</c:v>
                </c:pt>
                <c:pt idx="3">
                  <c:v>2.1743497037260218</c:v>
                </c:pt>
                <c:pt idx="4">
                  <c:v>3.5243793000299135</c:v>
                </c:pt>
                <c:pt idx="5">
                  <c:v>4.7402818027380844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A0-40C8-9E1D-B04DC2228407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plots'!$I$70:$I$85</c:f>
              <c:numCache>
                <c:formatCode>0.00</c:formatCode>
                <c:ptCount val="16"/>
                <c:pt idx="0">
                  <c:v>6.03</c:v>
                </c:pt>
                <c:pt idx="1">
                  <c:v>4.49</c:v>
                </c:pt>
                <c:pt idx="2">
                  <c:v>4.1539999999999999</c:v>
                </c:pt>
                <c:pt idx="3">
                  <c:v>4.6550000000000002</c:v>
                </c:pt>
                <c:pt idx="4">
                  <c:v>4.0380000000000003</c:v>
                </c:pt>
                <c:pt idx="5">
                  <c:v>4.399</c:v>
                </c:pt>
                <c:pt idx="6">
                  <c:v>4.18</c:v>
                </c:pt>
                <c:pt idx="7">
                  <c:v>4.2069999999999999</c:v>
                </c:pt>
                <c:pt idx="8">
                  <c:v>3.9369999999999998</c:v>
                </c:pt>
                <c:pt idx="9">
                  <c:v>4.0819999999999999</c:v>
                </c:pt>
                <c:pt idx="10">
                  <c:v>3.9649999999999999</c:v>
                </c:pt>
                <c:pt idx="11">
                  <c:v>3.9590000000000001</c:v>
                </c:pt>
                <c:pt idx="12">
                  <c:v>3.919</c:v>
                </c:pt>
                <c:pt idx="13">
                  <c:v>3.9140000000000001</c:v>
                </c:pt>
                <c:pt idx="14">
                  <c:v>3.9049999999999998</c:v>
                </c:pt>
                <c:pt idx="15">
                  <c:v>4.032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A0-40C8-9E1D-B04DC2228407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plots'!$I$88:$I$93</c:f>
              <c:numCache>
                <c:formatCode>0.00</c:formatCode>
                <c:ptCount val="6"/>
                <c:pt idx="0">
                  <c:v>2.97</c:v>
                </c:pt>
                <c:pt idx="1">
                  <c:v>2.41</c:v>
                </c:pt>
                <c:pt idx="2">
                  <c:v>2.1800000000000002</c:v>
                </c:pt>
                <c:pt idx="3">
                  <c:v>2.2999999999999998</c:v>
                </c:pt>
                <c:pt idx="4">
                  <c:v>2.2599999999999998</c:v>
                </c:pt>
                <c:pt idx="5">
                  <c:v>2.2874999999999996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A0-40C8-9E1D-B04DC2228407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plots'!$I$114:$I$116</c:f>
              <c:numCache>
                <c:formatCode>0.00</c:formatCode>
                <c:ptCount val="3"/>
                <c:pt idx="0">
                  <c:v>8.876502224575999</c:v>
                </c:pt>
                <c:pt idx="1">
                  <c:v>8.5691691536639993</c:v>
                </c:pt>
                <c:pt idx="2">
                  <c:v>8.3251105385279995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A0-40C8-9E1D-B04DC2228407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plots'!$I$6:$I$9</c:f>
              <c:numCache>
                <c:formatCode>0.00</c:formatCode>
                <c:ptCount val="4"/>
                <c:pt idx="0">
                  <c:v>15.937692307692307</c:v>
                </c:pt>
                <c:pt idx="1">
                  <c:v>10.882272727272726</c:v>
                </c:pt>
                <c:pt idx="2">
                  <c:v>11.331222222222221</c:v>
                </c:pt>
                <c:pt idx="3">
                  <c:v>10.456100000000001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plots'!$I$10:$I$13</c:f>
              <c:numCache>
                <c:formatCode>0.00</c:formatCode>
                <c:ptCount val="4"/>
                <c:pt idx="0">
                  <c:v>15.937692307692307</c:v>
                </c:pt>
                <c:pt idx="1">
                  <c:v>14.259230769230767</c:v>
                </c:pt>
                <c:pt idx="2">
                  <c:v>12.673642857142857</c:v>
                </c:pt>
                <c:pt idx="3">
                  <c:v>11.541411764705881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plots'!$I$15:$I$18</c:f>
              <c:numCache>
                <c:formatCode>0.00</c:formatCode>
                <c:ptCount val="4"/>
                <c:pt idx="0">
                  <c:v>18.23</c:v>
                </c:pt>
                <c:pt idx="1">
                  <c:v>10.7982</c:v>
                </c:pt>
                <c:pt idx="2">
                  <c:v>8.214875000000001</c:v>
                </c:pt>
                <c:pt idx="3">
                  <c:v>6.9172307692307697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plots'!$I$19:$I$22</c:f>
              <c:numCache>
                <c:formatCode>0.00</c:formatCode>
                <c:ptCount val="4"/>
                <c:pt idx="0">
                  <c:v>18.23</c:v>
                </c:pt>
                <c:pt idx="1">
                  <c:v>14.391857142857139</c:v>
                </c:pt>
                <c:pt idx="2">
                  <c:v>12.074999999999999</c:v>
                </c:pt>
                <c:pt idx="3">
                  <c:v>8.4245555555555551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plots'!$I$28:$I$31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11.409800000000001</c:v>
                </c:pt>
                <c:pt idx="2">
                  <c:v>11.45257142857143</c:v>
                </c:pt>
                <c:pt idx="3">
                  <c:v>8.943833333333334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plots'!$I$32:$I$35</c:f>
              <c:numCache>
                <c:formatCode>0.00</c:formatCode>
                <c:ptCount val="4"/>
                <c:pt idx="0">
                  <c:v>16.854999999999997</c:v>
                </c:pt>
                <c:pt idx="1">
                  <c:v>12.437999999999999</c:v>
                </c:pt>
                <c:pt idx="2">
                  <c:v>12.925833333333335</c:v>
                </c:pt>
                <c:pt idx="3">
                  <c:v>9.4141666666666683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6512"/>
        <c:axId val="508407688"/>
        <c:extLst/>
      </c:scatterChart>
      <c:valAx>
        <c:axId val="508406512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7688"/>
        <c:crosses val="autoZero"/>
        <c:crossBetween val="midCat"/>
        <c:majorUnit val="10"/>
        <c:minorUnit val="10"/>
      </c:valAx>
      <c:valAx>
        <c:axId val="508407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MgO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6512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4879593175853036"/>
          <c:y val="8.62631818451613E-4"/>
          <c:w val="0.4512040682414698"/>
          <c:h val="0.52119449445686505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12-409E-B6AE-47140E4E6B93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12-409E-B6AE-47140E4E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01400"/>
        <c:axId val="514109632"/>
      </c:scatterChart>
      <c:valAx>
        <c:axId val="514101400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9632"/>
        <c:crosses val="autoZero"/>
        <c:crossBetween val="midCat"/>
        <c:majorUnit val="4"/>
        <c:minorUnit val="0.5"/>
      </c:valAx>
      <c:valAx>
        <c:axId val="514109632"/>
        <c:scaling>
          <c:orientation val="minMax"/>
          <c:max val="46"/>
          <c:min val="2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01400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3368961741418137"/>
          <c:w val="0.19751552795031055"/>
          <c:h val="0.109077678183308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plots'!$E$28:$E$31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2.0018000000000002</c:v>
                </c:pt>
                <c:pt idx="2">
                  <c:v>1.5208571428571429</c:v>
                </c:pt>
                <c:pt idx="3">
                  <c:v>1.0851666666666666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03-43BF-BE8A-FE9D1FEE176B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plots'!$E$32:$E$35</c:f>
              <c:numCache>
                <c:formatCode>0.00</c:formatCode>
                <c:ptCount val="4"/>
                <c:pt idx="0">
                  <c:v>1.9964999999999999</c:v>
                </c:pt>
                <c:pt idx="1">
                  <c:v>1.8892</c:v>
                </c:pt>
                <c:pt idx="2">
                  <c:v>1.4785000000000001</c:v>
                </c:pt>
                <c:pt idx="3">
                  <c:v>1.0823333333333334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03-43BF-BE8A-FE9D1FEE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1592"/>
        <c:axId val="514110416"/>
      </c:scatterChart>
      <c:valAx>
        <c:axId val="514111592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0416"/>
        <c:crosses val="autoZero"/>
        <c:crossBetween val="midCat"/>
        <c:majorUnit val="4"/>
        <c:minorUnit val="0.5"/>
      </c:valAx>
      <c:valAx>
        <c:axId val="514110416"/>
        <c:scaling>
          <c:orientation val="minMax"/>
          <c:max val="2.2000000000000002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1592"/>
        <c:crosses val="autoZero"/>
        <c:crossBetween val="midCat"/>
        <c:majorUnit val="0.2"/>
        <c:minorUnit val="0.0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902039419"/>
          <c:y val="0.75814803809901465"/>
          <c:w val="0.19751552795031055"/>
          <c:h val="9.8595497889808328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plots'!$F$28:$F$31</c:f>
              <c:numCache>
                <c:formatCode>0.00</c:formatCode>
                <c:ptCount val="4"/>
                <c:pt idx="0">
                  <c:v>10.808</c:v>
                </c:pt>
                <c:pt idx="1">
                  <c:v>10.922000000000001</c:v>
                </c:pt>
                <c:pt idx="2">
                  <c:v>8.3118571428571411</c:v>
                </c:pt>
                <c:pt idx="3">
                  <c:v>5.1303333333333336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48-41E7-96B0-F2AA95880C1A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plots'!$F$32:$F$35</c:f>
              <c:numCache>
                <c:formatCode>0.00</c:formatCode>
                <c:ptCount val="4"/>
                <c:pt idx="0">
                  <c:v>10.808</c:v>
                </c:pt>
                <c:pt idx="1">
                  <c:v>10.653600000000001</c:v>
                </c:pt>
                <c:pt idx="2">
                  <c:v>8.1914999999999996</c:v>
                </c:pt>
                <c:pt idx="3">
                  <c:v>5.7403333333333331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48-41E7-96B0-F2AA95880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1200"/>
        <c:axId val="514112376"/>
      </c:scatterChart>
      <c:valAx>
        <c:axId val="514111200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2376"/>
        <c:crosses val="autoZero"/>
        <c:crossBetween val="midCat"/>
        <c:majorUnit val="4"/>
        <c:minorUnit val="0.5"/>
      </c:valAx>
      <c:valAx>
        <c:axId val="514112376"/>
        <c:scaling>
          <c:orientation val="minMax"/>
          <c:min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1200"/>
        <c:crosses val="autoZero"/>
        <c:crossBetween val="midCat"/>
        <c:minorUnit val="0.2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1253585097538064"/>
          <c:w val="0.19751552795031055"/>
          <c:h val="0.1268957556018222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plots'!$G$28:$G$31</c:f>
              <c:numCache>
                <c:formatCode>0.00</c:formatCode>
                <c:ptCount val="4"/>
                <c:pt idx="0">
                  <c:v>10.6995</c:v>
                </c:pt>
                <c:pt idx="1">
                  <c:v>8.6902000000000008</c:v>
                </c:pt>
                <c:pt idx="2">
                  <c:v>6.4787142857142852</c:v>
                </c:pt>
                <c:pt idx="3">
                  <c:v>3.1560000000000001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C-4F4A-8DD2-DEBADF9639A4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plots'!$G$32:$G$35</c:f>
              <c:numCache>
                <c:formatCode>0.00</c:formatCode>
                <c:ptCount val="4"/>
                <c:pt idx="0">
                  <c:v>10.6995</c:v>
                </c:pt>
                <c:pt idx="1">
                  <c:v>9.3902000000000019</c:v>
                </c:pt>
                <c:pt idx="2">
                  <c:v>7.0819999999999999</c:v>
                </c:pt>
                <c:pt idx="3">
                  <c:v>4.671666666666666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7C-4F4A-8DD2-DEBADF96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3160"/>
        <c:axId val="514113944"/>
      </c:scatterChart>
      <c:valAx>
        <c:axId val="514113160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3944"/>
        <c:crosses val="autoZero"/>
        <c:crossBetween val="midCat"/>
        <c:majorUnit val="4"/>
        <c:minorUnit val="0.5"/>
      </c:valAx>
      <c:valAx>
        <c:axId val="514113944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3160"/>
        <c:crosses val="autoZero"/>
        <c:crossBetween val="midCat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2998893721698865"/>
          <c:w val="0.19751552795031055"/>
          <c:h val="0.1059520521118921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plots'!$H$28:$H$31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0.1772</c:v>
                </c:pt>
                <c:pt idx="2">
                  <c:v>0.14485714285714285</c:v>
                </c:pt>
                <c:pt idx="3">
                  <c:v>7.2166666666666671E-2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86-4A56-8B87-A3BC115C0779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plots'!$H$32:$H$35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0.15260000000000001</c:v>
                </c:pt>
                <c:pt idx="2">
                  <c:v>0.11549999999999999</c:v>
                </c:pt>
                <c:pt idx="3">
                  <c:v>9.0000000000000011E-2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86-4A56-8B87-A3BC115C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5120"/>
        <c:axId val="514117080"/>
      </c:scatterChart>
      <c:valAx>
        <c:axId val="514115120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7080"/>
        <c:crosses val="autoZero"/>
        <c:crossBetween val="midCat"/>
        <c:majorUnit val="4"/>
        <c:minorUnit val="0.5"/>
      </c:valAx>
      <c:valAx>
        <c:axId val="514117080"/>
        <c:scaling>
          <c:orientation val="minMax"/>
          <c:min val="8.0000000000000043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5120"/>
        <c:crosses val="autoZero"/>
        <c:crossBetween val="midCat"/>
        <c:minorUnit val="5.0000000000000079E-3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362681566978017"/>
          <c:y val="0.72305300985948662"/>
          <c:w val="0.19751552795031055"/>
          <c:h val="0.1093599141391148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plots'!$I$28:$I$31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11.409800000000001</c:v>
                </c:pt>
                <c:pt idx="2">
                  <c:v>11.45257142857143</c:v>
                </c:pt>
                <c:pt idx="3">
                  <c:v>8.943833333333334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49-434D-B3E4-EF6F068DE0FB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plots'!$I$32:$I$35</c:f>
              <c:numCache>
                <c:formatCode>0.00</c:formatCode>
                <c:ptCount val="4"/>
                <c:pt idx="0">
                  <c:v>16.854999999999997</c:v>
                </c:pt>
                <c:pt idx="1">
                  <c:v>12.437999999999999</c:v>
                </c:pt>
                <c:pt idx="2">
                  <c:v>12.925833333333335</c:v>
                </c:pt>
                <c:pt idx="3">
                  <c:v>9.4141666666666683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49-434D-B3E4-EF6F068DE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4728"/>
        <c:axId val="514116296"/>
      </c:scatterChart>
      <c:valAx>
        <c:axId val="514114728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6296"/>
        <c:crosses val="autoZero"/>
        <c:crossBetween val="midCat"/>
        <c:majorUnit val="4"/>
        <c:minorUnit val="0.5"/>
      </c:valAx>
      <c:valAx>
        <c:axId val="514116296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4728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0.7090874201927031"/>
          <c:w val="0.19751552795031055"/>
          <c:h val="0.10237711930572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plots'!$K$28:$K$31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2.4382000000000006</c:v>
                </c:pt>
                <c:pt idx="2">
                  <c:v>1.8838571428571431</c:v>
                </c:pt>
                <c:pt idx="3">
                  <c:v>1.3286666666666667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50-4FCC-AA58-7DA029E984DA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plots'!$K$32:$K$35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2.31</c:v>
                </c:pt>
                <c:pt idx="2">
                  <c:v>1.8520000000000003</c:v>
                </c:pt>
                <c:pt idx="3">
                  <c:v>1.3256666666666668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50-4FCC-AA58-7DA029E98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116688"/>
        <c:axId val="513402800"/>
      </c:scatterChart>
      <c:valAx>
        <c:axId val="514116688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2800"/>
        <c:crosses val="autoZero"/>
        <c:crossBetween val="midCat"/>
        <c:majorUnit val="4"/>
        <c:minorUnit val="0.5"/>
      </c:valAx>
      <c:valAx>
        <c:axId val="513402800"/>
        <c:scaling>
          <c:orientation val="minMax"/>
          <c:max val="2.6"/>
          <c:min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4116688"/>
        <c:crosses val="autoZero"/>
        <c:crossBetween val="midCat"/>
        <c:minorUnit val="0.0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093264070691856"/>
          <c:w val="0.18788774002954209"/>
          <c:h val="0.1034704156445614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plots'!$L$28:$L$31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0.96479999999999999</c:v>
                </c:pt>
                <c:pt idx="2">
                  <c:v>0.7845714285714287</c:v>
                </c:pt>
                <c:pt idx="3">
                  <c:v>0.53716666666666668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27-4020-9466-99E1DAFF21B7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plots'!$L$32:$L$35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0.95879999999999987</c:v>
                </c:pt>
                <c:pt idx="2">
                  <c:v>0.73333333333333339</c:v>
                </c:pt>
                <c:pt idx="3">
                  <c:v>0.50116666666666665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27-4020-9466-99E1DAFF2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02408"/>
        <c:axId val="513403976"/>
      </c:scatterChart>
      <c:valAx>
        <c:axId val="513402408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3976"/>
        <c:crosses val="autoZero"/>
        <c:crossBetween val="midCat"/>
        <c:majorUnit val="4"/>
        <c:minorUnit val="0.5"/>
      </c:valAx>
      <c:valAx>
        <c:axId val="513403976"/>
        <c:scaling>
          <c:orientation val="minMax"/>
          <c:max val="1"/>
          <c:min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240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2998893721698865"/>
          <c:w val="0.19751552795031055"/>
          <c:h val="0.1059520521118921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plots'!$M$28:$M$31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0.59559999999999991</c:v>
                </c:pt>
                <c:pt idx="2">
                  <c:v>0.505</c:v>
                </c:pt>
                <c:pt idx="3">
                  <c:v>0.35933333333333328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2A-4847-8CCA-F3A5AE50D01E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plots'!$M$32:$M$35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0.53900000000000003</c:v>
                </c:pt>
                <c:pt idx="2">
                  <c:v>0.438</c:v>
                </c:pt>
                <c:pt idx="3">
                  <c:v>0.34800000000000003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2A-4847-8CCA-F3A5AE50D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01232"/>
        <c:axId val="513404368"/>
      </c:scatterChart>
      <c:valAx>
        <c:axId val="513401232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4368"/>
        <c:crosses val="autoZero"/>
        <c:crossBetween val="midCat"/>
        <c:majorUnit val="4"/>
        <c:minorUnit val="0.5"/>
      </c:valAx>
      <c:valAx>
        <c:axId val="513404368"/>
        <c:scaling>
          <c:orientation val="minMax"/>
          <c:max val="0.70000000000000062"/>
          <c:min val="0.3500000000000003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123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29228819223684"/>
          <c:y val="0.71602646822370264"/>
          <c:w val="0.19751552795031055"/>
          <c:h val="0.116423903856857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7"/>
          <c:order val="0"/>
          <c:tx>
            <c:v>BM3 - 1200 °C</c:v>
          </c:tx>
          <c:spPr>
            <a:ln w="15875">
              <a:solidFill>
                <a:srgbClr val="00B0F0"/>
              </a:solidFill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plots'!$N$28:$N$31</c:f>
              <c:numCache>
                <c:formatCode>0.00</c:formatCode>
                <c:ptCount val="4"/>
                <c:pt idx="0">
                  <c:v>100.04013999999998</c:v>
                </c:pt>
                <c:pt idx="1">
                  <c:v>97.780799999999999</c:v>
                </c:pt>
                <c:pt idx="2">
                  <c:v>95.037428571428563</c:v>
                </c:pt>
                <c:pt idx="3">
                  <c:v>85.400166666666678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FB-4CD5-AB3D-E35A52D3EC46}"/>
            </c:ext>
          </c:extLst>
        </c:ser>
        <c:ser>
          <c:idx val="8"/>
          <c:order val="1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plots'!$N$32:$N$35</c:f>
              <c:numCache>
                <c:formatCode>0.00</c:formatCode>
                <c:ptCount val="4"/>
                <c:pt idx="0">
                  <c:v>100.04013999999998</c:v>
                </c:pt>
                <c:pt idx="1">
                  <c:v>97.006000000000014</c:v>
                </c:pt>
                <c:pt idx="2">
                  <c:v>95.937666666666672</c:v>
                </c:pt>
                <c:pt idx="3">
                  <c:v>87.919666666666657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FB-4CD5-AB3D-E35A52D3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02016"/>
        <c:axId val="513400840"/>
      </c:scatterChart>
      <c:valAx>
        <c:axId val="513402016"/>
        <c:scaling>
          <c:orientation val="minMax"/>
          <c:max val="38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0840"/>
        <c:crosses val="autoZero"/>
        <c:crossBetween val="midCat"/>
        <c:majorUnit val="4"/>
        <c:minorUnit val="0.5"/>
      </c:valAx>
      <c:valAx>
        <c:axId val="513400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2016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4744202345860045"/>
          <c:w val="0.19751552795031055"/>
          <c:h val="0.1024614348635705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plots'!$J$41:$J$44</c:f>
              <c:numCache>
                <c:formatCode>0.00</c:formatCode>
                <c:ptCount val="4"/>
                <c:pt idx="0">
                  <c:v>13.995764999999999</c:v>
                </c:pt>
                <c:pt idx="1">
                  <c:v>13.696199999999999</c:v>
                </c:pt>
                <c:pt idx="2">
                  <c:v>18.161797</c:v>
                </c:pt>
                <c:pt idx="3">
                  <c:v>23.886570000000003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plots'!$J$38:$J$40</c:f>
              <c:numCache>
                <c:formatCode>0.00</c:formatCode>
                <c:ptCount val="3"/>
                <c:pt idx="0">
                  <c:v>16.237773000000001</c:v>
                </c:pt>
                <c:pt idx="1">
                  <c:v>20.044224</c:v>
                </c:pt>
                <c:pt idx="2">
                  <c:v>23.855650000000001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plots'!$J$51:$J$54</c:f>
              <c:numCache>
                <c:formatCode>0.00</c:formatCode>
                <c:ptCount val="4"/>
                <c:pt idx="0">
                  <c:v>8.8373249999999999</c:v>
                </c:pt>
                <c:pt idx="1">
                  <c:v>9.8988880000000012</c:v>
                </c:pt>
                <c:pt idx="2">
                  <c:v>11.003879</c:v>
                </c:pt>
                <c:pt idx="3">
                  <c:v>16.687439999999999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F3-41CF-8934-C51C98CAA98B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plots'!$J$55:$J$58</c:f>
              <c:numCache>
                <c:formatCode>0.00</c:formatCode>
                <c:ptCount val="4"/>
                <c:pt idx="0">
                  <c:v>7.5583619999999998</c:v>
                </c:pt>
                <c:pt idx="1">
                  <c:v>6.2438080000000005</c:v>
                </c:pt>
                <c:pt idx="2">
                  <c:v>5.4770869999999992</c:v>
                </c:pt>
                <c:pt idx="3">
                  <c:v>9.4271400000000014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F3-41CF-8934-C51C98CAA98B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plots'!$J$62:$J$67</c:f>
              <c:numCache>
                <c:formatCode>0.00</c:formatCode>
                <c:ptCount val="6"/>
                <c:pt idx="0">
                  <c:v>10.969370999999999</c:v>
                </c:pt>
                <c:pt idx="1">
                  <c:v>29.851455436630985</c:v>
                </c:pt>
                <c:pt idx="2">
                  <c:v>40.511716402964154</c:v>
                </c:pt>
                <c:pt idx="3">
                  <c:v>43.660942050818512</c:v>
                </c:pt>
                <c:pt idx="4">
                  <c:v>33.604546814238716</c:v>
                </c:pt>
                <c:pt idx="5">
                  <c:v>35.110222844009201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F3-41CF-8934-C51C98CAA98B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plots'!$J$70:$J$85</c:f>
              <c:numCache>
                <c:formatCode>0.00</c:formatCode>
                <c:ptCount val="16"/>
                <c:pt idx="0">
                  <c:v>9.98</c:v>
                </c:pt>
                <c:pt idx="1">
                  <c:v>35.289000000000001</c:v>
                </c:pt>
                <c:pt idx="2">
                  <c:v>37.807000000000002</c:v>
                </c:pt>
                <c:pt idx="3">
                  <c:v>35.308</c:v>
                </c:pt>
                <c:pt idx="4">
                  <c:v>38.511000000000003</c:v>
                </c:pt>
                <c:pt idx="5">
                  <c:v>34.070999999999998</c:v>
                </c:pt>
                <c:pt idx="6">
                  <c:v>32.334000000000003</c:v>
                </c:pt>
                <c:pt idx="7">
                  <c:v>33.399000000000001</c:v>
                </c:pt>
                <c:pt idx="8">
                  <c:v>33.945</c:v>
                </c:pt>
                <c:pt idx="9">
                  <c:v>35.552</c:v>
                </c:pt>
                <c:pt idx="10">
                  <c:v>34.988999999999997</c:v>
                </c:pt>
                <c:pt idx="11">
                  <c:v>33.670999999999999</c:v>
                </c:pt>
                <c:pt idx="12">
                  <c:v>33.670999999999999</c:v>
                </c:pt>
                <c:pt idx="13">
                  <c:v>33.554000000000002</c:v>
                </c:pt>
                <c:pt idx="14">
                  <c:v>33.652000000000001</c:v>
                </c:pt>
                <c:pt idx="15">
                  <c:v>33.133000000000003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F3-41CF-8934-C51C98CAA98B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plots'!$J$88:$J$93</c:f>
              <c:numCache>
                <c:formatCode>0.00</c:formatCode>
                <c:ptCount val="6"/>
                <c:pt idx="0">
                  <c:v>9.19</c:v>
                </c:pt>
                <c:pt idx="1">
                  <c:v>31.16</c:v>
                </c:pt>
                <c:pt idx="2">
                  <c:v>34.340000000000003</c:v>
                </c:pt>
                <c:pt idx="3">
                  <c:v>31.08</c:v>
                </c:pt>
                <c:pt idx="4">
                  <c:v>27.39</c:v>
                </c:pt>
                <c:pt idx="5">
                  <c:v>30.9925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F3-41CF-8934-C51C98CAA98B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plots'!$J$114:$J$116</c:f>
              <c:numCache>
                <c:formatCode>0.00</c:formatCode>
                <c:ptCount val="3"/>
                <c:pt idx="0">
                  <c:v>11.53</c:v>
                </c:pt>
                <c:pt idx="1">
                  <c:v>16.41</c:v>
                </c:pt>
                <c:pt idx="2">
                  <c:v>22.23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F3-41CF-8934-C51C98CAA98B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8080"/>
        <c:axId val="508407296"/>
        <c:extLst/>
      </c:scatterChart>
      <c:valAx>
        <c:axId val="50840808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8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7296"/>
        <c:crosses val="autoZero"/>
        <c:crossBetween val="midCat"/>
        <c:majorUnit val="10"/>
        <c:minorUnit val="10"/>
      </c:valAx>
      <c:valAx>
        <c:axId val="508407296"/>
        <c:scaling>
          <c:orientation val="minMax"/>
          <c:max val="45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CaO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58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808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50712926509186351"/>
          <c:y val="0.46039972970341525"/>
          <c:w val="0.4433915682414698"/>
          <c:h val="0.4156131898611867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plots'!$D$10:$D$13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37.395769230769233</c:v>
                </c:pt>
                <c:pt idx="2">
                  <c:v>33.259214285714293</c:v>
                </c:pt>
                <c:pt idx="3">
                  <c:v>29.775529411764715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2-4375-902A-49A911D36F02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plots'!$D$19:$D$22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30.126857142857144</c:v>
                </c:pt>
                <c:pt idx="2">
                  <c:v>24.785700000000002</c:v>
                </c:pt>
                <c:pt idx="3">
                  <c:v>17.832777777777775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82-4375-902A-49A911D36F02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plots'!$D$32:$D$35</c:f>
              <c:numCache>
                <c:formatCode>0.00</c:formatCode>
                <c:ptCount val="4"/>
                <c:pt idx="0">
                  <c:v>44.945500000000003</c:v>
                </c:pt>
                <c:pt idx="1">
                  <c:v>41.737400000000001</c:v>
                </c:pt>
                <c:pt idx="2">
                  <c:v>35.851333333333336</c:v>
                </c:pt>
                <c:pt idx="3">
                  <c:v>26.848166666666668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82-4375-902A-49A911D36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00448"/>
        <c:axId val="513397704"/>
      </c:scatterChart>
      <c:valAx>
        <c:axId val="51340044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7704"/>
        <c:crosses val="autoZero"/>
        <c:crossBetween val="midCat"/>
        <c:majorUnit val="4"/>
      </c:valAx>
      <c:valAx>
        <c:axId val="513397704"/>
        <c:scaling>
          <c:orientation val="minMax"/>
          <c:max val="46"/>
          <c:min val="1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400448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3368961741418137"/>
          <c:w val="0.19751552795031055"/>
          <c:h val="0.105583618085475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plots'!$E$10:$E$13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2.5506923076923083</c:v>
                </c:pt>
                <c:pt idx="2">
                  <c:v>2.2794285714285714</c:v>
                </c:pt>
                <c:pt idx="3">
                  <c:v>1.9999411764705883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F2-459A-8AAB-6CAEBA42341D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plots'!$E$19:$E$22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2.1728571428571426</c:v>
                </c:pt>
                <c:pt idx="2">
                  <c:v>1.6687999999999998</c:v>
                </c:pt>
                <c:pt idx="3">
                  <c:v>1.2258888888888888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F2-459A-8AAB-6CAEBA42341D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plots'!$E$32:$E$35</c:f>
              <c:numCache>
                <c:formatCode>0.00</c:formatCode>
                <c:ptCount val="4"/>
                <c:pt idx="0">
                  <c:v>1.9964999999999999</c:v>
                </c:pt>
                <c:pt idx="1">
                  <c:v>1.8892</c:v>
                </c:pt>
                <c:pt idx="2">
                  <c:v>1.4785000000000001</c:v>
                </c:pt>
                <c:pt idx="3">
                  <c:v>1.0823333333333334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F2-459A-8AAB-6CAEBA423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89080"/>
        <c:axId val="513396136"/>
      </c:scatterChart>
      <c:valAx>
        <c:axId val="51338908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6136"/>
        <c:crosses val="autoZero"/>
        <c:crossBetween val="midCat"/>
        <c:majorUnit val="4"/>
      </c:valAx>
      <c:valAx>
        <c:axId val="513396136"/>
        <c:scaling>
          <c:orientation val="minMax"/>
          <c:max val="3.2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89080"/>
        <c:crosses val="autoZero"/>
        <c:crossBetween val="midCat"/>
        <c:majorUnit val="0.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902039419"/>
          <c:y val="0.74766585780551342"/>
          <c:w val="0.19751552795031055"/>
          <c:h val="0.109077678183308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plots'!$F$10:$F$13</c:f>
              <c:numCache>
                <c:formatCode>0.00</c:formatCode>
                <c:ptCount val="4"/>
                <c:pt idx="0">
                  <c:v>9.6646153846153862</c:v>
                </c:pt>
                <c:pt idx="1">
                  <c:v>8.9543846153846154</c:v>
                </c:pt>
                <c:pt idx="2">
                  <c:v>7.7069285714285716</c:v>
                </c:pt>
                <c:pt idx="3">
                  <c:v>6.882411764705882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83-410B-A26F-CEE7A7C3B54C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plots'!$F$19:$F$22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6.0967142857142855</c:v>
                </c:pt>
                <c:pt idx="2">
                  <c:v>3.9755000000000011</c:v>
                </c:pt>
                <c:pt idx="3">
                  <c:v>1.9932222222222222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83-410B-A26F-CEE7A7C3B54C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plots'!$F$32:$F$35</c:f>
              <c:numCache>
                <c:formatCode>0.00</c:formatCode>
                <c:ptCount val="4"/>
                <c:pt idx="0">
                  <c:v>10.808</c:v>
                </c:pt>
                <c:pt idx="1">
                  <c:v>10.653600000000001</c:v>
                </c:pt>
                <c:pt idx="2">
                  <c:v>8.1914999999999996</c:v>
                </c:pt>
                <c:pt idx="3">
                  <c:v>5.7403333333333331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83-410B-A26F-CEE7A7C3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7312"/>
        <c:axId val="513396528"/>
      </c:scatterChart>
      <c:valAx>
        <c:axId val="513397312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6528"/>
        <c:crosses val="autoZero"/>
        <c:crossBetween val="midCat"/>
        <c:majorUnit val="4"/>
      </c:valAx>
      <c:valAx>
        <c:axId val="513396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73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1951708547202164"/>
          <c:w val="0.19751552795031055"/>
          <c:h val="0.11991452110517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plots'!$G$10:$G$13</c:f>
              <c:numCache>
                <c:formatCode>0.00</c:formatCode>
                <c:ptCount val="4"/>
                <c:pt idx="0">
                  <c:v>9.98014153846154</c:v>
                </c:pt>
                <c:pt idx="1">
                  <c:v>9.2966153846153858</c:v>
                </c:pt>
                <c:pt idx="2">
                  <c:v>7.6017857142857128</c:v>
                </c:pt>
                <c:pt idx="3">
                  <c:v>6.4158235294117647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7-4112-A8AF-D2A290C5DD49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plots'!$G$19:$G$22</c:f>
              <c:numCache>
                <c:formatCode>0.00</c:formatCode>
                <c:ptCount val="4"/>
                <c:pt idx="0">
                  <c:v>11.123124999999998</c:v>
                </c:pt>
                <c:pt idx="1">
                  <c:v>7.7104285714285723</c:v>
                </c:pt>
                <c:pt idx="2">
                  <c:v>5.1093999999999991</c:v>
                </c:pt>
                <c:pt idx="3">
                  <c:v>2.9746666666666663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7-4112-A8AF-D2A290C5DD49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plots'!$G$32:$G$35</c:f>
              <c:numCache>
                <c:formatCode>0.00</c:formatCode>
                <c:ptCount val="4"/>
                <c:pt idx="0">
                  <c:v>10.6995</c:v>
                </c:pt>
                <c:pt idx="1">
                  <c:v>9.3902000000000019</c:v>
                </c:pt>
                <c:pt idx="2">
                  <c:v>7.0819999999999999</c:v>
                </c:pt>
                <c:pt idx="3">
                  <c:v>4.671666666666666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7-4112-A8AF-D2A290C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1824"/>
        <c:axId val="513388688"/>
      </c:scatterChart>
      <c:valAx>
        <c:axId val="513391824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88688"/>
        <c:crosses val="autoZero"/>
        <c:crossBetween val="midCat"/>
        <c:majorUnit val="4"/>
      </c:valAx>
      <c:valAx>
        <c:axId val="513388688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1824"/>
        <c:crosses val="autoZero"/>
        <c:crossBetween val="midCat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4395140621027911"/>
          <c:w val="0.19751552795031055"/>
          <c:h val="9.1989583118605417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plots'!$H$10:$H$13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0.153</c:v>
                </c:pt>
                <c:pt idx="2">
                  <c:v>0.13657142857142859</c:v>
                </c:pt>
                <c:pt idx="3">
                  <c:v>0.13747058823529412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C-4995-AC95-51D344631FBB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plots'!$H$19:$H$22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0.18999999999999997</c:v>
                </c:pt>
                <c:pt idx="2">
                  <c:v>0.15389999999999998</c:v>
                </c:pt>
                <c:pt idx="3">
                  <c:v>0.11522222222222224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CC-4995-AC95-51D344631FBB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plots'!$H$32:$H$35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0.15260000000000001</c:v>
                </c:pt>
                <c:pt idx="2">
                  <c:v>0.11549999999999999</c:v>
                </c:pt>
                <c:pt idx="3">
                  <c:v>9.0000000000000011E-2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CC-4995-AC95-51D344631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2216"/>
        <c:axId val="513396920"/>
      </c:scatterChart>
      <c:valAx>
        <c:axId val="513392216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6920"/>
        <c:crosses val="autoZero"/>
        <c:crossBetween val="midCat"/>
        <c:majorUnit val="4"/>
      </c:valAx>
      <c:valAx>
        <c:axId val="513396920"/>
        <c:scaling>
          <c:orientation val="minMax"/>
          <c:min val="8.0000000000000043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221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362681566978017"/>
          <c:y val="0.73003580469288121"/>
          <c:w val="0.19751552795031055"/>
          <c:h val="0.10237711930572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plots'!$I$10:$I$13</c:f>
              <c:numCache>
                <c:formatCode>0.00</c:formatCode>
                <c:ptCount val="4"/>
                <c:pt idx="0">
                  <c:v>15.937692307692307</c:v>
                </c:pt>
                <c:pt idx="1">
                  <c:v>14.259230769230767</c:v>
                </c:pt>
                <c:pt idx="2">
                  <c:v>12.673642857142857</c:v>
                </c:pt>
                <c:pt idx="3">
                  <c:v>11.541411764705881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5-4B78-AD7E-382E15B8F509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plots'!$I$19:$I$22</c:f>
              <c:numCache>
                <c:formatCode>0.00</c:formatCode>
                <c:ptCount val="4"/>
                <c:pt idx="0">
                  <c:v>18.23</c:v>
                </c:pt>
                <c:pt idx="1">
                  <c:v>14.391857142857139</c:v>
                </c:pt>
                <c:pt idx="2">
                  <c:v>12.074999999999999</c:v>
                </c:pt>
                <c:pt idx="3">
                  <c:v>8.4245555555555551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05-4B78-AD7E-382E15B8F509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plots'!$I$32:$I$35</c:f>
              <c:numCache>
                <c:formatCode>0.00</c:formatCode>
                <c:ptCount val="4"/>
                <c:pt idx="0">
                  <c:v>16.854999999999997</c:v>
                </c:pt>
                <c:pt idx="1">
                  <c:v>12.437999999999999</c:v>
                </c:pt>
                <c:pt idx="2">
                  <c:v>12.925833333333335</c:v>
                </c:pt>
                <c:pt idx="3">
                  <c:v>9.4141666666666683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05-4B78-AD7E-382E15B8F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1040"/>
        <c:axId val="513394960"/>
      </c:scatterChart>
      <c:valAx>
        <c:axId val="51339104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4960"/>
        <c:crosses val="autoZero"/>
        <c:crossBetween val="midCat"/>
        <c:majorUnit val="4"/>
      </c:valAx>
      <c:valAx>
        <c:axId val="513394960"/>
        <c:scaling>
          <c:orientation val="minMax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1040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5447558660975056"/>
          <c:w val="0.19751552795031055"/>
          <c:h val="9.190292705563585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plots'!$K$10:$K$13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2.6178461538461537</c:v>
                </c:pt>
                <c:pt idx="2">
                  <c:v>2.4089285714285715</c:v>
                </c:pt>
                <c:pt idx="3">
                  <c:v>2.1085882352941177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CE-4F52-AA36-D1A9BFB34A25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plots'!$K$19:$K$22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1.0058571428571428</c:v>
                </c:pt>
                <c:pt idx="2">
                  <c:v>0.78669999999999995</c:v>
                </c:pt>
                <c:pt idx="3">
                  <c:v>0.53166666666666673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CE-4F52-AA36-D1A9BFB34A25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plots'!$K$32:$K$35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2.31</c:v>
                </c:pt>
                <c:pt idx="2">
                  <c:v>1.8520000000000003</c:v>
                </c:pt>
                <c:pt idx="3">
                  <c:v>1.3256666666666668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CE-4F52-AA36-D1A9BFB3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3784"/>
        <c:axId val="513395352"/>
      </c:scatterChart>
      <c:valAx>
        <c:axId val="513393784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5352"/>
        <c:crosses val="autoZero"/>
        <c:crossBetween val="midCat"/>
        <c:majorUnit val="4"/>
      </c:valAx>
      <c:valAx>
        <c:axId val="513395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37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5442325795524035"/>
          <c:w val="0.18788774002954209"/>
          <c:h val="9.9979798396240396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plots'!$L$10:$L$13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1.6462307692307694</c:v>
                </c:pt>
                <c:pt idx="2">
                  <c:v>1.4710714285714288</c:v>
                </c:pt>
                <c:pt idx="3">
                  <c:v>1.3014117647058825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78-4B65-9A3F-574E4D8F7015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plots'!$L$19:$L$22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0.68700000000000006</c:v>
                </c:pt>
                <c:pt idx="2">
                  <c:v>0.50980000000000003</c:v>
                </c:pt>
                <c:pt idx="3">
                  <c:v>0.36800000000000005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8-4B65-9A3F-574E4D8F7015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plots'!$L$32:$L$35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0.95879999999999987</c:v>
                </c:pt>
                <c:pt idx="2">
                  <c:v>0.73333333333333339</c:v>
                </c:pt>
                <c:pt idx="3">
                  <c:v>0.50116666666666665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78-4B65-9A3F-574E4D8F7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5744"/>
        <c:axId val="513390256"/>
      </c:scatterChart>
      <c:valAx>
        <c:axId val="513395744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0256"/>
        <c:crosses val="autoZero"/>
        <c:crossBetween val="midCat"/>
        <c:majorUnit val="4"/>
      </c:valAx>
      <c:valAx>
        <c:axId val="513390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574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29228819223684"/>
          <c:y val="0.72649831996866687"/>
          <c:w val="0.19751552795031055"/>
          <c:h val="0.1234051383535008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plots'!$M$10:$M$13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1.0319230769230769</c:v>
                </c:pt>
                <c:pt idx="2">
                  <c:v>0.99850000000000005</c:v>
                </c:pt>
                <c:pt idx="3">
                  <c:v>0.88829411764705868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E-44C7-8C13-D45A799AB29C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plots'!$M$19:$M$22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1.5695714285714286</c:v>
                </c:pt>
                <c:pt idx="2">
                  <c:v>1.2771000000000001</c:v>
                </c:pt>
                <c:pt idx="3">
                  <c:v>0.96477777777777773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7E-44C7-8C13-D45A799AB29C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plots'!$M$32:$M$35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0.53900000000000003</c:v>
                </c:pt>
                <c:pt idx="2">
                  <c:v>0.438</c:v>
                </c:pt>
                <c:pt idx="3">
                  <c:v>0.34800000000000003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7E-44C7-8C13-D45A799A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8488"/>
        <c:axId val="513390648"/>
      </c:scatterChart>
      <c:valAx>
        <c:axId val="51339848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0648"/>
        <c:crosses val="autoZero"/>
        <c:crossBetween val="midCat"/>
        <c:majorUnit val="4"/>
      </c:valAx>
      <c:valAx>
        <c:axId val="513390648"/>
        <c:scaling>
          <c:orientation val="minMax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8488"/>
        <c:crosses val="autoZero"/>
        <c:crossBetween val="midCat"/>
        <c:minorUnit val="0.0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8.7715363525798548E-2"/>
          <c:w val="0.19751552795031055"/>
          <c:h val="0.1129332866085355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2"/>
          <c:order val="0"/>
          <c:tx>
            <c:v>BM1 - 1300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plots'!$J$10:$J$13</c:f>
              <c:numCache>
                <c:formatCode>0.00</c:formatCode>
                <c:ptCount val="4"/>
                <c:pt idx="0">
                  <c:v>13.399615384615386</c:v>
                </c:pt>
                <c:pt idx="1">
                  <c:v>18.611615384615387</c:v>
                </c:pt>
                <c:pt idx="2">
                  <c:v>25.87707142857143</c:v>
                </c:pt>
                <c:pt idx="3">
                  <c:v>30.515529411764707</c:v>
                </c:pt>
              </c:numCache>
            </c:numRef>
          </c:xVal>
          <c:yVal>
            <c:numRef>
              <c:f>'Data for plots'!$N$10:$N$13</c:f>
              <c:numCache>
                <c:formatCode>0.00</c:formatCode>
                <c:ptCount val="4"/>
                <c:pt idx="0">
                  <c:v>98.683300000000003</c:v>
                </c:pt>
                <c:pt idx="1">
                  <c:v>96.51730769230771</c:v>
                </c:pt>
                <c:pt idx="2">
                  <c:v>94.413142857142873</c:v>
                </c:pt>
                <c:pt idx="3">
                  <c:v>91.56641176470589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4-4A13-BE2E-11D948B9E976}"/>
            </c:ext>
          </c:extLst>
        </c:ser>
        <c:ser>
          <c:idx val="5"/>
          <c:order val="1"/>
          <c:tx>
            <c:v>BM2 - 1300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plots'!$J$19:$J$22</c:f>
              <c:numCache>
                <c:formatCode>0.00</c:formatCode>
                <c:ptCount val="4"/>
                <c:pt idx="0">
                  <c:v>22.819687499999993</c:v>
                </c:pt>
                <c:pt idx="1">
                  <c:v>29.18542857142857</c:v>
                </c:pt>
                <c:pt idx="2">
                  <c:v>36.250199999999992</c:v>
                </c:pt>
                <c:pt idx="3">
                  <c:v>43.37455555555556</c:v>
                </c:pt>
              </c:numCache>
            </c:numRef>
          </c:xVal>
          <c:yVal>
            <c:numRef>
              <c:f>'Data for plots'!$N$19:$N$22</c:f>
              <c:numCache>
                <c:formatCode>0.00</c:formatCode>
                <c:ptCount val="4"/>
                <c:pt idx="0">
                  <c:v>98.978709375000037</c:v>
                </c:pt>
                <c:pt idx="1">
                  <c:v>93.136571428571415</c:v>
                </c:pt>
                <c:pt idx="2">
                  <c:v>86.592099999999988</c:v>
                </c:pt>
                <c:pt idx="3">
                  <c:v>77.805333333333337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4-4A13-BE2E-11D948B9E976}"/>
            </c:ext>
          </c:extLst>
        </c:ser>
        <c:ser>
          <c:idx val="8"/>
          <c:order val="2"/>
          <c:tx>
            <c:v>BM3 - 1300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plots'!$J$32:$J$35</c:f>
              <c:numCache>
                <c:formatCode>0.00</c:formatCode>
                <c:ptCount val="4"/>
                <c:pt idx="0">
                  <c:v>10.205</c:v>
                </c:pt>
                <c:pt idx="1">
                  <c:v>16.937200000000001</c:v>
                </c:pt>
                <c:pt idx="2">
                  <c:v>27.269666666666666</c:v>
                </c:pt>
                <c:pt idx="3">
                  <c:v>37.898166666666668</c:v>
                </c:pt>
              </c:numCache>
            </c:numRef>
          </c:xVal>
          <c:yVal>
            <c:numRef>
              <c:f>'Data for plots'!$N$32:$N$35</c:f>
              <c:numCache>
                <c:formatCode>0.00</c:formatCode>
                <c:ptCount val="4"/>
                <c:pt idx="0">
                  <c:v>100.04013999999998</c:v>
                </c:pt>
                <c:pt idx="1">
                  <c:v>97.006000000000014</c:v>
                </c:pt>
                <c:pt idx="2">
                  <c:v>95.937666666666672</c:v>
                </c:pt>
                <c:pt idx="3">
                  <c:v>87.919666666666657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54-4A13-BE2E-11D948B9E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98880"/>
        <c:axId val="513399664"/>
      </c:scatterChart>
      <c:valAx>
        <c:axId val="51339888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9664"/>
        <c:crosses val="autoZero"/>
        <c:crossBetween val="midCat"/>
        <c:majorUnit val="4"/>
      </c:valAx>
      <c:valAx>
        <c:axId val="513399664"/>
        <c:scaling>
          <c:orientation val="minMax"/>
          <c:max val="102"/>
          <c:min val="7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3398880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5442325795524035"/>
          <c:w val="0.19751552795031055"/>
          <c:h val="9.548020036692710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plots'!$K$41:$K$44</c:f>
              <c:numCache>
                <c:formatCode>0.00</c:formatCode>
                <c:ptCount val="4"/>
                <c:pt idx="0">
                  <c:v>1.2067019999999999</c:v>
                </c:pt>
                <c:pt idx="1">
                  <c:v>2.5142309999999997</c:v>
                </c:pt>
                <c:pt idx="2">
                  <c:v>2.2520239999999996</c:v>
                </c:pt>
                <c:pt idx="3">
                  <c:v>2.7627840000000004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plots'!$K$38:$K$40</c:f>
              <c:numCache>
                <c:formatCode>0.00</c:formatCode>
                <c:ptCount val="3"/>
                <c:pt idx="0">
                  <c:v>1.1535029999999999</c:v>
                </c:pt>
                <c:pt idx="1">
                  <c:v>1.0967040000000001</c:v>
                </c:pt>
                <c:pt idx="2">
                  <c:v>1.0321220000000002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plots'!$K$51:$K$54</c:f>
              <c:numCache>
                <c:formatCode>0.00</c:formatCode>
                <c:ptCount val="4"/>
                <c:pt idx="0">
                  <c:v>2.8025550000000004</c:v>
                </c:pt>
                <c:pt idx="1">
                  <c:v>2.9521289999999998</c:v>
                </c:pt>
                <c:pt idx="2">
                  <c:v>3.2074519999999995</c:v>
                </c:pt>
                <c:pt idx="3">
                  <c:v>3.2598719999999997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6A-4891-8E2E-B52FF6C1E917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plots'!$K$55:$K$58</c:f>
              <c:numCache>
                <c:formatCode>0.00</c:formatCode>
                <c:ptCount val="4"/>
                <c:pt idx="0">
                  <c:v>3.1563420000000004</c:v>
                </c:pt>
                <c:pt idx="1">
                  <c:v>3.8738260000000007</c:v>
                </c:pt>
                <c:pt idx="2">
                  <c:v>4.2421499999999996</c:v>
                </c:pt>
                <c:pt idx="3">
                  <c:v>5.7736499999999999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A-4891-8E2E-B52FF6C1E917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plots'!$K$62:$K$67</c:f>
              <c:numCache>
                <c:formatCode>0.00</c:formatCode>
                <c:ptCount val="6"/>
                <c:pt idx="0">
                  <c:v>1.9961760000000002</c:v>
                </c:pt>
                <c:pt idx="1">
                  <c:v>2.1198859657897366</c:v>
                </c:pt>
                <c:pt idx="2">
                  <c:v>1.7104946925695974</c:v>
                </c:pt>
                <c:pt idx="3">
                  <c:v>1.1567540423822436</c:v>
                </c:pt>
                <c:pt idx="4">
                  <c:v>1.2294346395453188</c:v>
                </c:pt>
                <c:pt idx="5">
                  <c:v>1.1248126311581894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A-4891-8E2E-B52FF6C1E917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plots'!$K$70:$K$85</c:f>
              <c:numCache>
                <c:formatCode>0.00</c:formatCode>
                <c:ptCount val="16"/>
                <c:pt idx="0">
                  <c:v>2.35</c:v>
                </c:pt>
                <c:pt idx="1">
                  <c:v>1.1639999999999999</c:v>
                </c:pt>
                <c:pt idx="2">
                  <c:v>1.0209999999999999</c:v>
                </c:pt>
                <c:pt idx="3">
                  <c:v>1.256</c:v>
                </c:pt>
                <c:pt idx="4">
                  <c:v>0.94899999999999995</c:v>
                </c:pt>
                <c:pt idx="5">
                  <c:v>1.008</c:v>
                </c:pt>
                <c:pt idx="6">
                  <c:v>1.038</c:v>
                </c:pt>
                <c:pt idx="7">
                  <c:v>1.056</c:v>
                </c:pt>
                <c:pt idx="8">
                  <c:v>1.0269999999999999</c:v>
                </c:pt>
                <c:pt idx="9">
                  <c:v>1.181</c:v>
                </c:pt>
                <c:pt idx="10">
                  <c:v>1.101</c:v>
                </c:pt>
                <c:pt idx="11">
                  <c:v>1.119</c:v>
                </c:pt>
                <c:pt idx="12">
                  <c:v>1.0409999999999999</c:v>
                </c:pt>
                <c:pt idx="13">
                  <c:v>1.171</c:v>
                </c:pt>
                <c:pt idx="14">
                  <c:v>1.089</c:v>
                </c:pt>
                <c:pt idx="15">
                  <c:v>1.0620000000000001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6A-4891-8E2E-B52FF6C1E917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plots'!$K$88:$K$93</c:f>
              <c:numCache>
                <c:formatCode>0.00</c:formatCode>
                <c:ptCount val="6"/>
                <c:pt idx="0">
                  <c:v>3.48</c:v>
                </c:pt>
                <c:pt idx="1">
                  <c:v>1.35</c:v>
                </c:pt>
                <c:pt idx="2">
                  <c:v>1.33</c:v>
                </c:pt>
                <c:pt idx="3">
                  <c:v>1.75</c:v>
                </c:pt>
                <c:pt idx="4">
                  <c:v>2.2200000000000002</c:v>
                </c:pt>
                <c:pt idx="5">
                  <c:v>1.6625000000000001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6A-4891-8E2E-B52FF6C1E917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plots'!$K$114:$K$116</c:f>
              <c:numCache>
                <c:formatCode>0.00</c:formatCode>
                <c:ptCount val="3"/>
                <c:pt idx="0">
                  <c:v>2.5175000000000001</c:v>
                </c:pt>
                <c:pt idx="1">
                  <c:v>2.5745</c:v>
                </c:pt>
                <c:pt idx="2">
                  <c:v>2.641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66A-4891-8E2E-B52FF6C1E917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plots'!$K$6:$K$9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2.9083636363636356</c:v>
                </c:pt>
                <c:pt idx="2">
                  <c:v>2.4171111111111117</c:v>
                </c:pt>
                <c:pt idx="3">
                  <c:v>2.1868000000000003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plots'!$K$10:$K$13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2.6178461538461537</c:v>
                </c:pt>
                <c:pt idx="2">
                  <c:v>2.4089285714285715</c:v>
                </c:pt>
                <c:pt idx="3">
                  <c:v>2.1085882352941177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plots'!$K$15:$K$18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1.2310000000000001</c:v>
                </c:pt>
                <c:pt idx="2">
                  <c:v>1.6404999999999998</c:v>
                </c:pt>
                <c:pt idx="3">
                  <c:v>1.0485384615384614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plots'!$K$19:$K$22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1.0058571428571428</c:v>
                </c:pt>
                <c:pt idx="2">
                  <c:v>0.78669999999999995</c:v>
                </c:pt>
                <c:pt idx="3">
                  <c:v>0.53166666666666673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plots'!$K$28:$K$31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2.4382000000000006</c:v>
                </c:pt>
                <c:pt idx="2">
                  <c:v>1.8838571428571431</c:v>
                </c:pt>
                <c:pt idx="3">
                  <c:v>1.3286666666666667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plots'!$K$32:$K$35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2.31</c:v>
                </c:pt>
                <c:pt idx="2">
                  <c:v>1.8520000000000003</c:v>
                </c:pt>
                <c:pt idx="3">
                  <c:v>1.3256666666666668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8864"/>
        <c:axId val="508404944"/>
        <c:extLst/>
      </c:scatterChart>
      <c:valAx>
        <c:axId val="508408864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4944"/>
        <c:crosses val="autoZero"/>
        <c:crossBetween val="midCat"/>
        <c:majorUnit val="10"/>
        <c:minorUnit val="10"/>
      </c:valAx>
      <c:valAx>
        <c:axId val="508404944"/>
        <c:scaling>
          <c:orientation val="minMax"/>
          <c:min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Na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88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0452509842519699"/>
          <c:y val="6.2661629784973832E-2"/>
          <c:w val="0.45380823490813649"/>
          <c:h val="0.4209771680654243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plots'!$D$6:$D$9</c:f>
              <c:numCache>
                <c:formatCode>0.00</c:formatCode>
                <c:ptCount val="4"/>
                <c:pt idx="0">
                  <c:v>40.113461538461529</c:v>
                </c:pt>
                <c:pt idx="1">
                  <c:v>37.194636363636363</c:v>
                </c:pt>
                <c:pt idx="2">
                  <c:v>33.206777777777781</c:v>
                </c:pt>
                <c:pt idx="3">
                  <c:v>29.340600000000006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3D-485E-8B05-930D951BB469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plots'!$D$15:$D$18</c:f>
              <c:numCache>
                <c:formatCode>0.00</c:formatCode>
                <c:ptCount val="4"/>
                <c:pt idx="0">
                  <c:v>32.840312499999996</c:v>
                </c:pt>
                <c:pt idx="1">
                  <c:v>30.704000000000001</c:v>
                </c:pt>
                <c:pt idx="2">
                  <c:v>21.690624999999997</c:v>
                </c:pt>
                <c:pt idx="3">
                  <c:v>15.622615384615388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3D-485E-8B05-930D951BB469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plots'!$D$28:$D$31</c:f>
              <c:numCache>
                <c:formatCode>0.00</c:formatCode>
                <c:ptCount val="4"/>
                <c:pt idx="0">
                  <c:v>44.945500000000003</c:v>
                </c:pt>
                <c:pt idx="1">
                  <c:v>42.628799999999998</c:v>
                </c:pt>
                <c:pt idx="2">
                  <c:v>35.759</c:v>
                </c:pt>
                <c:pt idx="3">
                  <c:v>26.096666666666668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3D-485E-8B05-930D951BB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9488"/>
        <c:axId val="211979880"/>
      </c:scatterChart>
      <c:valAx>
        <c:axId val="21197948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9880"/>
        <c:crosses val="autoZero"/>
        <c:crossBetween val="midCat"/>
        <c:majorUnit val="4"/>
      </c:valAx>
      <c:valAx>
        <c:axId val="211979880"/>
        <c:scaling>
          <c:orientation val="minMax"/>
          <c:max val="46"/>
          <c:min val="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9488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3368961741418137"/>
          <c:w val="0.19751552795031055"/>
          <c:h val="0.109077678183308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plots'!$E$6:$E$9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2.7713636363636365</c:v>
                </c:pt>
                <c:pt idx="2">
                  <c:v>2.4325555555555556</c:v>
                </c:pt>
                <c:pt idx="3">
                  <c:v>2.1523999999999996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5D-4CFC-98DA-7DC14C6032ED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plots'!$E$15:$E$18</c:f>
              <c:numCache>
                <c:formatCode>0.00</c:formatCode>
                <c:ptCount val="4"/>
                <c:pt idx="0">
                  <c:v>2.4359375000000001</c:v>
                </c:pt>
                <c:pt idx="1">
                  <c:v>2.4994000000000001</c:v>
                </c:pt>
                <c:pt idx="2">
                  <c:v>1.74675</c:v>
                </c:pt>
                <c:pt idx="3">
                  <c:v>1.4461538461538461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5D-4CFC-98DA-7DC14C6032ED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plots'!$E$28:$E$31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2.0018000000000002</c:v>
                </c:pt>
                <c:pt idx="2">
                  <c:v>1.5208571428571429</c:v>
                </c:pt>
                <c:pt idx="3">
                  <c:v>1.0851666666666666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5D-4CFC-98DA-7DC14C603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0272"/>
        <c:axId val="211980664"/>
      </c:scatterChart>
      <c:valAx>
        <c:axId val="211980272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0664"/>
        <c:crosses val="autoZero"/>
        <c:crossBetween val="midCat"/>
        <c:majorUnit val="4"/>
      </c:valAx>
      <c:valAx>
        <c:axId val="211980664"/>
        <c:scaling>
          <c:orientation val="minMax"/>
          <c:max val="3.2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0272"/>
        <c:crosses val="autoZero"/>
        <c:crossBetween val="midCat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902039419"/>
          <c:y val="0.73368961741418137"/>
          <c:w val="0.19751552795031055"/>
          <c:h val="0.1230539185746435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plots'!$F$6:$F$9</c:f>
              <c:numCache>
                <c:formatCode>0.00</c:formatCode>
                <c:ptCount val="4"/>
                <c:pt idx="0">
                  <c:v>9.6646153846153862</c:v>
                </c:pt>
                <c:pt idx="1">
                  <c:v>9.6932727272727259</c:v>
                </c:pt>
                <c:pt idx="2">
                  <c:v>7.8903333333333343</c:v>
                </c:pt>
                <c:pt idx="3">
                  <c:v>5.9116999999999997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6A-42E0-8CF9-E7C03DCEB70C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plots'!$F$15:$F$18</c:f>
              <c:numCache>
                <c:formatCode>0.00</c:formatCode>
                <c:ptCount val="4"/>
                <c:pt idx="0">
                  <c:v>7.6778124999999999</c:v>
                </c:pt>
                <c:pt idx="1">
                  <c:v>6.556</c:v>
                </c:pt>
                <c:pt idx="2">
                  <c:v>2.8261250000000007</c:v>
                </c:pt>
                <c:pt idx="3">
                  <c:v>1.6205384615384615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6A-42E0-8CF9-E7C03DCEB70C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plots'!$F$28:$F$31</c:f>
              <c:numCache>
                <c:formatCode>0.00</c:formatCode>
                <c:ptCount val="4"/>
                <c:pt idx="0">
                  <c:v>10.808</c:v>
                </c:pt>
                <c:pt idx="1">
                  <c:v>10.922000000000001</c:v>
                </c:pt>
                <c:pt idx="2">
                  <c:v>8.3118571428571411</c:v>
                </c:pt>
                <c:pt idx="3">
                  <c:v>5.1303333333333336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6A-42E0-8CF9-E7C03DCEB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7920"/>
        <c:axId val="211979096"/>
      </c:scatterChart>
      <c:valAx>
        <c:axId val="21197792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9096"/>
        <c:crosses val="autoZero"/>
        <c:crossBetween val="midCat"/>
        <c:majorUnit val="4"/>
      </c:valAx>
      <c:valAx>
        <c:axId val="211979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79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230077027203452"/>
          <c:w val="0.19751552795031055"/>
          <c:h val="0.116423903856857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plots'!$G$6:$G$9</c:f>
              <c:numCache>
                <c:formatCode>0.00</c:formatCode>
                <c:ptCount val="4"/>
                <c:pt idx="0">
                  <c:v>9.98014153846154</c:v>
                </c:pt>
                <c:pt idx="1">
                  <c:v>8.8024545454545464</c:v>
                </c:pt>
                <c:pt idx="2">
                  <c:v>6.9084444444444451</c:v>
                </c:pt>
                <c:pt idx="3">
                  <c:v>5.4760999999999997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0A-4538-A614-770F24F6929C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plots'!$G$15:$G$18</c:f>
              <c:numCache>
                <c:formatCode>0.00</c:formatCode>
                <c:ptCount val="4"/>
                <c:pt idx="0">
                  <c:v>11.123124999999998</c:v>
                </c:pt>
                <c:pt idx="1">
                  <c:v>6.4382000000000001</c:v>
                </c:pt>
                <c:pt idx="2">
                  <c:v>3.1454999999999997</c:v>
                </c:pt>
                <c:pt idx="3">
                  <c:v>2.4027692307692305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0A-4538-A614-770F24F6929C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plots'!$G$28:$G$31</c:f>
              <c:numCache>
                <c:formatCode>0.00</c:formatCode>
                <c:ptCount val="4"/>
                <c:pt idx="0">
                  <c:v>10.6995</c:v>
                </c:pt>
                <c:pt idx="1">
                  <c:v>8.6902000000000008</c:v>
                </c:pt>
                <c:pt idx="2">
                  <c:v>6.4787142857142852</c:v>
                </c:pt>
                <c:pt idx="3">
                  <c:v>3.1560000000000001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0A-4538-A614-770F24F6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1448"/>
        <c:axId val="211969688"/>
      </c:scatterChart>
      <c:valAx>
        <c:axId val="21198144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69688"/>
        <c:crosses val="autoZero"/>
        <c:crossBetween val="midCat"/>
        <c:majorUnit val="4"/>
      </c:valAx>
      <c:valAx>
        <c:axId val="211969688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144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2998893721698865"/>
          <c:w val="0.19751552795031055"/>
          <c:h val="0.1059520521118921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plots'!$H$6:$H$9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0.15609090909090909</c:v>
                </c:pt>
                <c:pt idx="2">
                  <c:v>0.14077777777777778</c:v>
                </c:pt>
                <c:pt idx="3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D6-4E93-832C-EB2735A37071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plots'!$H$15:$H$18</c:f>
              <c:numCache>
                <c:formatCode>0.00</c:formatCode>
                <c:ptCount val="4"/>
                <c:pt idx="0">
                  <c:v>0.21837499999999999</c:v>
                </c:pt>
                <c:pt idx="1">
                  <c:v>0.19139999999999999</c:v>
                </c:pt>
                <c:pt idx="2">
                  <c:v>0.17712499999999998</c:v>
                </c:pt>
                <c:pt idx="3">
                  <c:v>0.11530769230769232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D6-4E93-832C-EB2735A37071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plots'!$H$28:$H$31</c:f>
              <c:numCache>
                <c:formatCode>0.00</c:formatCode>
                <c:ptCount val="4"/>
                <c:pt idx="0">
                  <c:v>0.18999000000000002</c:v>
                </c:pt>
                <c:pt idx="1">
                  <c:v>0.1772</c:v>
                </c:pt>
                <c:pt idx="2">
                  <c:v>0.14485714285714285</c:v>
                </c:pt>
                <c:pt idx="3">
                  <c:v>7.2166666666666671E-2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D6-4E93-832C-EB2735A37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1056"/>
        <c:axId val="211974784"/>
      </c:scatterChart>
      <c:valAx>
        <c:axId val="211981056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4784"/>
        <c:crosses val="autoZero"/>
        <c:crossBetween val="midCat"/>
        <c:majorUnit val="4"/>
      </c:valAx>
      <c:valAx>
        <c:axId val="211974784"/>
        <c:scaling>
          <c:orientation val="minMax"/>
          <c:max val="0.24000000000000021"/>
          <c:min val="8.0000000000000043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10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362681566978017"/>
          <c:y val="0.72305300985948662"/>
          <c:w val="0.19751552795031055"/>
          <c:h val="0.1093599141391148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plots'!$I$6:$I$9</c:f>
              <c:numCache>
                <c:formatCode>0.00</c:formatCode>
                <c:ptCount val="4"/>
                <c:pt idx="0">
                  <c:v>15.937692307692307</c:v>
                </c:pt>
                <c:pt idx="1">
                  <c:v>10.882272727272726</c:v>
                </c:pt>
                <c:pt idx="2">
                  <c:v>11.331222222222221</c:v>
                </c:pt>
                <c:pt idx="3">
                  <c:v>10.456100000000001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9E-4322-86D1-1AFCDBFC1CCC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plots'!$I$15:$I$18</c:f>
              <c:numCache>
                <c:formatCode>0.00</c:formatCode>
                <c:ptCount val="4"/>
                <c:pt idx="0">
                  <c:v>18.23</c:v>
                </c:pt>
                <c:pt idx="1">
                  <c:v>10.7982</c:v>
                </c:pt>
                <c:pt idx="2">
                  <c:v>8.214875000000001</c:v>
                </c:pt>
                <c:pt idx="3">
                  <c:v>6.9172307692307697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9E-4322-86D1-1AFCDBFC1CCC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plots'!$I$28:$I$31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11.409800000000001</c:v>
                </c:pt>
                <c:pt idx="2">
                  <c:v>11.45257142857143</c:v>
                </c:pt>
                <c:pt idx="3">
                  <c:v>8.943833333333334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9E-4322-86D1-1AFCDBFC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4000"/>
        <c:axId val="211973608"/>
      </c:scatterChart>
      <c:valAx>
        <c:axId val="21197400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3608"/>
        <c:crosses val="autoZero"/>
        <c:crossBetween val="midCat"/>
        <c:majorUnit val="4"/>
      </c:valAx>
      <c:valAx>
        <c:axId val="211973608"/>
        <c:scaling>
          <c:orientation val="minMax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4000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0.7090874201927031"/>
          <c:w val="0.19751552795031055"/>
          <c:h val="0.10237711930572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plots'!$K$6:$K$9</c:f>
              <c:numCache>
                <c:formatCode>0.00</c:formatCode>
                <c:ptCount val="4"/>
                <c:pt idx="0">
                  <c:v>2.8838461538461533</c:v>
                </c:pt>
                <c:pt idx="1">
                  <c:v>2.9083636363636356</c:v>
                </c:pt>
                <c:pt idx="2">
                  <c:v>2.4171111111111117</c:v>
                </c:pt>
                <c:pt idx="3">
                  <c:v>2.1868000000000003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D-4AA5-9CA2-9246AB013AAE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plots'!$K$15:$K$18</c:f>
              <c:numCache>
                <c:formatCode>0.00</c:formatCode>
                <c:ptCount val="4"/>
                <c:pt idx="0">
                  <c:v>1.0579249999999998</c:v>
                </c:pt>
                <c:pt idx="1">
                  <c:v>1.2310000000000001</c:v>
                </c:pt>
                <c:pt idx="2">
                  <c:v>1.6404999999999998</c:v>
                </c:pt>
                <c:pt idx="3">
                  <c:v>1.0485384615384614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DD-4AA5-9CA2-9246AB013AAE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plots'!$K$28:$K$31</c:f>
              <c:numCache>
                <c:formatCode>0.00</c:formatCode>
                <c:ptCount val="4"/>
                <c:pt idx="0">
                  <c:v>2.4654999999999996</c:v>
                </c:pt>
                <c:pt idx="1">
                  <c:v>2.4382000000000006</c:v>
                </c:pt>
                <c:pt idx="2">
                  <c:v>1.8838571428571431</c:v>
                </c:pt>
                <c:pt idx="3">
                  <c:v>1.3286666666666667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DD-4AA5-9CA2-9246AB013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5960"/>
        <c:axId val="211975176"/>
      </c:scatterChart>
      <c:valAx>
        <c:axId val="21197596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5176"/>
        <c:crosses val="autoZero"/>
        <c:crossBetween val="midCat"/>
        <c:majorUnit val="4"/>
      </c:valAx>
      <c:valAx>
        <c:axId val="211975176"/>
        <c:scaling>
          <c:orientation val="minMax"/>
          <c:max val="3.2"/>
          <c:min val="0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5960"/>
        <c:crosses val="autoZero"/>
        <c:crossBetween val="midCat"/>
        <c:majorUnit val="0.4"/>
        <c:minorUnit val="0.0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4046078896195022"/>
          <c:w val="0.18788774002954209"/>
          <c:h val="0.1139422673895266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plots'!$L$6:$L$9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1.8203636363636364</c:v>
                </c:pt>
                <c:pt idx="2">
                  <c:v>1.5514444444444446</c:v>
                </c:pt>
                <c:pt idx="3">
                  <c:v>1.3619999999999997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0D-4BC5-B0B1-5F351F525DBF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plots'!$L$15:$L$18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0.78359999999999996</c:v>
                </c:pt>
                <c:pt idx="2">
                  <c:v>1.147</c:v>
                </c:pt>
                <c:pt idx="3">
                  <c:v>0.81138461538461537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0D-4BC5-B0B1-5F351F525DBF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plots'!$L$28:$L$31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0.96479999999999999</c:v>
                </c:pt>
                <c:pt idx="2">
                  <c:v>0.7845714285714287</c:v>
                </c:pt>
                <c:pt idx="3">
                  <c:v>0.53716666666666668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0D-4BC5-B0B1-5F351F5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5568"/>
        <c:axId val="211970080"/>
      </c:scatterChart>
      <c:valAx>
        <c:axId val="21197556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0080"/>
        <c:crosses val="autoZero"/>
        <c:crossBetween val="midCat"/>
        <c:majorUnit val="4"/>
      </c:valAx>
      <c:valAx>
        <c:axId val="211970080"/>
        <c:scaling>
          <c:orientation val="minMax"/>
          <c:min val="0.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5568"/>
        <c:crosses val="autoZero"/>
        <c:crossBetween val="midCat"/>
        <c:minorUnit val="0.0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145290262630204"/>
          <c:y val="8.422474627747685E-2"/>
          <c:w val="0.19751552795031055"/>
          <c:h val="0.130386372850143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plots'!$M$6:$M$9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1.1324545454545456</c:v>
                </c:pt>
                <c:pt idx="2">
                  <c:v>0.98411111111111127</c:v>
                </c:pt>
                <c:pt idx="3">
                  <c:v>0.88990000000000014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CA-4B5A-8C87-D038C1D65A5D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plots'!$M$15:$M$18</c:f>
              <c:numCache>
                <c:formatCode>0.00</c:formatCode>
                <c:ptCount val="4"/>
                <c:pt idx="0">
                  <c:v>1.6641250000000001</c:v>
                </c:pt>
                <c:pt idx="1">
                  <c:v>1.9922</c:v>
                </c:pt>
                <c:pt idx="2">
                  <c:v>2.2531250000000003</c:v>
                </c:pt>
                <c:pt idx="3">
                  <c:v>1.3353076923076921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CA-4B5A-8C87-D038C1D65A5D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plots'!$M$28:$M$31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0.59559999999999991</c:v>
                </c:pt>
                <c:pt idx="2">
                  <c:v>0.505</c:v>
                </c:pt>
                <c:pt idx="3">
                  <c:v>0.35933333333333328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CA-4B5A-8C87-D038C1D6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1840"/>
        <c:axId val="211970472"/>
      </c:scatterChart>
      <c:valAx>
        <c:axId val="21198184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0472"/>
        <c:crosses val="autoZero"/>
        <c:crossBetween val="midCat"/>
        <c:majorUnit val="4"/>
      </c:valAx>
      <c:valAx>
        <c:axId val="211970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18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8.7715363525798548E-2"/>
          <c:w val="0.19751552795031055"/>
          <c:h val="0.1129332866085355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1"/>
          <c:order val="0"/>
          <c:tx>
            <c:v>BM1 - 1200 °C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plots'!$J$6:$J$9</c:f>
              <c:numCache>
                <c:formatCode>0.00</c:formatCode>
                <c:ptCount val="4"/>
                <c:pt idx="0">
                  <c:v>13.399615384615386</c:v>
                </c:pt>
                <c:pt idx="1">
                  <c:v>20.203181818181818</c:v>
                </c:pt>
                <c:pt idx="2">
                  <c:v>26.558666666666671</c:v>
                </c:pt>
                <c:pt idx="3">
                  <c:v>31.324999999999999</c:v>
                </c:pt>
              </c:numCache>
            </c:numRef>
          </c:xVal>
          <c:yVal>
            <c:numRef>
              <c:f>'Data for plots'!$N$6:$N$9</c:f>
              <c:numCache>
                <c:formatCode>0.00</c:formatCode>
                <c:ptCount val="4"/>
                <c:pt idx="0">
                  <c:v>98.087099230769226</c:v>
                </c:pt>
                <c:pt idx="1">
                  <c:v>95.564454545454538</c:v>
                </c:pt>
                <c:pt idx="2">
                  <c:v>93.421444444444447</c:v>
                </c:pt>
                <c:pt idx="3">
                  <c:v>89.229600000000005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BF-4BC7-BCE9-E2D032202098}"/>
            </c:ext>
          </c:extLst>
        </c:ser>
        <c:ser>
          <c:idx val="4"/>
          <c:order val="1"/>
          <c:tx>
            <c:v>BM2 - 1200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plots'!$J$15:$J$18</c:f>
              <c:numCache>
                <c:formatCode>0.00</c:formatCode>
                <c:ptCount val="4"/>
                <c:pt idx="0">
                  <c:v>22.819687499999993</c:v>
                </c:pt>
                <c:pt idx="1">
                  <c:v>30.156600000000005</c:v>
                </c:pt>
                <c:pt idx="2">
                  <c:v>38.796250000000001</c:v>
                </c:pt>
                <c:pt idx="3">
                  <c:v>43.584076923076928</c:v>
                </c:pt>
              </c:numCache>
            </c:numRef>
          </c:xVal>
          <c:yVal>
            <c:numRef>
              <c:f>'Data for plots'!$N$15:$N$18</c:f>
              <c:numCache>
                <c:formatCode>0.00</c:formatCode>
                <c:ptCount val="4"/>
                <c:pt idx="0">
                  <c:v>98.978709375000037</c:v>
                </c:pt>
                <c:pt idx="1">
                  <c:v>91.350600000000014</c:v>
                </c:pt>
                <c:pt idx="2">
                  <c:v>81.637875000000008</c:v>
                </c:pt>
                <c:pt idx="3">
                  <c:v>74.903923076923078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BF-4BC7-BCE9-E2D032202098}"/>
            </c:ext>
          </c:extLst>
        </c:ser>
        <c:ser>
          <c:idx val="7"/>
          <c:order val="2"/>
          <c:tx>
            <c:v>BM3 - 1200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plots'!$J$28:$J$31</c:f>
              <c:numCache>
                <c:formatCode>0.00</c:formatCode>
                <c:ptCount val="4"/>
                <c:pt idx="0">
                  <c:v>10.205</c:v>
                </c:pt>
                <c:pt idx="1">
                  <c:v>17.952400000000001</c:v>
                </c:pt>
                <c:pt idx="2">
                  <c:v>28.19614285714286</c:v>
                </c:pt>
                <c:pt idx="3">
                  <c:v>38.690833333333337</c:v>
                </c:pt>
              </c:numCache>
            </c:numRef>
          </c:xVal>
          <c:yVal>
            <c:numRef>
              <c:f>'Data for plots'!$N$28:$N$31</c:f>
              <c:numCache>
                <c:formatCode>0.00</c:formatCode>
                <c:ptCount val="4"/>
                <c:pt idx="0">
                  <c:v>100.04013999999998</c:v>
                </c:pt>
                <c:pt idx="1">
                  <c:v>97.780799999999999</c:v>
                </c:pt>
                <c:pt idx="2">
                  <c:v>95.037428571428563</c:v>
                </c:pt>
                <c:pt idx="3">
                  <c:v>85.400166666666678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BF-4BC7-BCE9-E2D032202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3216"/>
        <c:axId val="211976352"/>
      </c:scatterChart>
      <c:valAx>
        <c:axId val="211973216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6352"/>
        <c:crosses val="autoZero"/>
        <c:crossBetween val="midCat"/>
        <c:majorUnit val="4"/>
      </c:valAx>
      <c:valAx>
        <c:axId val="211976352"/>
        <c:scaling>
          <c:orientation val="minMax"/>
          <c:max val="102"/>
          <c:min val="7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3216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0.69508276473377151"/>
          <c:w val="0.19751552795031055"/>
          <c:h val="0.1129332866085355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222851049869"/>
          <c:y val="5.6060293370586822E-2"/>
          <c:w val="0.8265374835958007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1200 °C 500 Mpa + 1% H2O (Mollo)</c:v>
          </c:tx>
          <c:spPr>
            <a:ln w="1587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plots'!$C$41:$C$44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'Data for plots'!$L$41:$L$44</c:f>
              <c:numCache>
                <c:formatCode>0.00</c:formatCode>
                <c:ptCount val="4"/>
                <c:pt idx="0">
                  <c:v>3.2541390000000003</c:v>
                </c:pt>
                <c:pt idx="1">
                  <c:v>6.2415539999999998</c:v>
                </c:pt>
                <c:pt idx="2">
                  <c:v>6.4066199999999993</c:v>
                </c:pt>
                <c:pt idx="3">
                  <c:v>6.9837040000000004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53-4E9A-BCE8-A02D4003D7F1}"/>
            </c:ext>
          </c:extLst>
        </c:ser>
        <c:ser>
          <c:idx val="1"/>
          <c:order val="1"/>
          <c:tx>
            <c:v>1300 °C 500 Mpa + 1% H2O (Mollo)</c:v>
          </c:tx>
          <c:spPr>
            <a:ln w="158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'Data for plots'!$C$38:$C$40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plots'!$L$38:$L$40</c:f>
              <c:numCache>
                <c:formatCode>0.00</c:formatCode>
                <c:ptCount val="3"/>
                <c:pt idx="0">
                  <c:v>3.1253030000000002</c:v>
                </c:pt>
                <c:pt idx="1">
                  <c:v>2.9082240000000001</c:v>
                </c:pt>
                <c:pt idx="2">
                  <c:v>2.7847820000000003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53-4E9A-BCE8-A02D4003D7F1}"/>
            </c:ext>
          </c:extLst>
        </c:ser>
        <c:ser>
          <c:idx val="7"/>
          <c:order val="2"/>
          <c:tx>
            <c:v>1150 °C 0.1 Mpa (Iacono-M.)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'Data for plots'!$C$51:$C$54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19</c:v>
                </c:pt>
              </c:numCache>
            </c:numRef>
          </c:xVal>
          <c:yVal>
            <c:numRef>
              <c:f>'Data for plots'!$L$51:$L$54</c:f>
              <c:numCache>
                <c:formatCode>0.00</c:formatCode>
                <c:ptCount val="4"/>
                <c:pt idx="0">
                  <c:v>3.9255300000000002</c:v>
                </c:pt>
                <c:pt idx="1">
                  <c:v>3.9069430000000001</c:v>
                </c:pt>
                <c:pt idx="2">
                  <c:v>4.105925</c:v>
                </c:pt>
                <c:pt idx="3">
                  <c:v>4.1427539999999992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DE-42ED-8E1D-4DFAB66E5C90}"/>
            </c:ext>
          </c:extLst>
        </c:ser>
        <c:ser>
          <c:idx val="9"/>
          <c:order val="3"/>
          <c:tx>
            <c:v>1050° C + 2% H2O 2kb (Iacono M.)</c:v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9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prstClr val="white">
                    <a:lumMod val="50000"/>
                  </a:prstClr>
                </a:solidFill>
              </a:ln>
            </c:spPr>
          </c:marker>
          <c:xVal>
            <c:numRef>
              <c:f>'Data for plots'!$C$55:$C$58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</c:numCache>
            </c:numRef>
          </c:xVal>
          <c:yVal>
            <c:numRef>
              <c:f>'Data for plots'!$L$55:$L$58</c:f>
              <c:numCache>
                <c:formatCode>0.00</c:formatCode>
                <c:ptCount val="4"/>
                <c:pt idx="0">
                  <c:v>2.9690219999999998</c:v>
                </c:pt>
                <c:pt idx="1">
                  <c:v>4.6733380000000002</c:v>
                </c:pt>
                <c:pt idx="2">
                  <c:v>5.6844809999999999</c:v>
                </c:pt>
                <c:pt idx="3">
                  <c:v>6.2469000000000001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DE-42ED-8E1D-4DFAB66E5C90}"/>
            </c:ext>
          </c:extLst>
        </c:ser>
        <c:ser>
          <c:idx val="10"/>
          <c:order val="4"/>
          <c:tx>
            <c:v>1100 °C + 4% H2O, 5 kb (C&amp;D)</c:v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EEECE1">
                  <a:lumMod val="50000"/>
                </a:srgb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xVal>
            <c:numRef>
              <c:f>'Data for plots'!$C$62:$C$67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xVal>
          <c:yVal>
            <c:numRef>
              <c:f>'Data for plots'!$L$62:$L$67</c:f>
              <c:numCache>
                <c:formatCode>0.00</c:formatCode>
                <c:ptCount val="6"/>
                <c:pt idx="0">
                  <c:v>0.49904400000000004</c:v>
                </c:pt>
                <c:pt idx="1">
                  <c:v>0.34610383114934479</c:v>
                </c:pt>
                <c:pt idx="2">
                  <c:v>0.21606248748247547</c:v>
                </c:pt>
                <c:pt idx="3">
                  <c:v>0.13046098222356128</c:v>
                </c:pt>
                <c:pt idx="4">
                  <c:v>0.28686808256057433</c:v>
                </c:pt>
                <c:pt idx="5">
                  <c:v>0.26513440591585896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DE-42ED-8E1D-4DFAB66E5C90}"/>
            </c:ext>
          </c:extLst>
        </c:ser>
        <c:ser>
          <c:idx val="11"/>
          <c:order val="5"/>
          <c:tx>
            <c:v>1200 °C 500 Mpa +2% H2O (Jolis 2013)</c:v>
          </c:tx>
          <c:spPr>
            <a:ln w="158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'Data for plots'!$C$70:$C$85</c:f>
              <c:numCache>
                <c:formatCode>General</c:formatCode>
                <c:ptCount val="16"/>
                <c:pt idx="0">
                  <c:v>0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</c:numCache>
            </c:numRef>
          </c:xVal>
          <c:yVal>
            <c:numRef>
              <c:f>'Data for plots'!$L$70:$L$85</c:f>
              <c:numCache>
                <c:formatCode>0.00</c:formatCode>
                <c:ptCount val="16"/>
                <c:pt idx="0">
                  <c:v>4.01</c:v>
                </c:pt>
                <c:pt idx="1">
                  <c:v>1.2809999999999999</c:v>
                </c:pt>
                <c:pt idx="2">
                  <c:v>1.1639999999999999</c:v>
                </c:pt>
                <c:pt idx="3">
                  <c:v>1.306</c:v>
                </c:pt>
                <c:pt idx="4">
                  <c:v>1.097</c:v>
                </c:pt>
                <c:pt idx="5">
                  <c:v>1.2010000000000001</c:v>
                </c:pt>
                <c:pt idx="6">
                  <c:v>1.399</c:v>
                </c:pt>
                <c:pt idx="7">
                  <c:v>1.393</c:v>
                </c:pt>
                <c:pt idx="8">
                  <c:v>1.3440000000000001</c:v>
                </c:pt>
                <c:pt idx="9">
                  <c:v>1.4670000000000001</c:v>
                </c:pt>
                <c:pt idx="10">
                  <c:v>1.4470000000000001</c:v>
                </c:pt>
                <c:pt idx="11">
                  <c:v>1.369</c:v>
                </c:pt>
                <c:pt idx="12">
                  <c:v>1.3979999999999999</c:v>
                </c:pt>
                <c:pt idx="13">
                  <c:v>1.4</c:v>
                </c:pt>
                <c:pt idx="14">
                  <c:v>1.4139999999999999</c:v>
                </c:pt>
                <c:pt idx="15">
                  <c:v>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DE-42ED-8E1D-4DFAB66E5C90}"/>
            </c:ext>
          </c:extLst>
        </c:ser>
        <c:ser>
          <c:idx val="12"/>
          <c:order val="6"/>
          <c:tx>
            <c:v>1200 °C 500 Mpa +2% H2O, 2 kb (Deegan)</c:v>
          </c:tx>
          <c:spPr>
            <a:ln w="15875">
              <a:noFill/>
            </a:ln>
          </c:spPr>
          <c:marker>
            <c:symbol val="square"/>
            <c:size val="7"/>
          </c:marker>
          <c:xVal>
            <c:numRef>
              <c:f>'Data for plots'!$C$88:$C$93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'Data for plots'!$L$88:$L$93</c:f>
              <c:numCache>
                <c:formatCode>0.00</c:formatCode>
                <c:ptCount val="6"/>
                <c:pt idx="0">
                  <c:v>2.0499999999999998</c:v>
                </c:pt>
                <c:pt idx="1">
                  <c:v>0.73</c:v>
                </c:pt>
                <c:pt idx="2">
                  <c:v>0.65</c:v>
                </c:pt>
                <c:pt idx="3">
                  <c:v>0.79</c:v>
                </c:pt>
                <c:pt idx="4">
                  <c:v>1.21</c:v>
                </c:pt>
                <c:pt idx="5">
                  <c:v>0.84499999999999997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DE-42ED-8E1D-4DFAB66E5C90}"/>
            </c:ext>
          </c:extLst>
        </c:ser>
        <c:ser>
          <c:idx val="13"/>
          <c:order val="7"/>
          <c:tx>
            <c:v>1250 °C 1 atm (Di Stefano)</c:v>
          </c:tx>
          <c:spPr>
            <a:ln w="158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8"/>
          </c:marker>
          <c:xVal>
            <c:numRef>
              <c:f>'Data for plots'!$C$114:$C$116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'Data for plots'!$L$114:$L$116</c:f>
              <c:numCache>
                <c:formatCode>0.00</c:formatCode>
                <c:ptCount val="3"/>
                <c:pt idx="0">
                  <c:v>1.2825000000000002</c:v>
                </c:pt>
                <c:pt idx="1">
                  <c:v>1.3965000000000001</c:v>
                </c:pt>
                <c:pt idx="2">
                  <c:v>1.4630000000000001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DE-42ED-8E1D-4DFAB66E5C90}"/>
            </c:ext>
          </c:extLst>
        </c:ser>
        <c:ser>
          <c:idx val="3"/>
          <c:order val="8"/>
          <c:tx>
            <c:v>BM1 - 1200 °C</c:v>
          </c:tx>
          <c:spPr>
            <a:ln w="28575">
              <a:solidFill>
                <a:srgbClr val="00B0F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plots'!$C$6:$C$9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plots'!$L$6:$L$9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1.8203636363636364</c:v>
                </c:pt>
                <c:pt idx="2">
                  <c:v>1.5514444444444446</c:v>
                </c:pt>
                <c:pt idx="3">
                  <c:v>1.3619999999999997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3-4E9A-BCE8-A02D4003D7F1}"/>
            </c:ext>
          </c:extLst>
        </c:ser>
        <c:ser>
          <c:idx val="2"/>
          <c:order val="9"/>
          <c:tx>
            <c:v>BM1 - 1300 °C</c:v>
          </c:tx>
          <c:spPr>
            <a:ln w="28575">
              <a:solidFill>
                <a:srgbClr val="0070C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plots'!$C$10:$C$13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plots'!$L$10:$L$13</c:f>
              <c:numCache>
                <c:formatCode>0.00</c:formatCode>
                <c:ptCount val="4"/>
                <c:pt idx="0">
                  <c:v>1.7280769230769231</c:v>
                </c:pt>
                <c:pt idx="1">
                  <c:v>1.6462307692307694</c:v>
                </c:pt>
                <c:pt idx="2">
                  <c:v>1.4710714285714288</c:v>
                </c:pt>
                <c:pt idx="3">
                  <c:v>1.3014117647058825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3-4E9A-BCE8-A02D4003D7F1}"/>
            </c:ext>
          </c:extLst>
        </c:ser>
        <c:ser>
          <c:idx val="4"/>
          <c:order val="10"/>
          <c:tx>
            <c:v>BM2 - 1200 °C</c:v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plots'!$C$15:$C$18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plots'!$L$15:$L$18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0.78359999999999996</c:v>
                </c:pt>
                <c:pt idx="2">
                  <c:v>1.147</c:v>
                </c:pt>
                <c:pt idx="3">
                  <c:v>0.81138461538461537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53-4E9A-BCE8-A02D4003D7F1}"/>
            </c:ext>
          </c:extLst>
        </c:ser>
        <c:ser>
          <c:idx val="5"/>
          <c:order val="11"/>
          <c:tx>
            <c:v>BM2 - 1300 °C</c:v>
          </c:tx>
          <c:spPr>
            <a:ln w="28575">
              <a:solidFill>
                <a:srgbClr val="C0000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C0000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plots'!$C$19:$C$22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plots'!$L$19:$L$22</c:f>
              <c:numCache>
                <c:formatCode>0.00</c:formatCode>
                <c:ptCount val="4"/>
                <c:pt idx="0">
                  <c:v>0.73508124999999969</c:v>
                </c:pt>
                <c:pt idx="1">
                  <c:v>0.68700000000000006</c:v>
                </c:pt>
                <c:pt idx="2">
                  <c:v>0.50980000000000003</c:v>
                </c:pt>
                <c:pt idx="3">
                  <c:v>0.36800000000000005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53-4E9A-BCE8-A02D4003D7F1}"/>
            </c:ext>
          </c:extLst>
        </c:ser>
        <c:ser>
          <c:idx val="6"/>
          <c:order val="12"/>
          <c:tx>
            <c:v>BM3 - 1200 °C</c:v>
          </c:tx>
          <c:spPr>
            <a:ln w="28575">
              <a:solidFill>
                <a:srgbClr val="92D050"/>
              </a:solidFill>
              <a:prstDash val="sysDot"/>
            </a:ln>
          </c:spPr>
          <c:marker>
            <c:symbol val="triangle"/>
            <c:size val="10"/>
            <c:spPr>
              <a:solidFill>
                <a:srgbClr val="92D050"/>
              </a:solidFill>
              <a:ln w="0">
                <a:solidFill>
                  <a:schemeClr val="tx1"/>
                </a:solidFill>
              </a:ln>
            </c:spPr>
          </c:marker>
          <c:xVal>
            <c:numRef>
              <c:f>'Data for plots'!$C$28:$C$31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plots'!$L$28:$L$31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0.96479999999999999</c:v>
                </c:pt>
                <c:pt idx="2">
                  <c:v>0.7845714285714287</c:v>
                </c:pt>
                <c:pt idx="3">
                  <c:v>0.53716666666666668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53-4E9A-BCE8-A02D4003D7F1}"/>
            </c:ext>
          </c:extLst>
        </c:ser>
        <c:ser>
          <c:idx val="8"/>
          <c:order val="13"/>
          <c:tx>
            <c:v>BM3 - 1300 °C</c:v>
          </c:tx>
          <c:spPr>
            <a:ln w="28575">
              <a:solidFill>
                <a:srgbClr val="00B050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plots'!$C$32:$C$35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'Data for plots'!$L$32:$L$35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0.95879999999999987</c:v>
                </c:pt>
                <c:pt idx="2">
                  <c:v>0.73333333333333339</c:v>
                </c:pt>
                <c:pt idx="3">
                  <c:v>0.50116666666666665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E9A-BCE8-A02D4003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9648"/>
        <c:axId val="508406904"/>
        <c:extLst/>
      </c:scatterChart>
      <c:valAx>
        <c:axId val="508409648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="1" i="0" u="none" strike="noStrike" baseline="0"/>
                  <a:t>CaCO</a:t>
                </a:r>
                <a:r>
                  <a:rPr lang="it-IT" sz="1200" b="1" i="0" u="none" strike="noStrike" baseline="-25000"/>
                  <a:t>3 </a:t>
                </a:r>
                <a:r>
                  <a:rPr lang="it-IT" sz="1200" b="1" i="0" u="none" strike="noStrike" baseline="0"/>
                  <a:t>added (wt%)</a:t>
                </a:r>
                <a:endParaRPr lang="it-IT" sz="1200" baseline="-25000"/>
              </a:p>
            </c:rich>
          </c:tx>
          <c:layout>
            <c:manualLayout>
              <c:xMode val="edge"/>
              <c:yMode val="edge"/>
              <c:x val="0.4525661873787539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6904"/>
        <c:crosses val="autoZero"/>
        <c:crossBetween val="midCat"/>
        <c:majorUnit val="10"/>
        <c:minorUnit val="10"/>
      </c:valAx>
      <c:valAx>
        <c:axId val="508406904"/>
        <c:scaling>
          <c:orientation val="minMax"/>
          <c:max val="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K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49252699170167E-3"/>
              <c:y val="0.45420745362804493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0840964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9150426509186373"/>
          <c:y val="6.9221850701382953E-2"/>
          <c:w val="0.46422490157480339"/>
          <c:h val="0.4141862044859493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74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plots'!$D$2:$D$5</c:f>
              <c:numCache>
                <c:formatCode>0.00</c:formatCode>
                <c:ptCount val="4"/>
                <c:pt idx="0">
                  <c:v>40.113461538461529</c:v>
                </c:pt>
                <c:pt idx="1">
                  <c:v>38.872749999999996</c:v>
                </c:pt>
                <c:pt idx="2">
                  <c:v>31.249500000000001</c:v>
                </c:pt>
                <c:pt idx="3">
                  <c:v>29.49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2-4D14-BF14-8A1D329134D5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plots'!$D$24:$D$27</c:f>
              <c:numCache>
                <c:formatCode>0.00</c:formatCode>
                <c:ptCount val="4"/>
                <c:pt idx="0">
                  <c:v>44.945500000000003</c:v>
                </c:pt>
                <c:pt idx="1">
                  <c:v>44.58</c:v>
                </c:pt>
                <c:pt idx="2">
                  <c:v>42.379999999999995</c:v>
                </c:pt>
                <c:pt idx="3">
                  <c:v>16.510000000000002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E2-4D14-BF14-8A1D3291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7136"/>
        <c:axId val="211977528"/>
      </c:scatterChart>
      <c:valAx>
        <c:axId val="211977136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37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7528"/>
        <c:crosses val="autoZero"/>
        <c:crossBetween val="midCat"/>
        <c:majorUnit val="4"/>
      </c:valAx>
      <c:valAx>
        <c:axId val="211977528"/>
        <c:scaling>
          <c:orientation val="minMax"/>
          <c:max val="46"/>
          <c:min val="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SiO</a:t>
                </a:r>
                <a:r>
                  <a:rPr lang="it-IT" baseline="-25000"/>
                  <a:t>2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6E-3"/>
              <c:y val="0.37035001128003803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77136"/>
        <c:crosses val="autoZero"/>
        <c:crossBetween val="midCat"/>
        <c:majorUnit val="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66730247555533562"/>
          <c:w val="0.19751552795031055"/>
          <c:h val="0.109077678183308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plots'!$E$2:$E$5</c:f>
              <c:numCache>
                <c:formatCode>0.00</c:formatCode>
                <c:ptCount val="4"/>
                <c:pt idx="0">
                  <c:v>2.9996153846153844</c:v>
                </c:pt>
                <c:pt idx="1">
                  <c:v>2.5422500000000001</c:v>
                </c:pt>
                <c:pt idx="2">
                  <c:v>1.238</c:v>
                </c:pt>
                <c:pt idx="3">
                  <c:v>1.2294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83-4F35-AC09-75344A100810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plots'!$E$24:$E$27</c:f>
              <c:numCache>
                <c:formatCode>0.00</c:formatCode>
                <c:ptCount val="4"/>
                <c:pt idx="0">
                  <c:v>1.9964999999999999</c:v>
                </c:pt>
                <c:pt idx="1">
                  <c:v>2.2199999999999998</c:v>
                </c:pt>
                <c:pt idx="2">
                  <c:v>0.17049999999999998</c:v>
                </c:pt>
                <c:pt idx="3">
                  <c:v>1.5246250000000001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83-4F35-AC09-75344A100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5368"/>
        <c:axId val="211982232"/>
      </c:scatterChart>
      <c:valAx>
        <c:axId val="21198536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2232"/>
        <c:crosses val="autoZero"/>
        <c:crossBetween val="midCat"/>
        <c:majorUnit val="4"/>
      </c:valAx>
      <c:valAx>
        <c:axId val="211982232"/>
        <c:scaling>
          <c:orientation val="minMax"/>
          <c:max val="3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TiO</a:t>
                </a:r>
                <a:r>
                  <a:rPr lang="it-IT" baseline="-25000"/>
                  <a:t>2 </a:t>
                </a:r>
                <a:r>
                  <a:rPr lang="it-IT"/>
                  <a:t>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5368"/>
        <c:crosses val="autoZero"/>
        <c:crossBetween val="midCat"/>
        <c:majorUnit val="0.4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902039419"/>
          <c:y val="0.7511599179033458"/>
          <c:w val="0.19751552795031055"/>
          <c:h val="0.105583618085475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85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plots'!$F$2:$F$5</c:f>
              <c:numCache>
                <c:formatCode>0.00</c:formatCode>
                <c:ptCount val="4"/>
                <c:pt idx="0">
                  <c:v>9.6646153846153862</c:v>
                </c:pt>
                <c:pt idx="1">
                  <c:v>10.9445</c:v>
                </c:pt>
                <c:pt idx="2">
                  <c:v>6.7285000000000004</c:v>
                </c:pt>
                <c:pt idx="3">
                  <c:v>3.98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4C-4212-8542-D952A7CCAB76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plots'!$F$24:$F$27</c:f>
              <c:numCache>
                <c:formatCode>0.00</c:formatCode>
                <c:ptCount val="4"/>
                <c:pt idx="0">
                  <c:v>10.808</c:v>
                </c:pt>
                <c:pt idx="1">
                  <c:v>10.050000000000001</c:v>
                </c:pt>
                <c:pt idx="2">
                  <c:v>6.15</c:v>
                </c:pt>
                <c:pt idx="3">
                  <c:v>2.19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4C-4212-8542-D952A7CC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3408"/>
        <c:axId val="211984192"/>
      </c:scatterChart>
      <c:valAx>
        <c:axId val="21198340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4192"/>
        <c:crosses val="autoZero"/>
        <c:crossBetween val="midCat"/>
        <c:majorUnit val="4"/>
      </c:valAx>
      <c:valAx>
        <c:axId val="211984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Al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3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3408"/>
        <c:crosses val="autoZero"/>
        <c:crossBetween val="midCat"/>
        <c:minorUnit val="0.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1951708547202164"/>
          <c:w val="0.19751552795031055"/>
          <c:h val="0.11991452110517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plots'!$G$2:$G$5</c:f>
              <c:numCache>
                <c:formatCode>0.00</c:formatCode>
                <c:ptCount val="4"/>
                <c:pt idx="0">
                  <c:v>9.98014153846154</c:v>
                </c:pt>
                <c:pt idx="1">
                  <c:v>7.5742499999999993</c:v>
                </c:pt>
                <c:pt idx="2">
                  <c:v>4.2919999999999998</c:v>
                </c:pt>
                <c:pt idx="3">
                  <c:v>2.0515439999999998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C-4797-BC32-9875C408D173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plots'!$G$24:$G$27</c:f>
              <c:numCache>
                <c:formatCode>0.00</c:formatCode>
                <c:ptCount val="4"/>
                <c:pt idx="0">
                  <c:v>10.6995</c:v>
                </c:pt>
                <c:pt idx="1">
                  <c:v>7.8149999999999995</c:v>
                </c:pt>
                <c:pt idx="2">
                  <c:v>2.0299999999999998</c:v>
                </c:pt>
                <c:pt idx="3">
                  <c:v>2.2350000000000003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AC-4797-BC32-9875C408D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4584"/>
        <c:axId val="211982624"/>
      </c:scatterChart>
      <c:valAx>
        <c:axId val="211984584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2624"/>
        <c:crosses val="autoZero"/>
        <c:crossBetween val="midCat"/>
        <c:majorUnit val="4"/>
      </c:valAx>
      <c:valAx>
        <c:axId val="211982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FeO(tot)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2119845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551087364079488"/>
          <c:y val="0.7230077027203452"/>
          <c:w val="0.19751552795031055"/>
          <c:h val="0.1129332866085355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790140362928"/>
          <c:y val="5.2699998823017132E-2"/>
          <c:w val="0.84102170652581842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plots'!$H$2:$H$5</c:f>
              <c:numCache>
                <c:formatCode>0.00</c:formatCode>
                <c:ptCount val="4"/>
                <c:pt idx="0">
                  <c:v>0.16805384615384611</c:v>
                </c:pt>
                <c:pt idx="1">
                  <c:v>0.18325000000000002</c:v>
                </c:pt>
                <c:pt idx="2">
                  <c:v>0.122</c:v>
                </c:pt>
                <c:pt idx="3">
                  <c:v>0.13780000000000001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ED-41DC-A758-B6EC5CD036D8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plots'!$H$24:$H$27</c:f>
              <c:numCache>
                <c:formatCode>0.00</c:formatCode>
                <c:ptCount val="4"/>
                <c:pt idx="0">
                  <c:v>0.18999000000000002</c:v>
                </c:pt>
                <c:pt idx="1">
                  <c:v>9.459999999999999E-2</c:v>
                </c:pt>
                <c:pt idx="2">
                  <c:v>5.2949999999999997E-2</c:v>
                </c:pt>
                <c:pt idx="3">
                  <c:v>0.11549999999999999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ED-41DC-A758-B6EC5CD0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18008"/>
        <c:axId val="517818792"/>
      </c:scatterChart>
      <c:valAx>
        <c:axId val="517818008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43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8792"/>
        <c:crosses val="autoZero"/>
        <c:crossBetween val="midCat"/>
        <c:majorUnit val="4"/>
      </c:valAx>
      <c:valAx>
        <c:axId val="517818792"/>
        <c:scaling>
          <c:orientation val="minMax"/>
          <c:max val="0.24000000000000021"/>
          <c:min val="4.0000000000000022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MnO (wt%)</a:t>
                </a:r>
              </a:p>
            </c:rich>
          </c:tx>
          <c:layout>
            <c:manualLayout>
              <c:xMode val="edge"/>
              <c:yMode val="edge"/>
              <c:x val="9.3434652190215878E-3"/>
              <c:y val="0.3703500112800381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8008"/>
        <c:crosses val="autoZero"/>
        <c:crossBetween val="midCat"/>
        <c:majorUnit val="4.0000000000000022E-2"/>
        <c:minorUnit val="5.0000000000000079E-3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362681566978017"/>
          <c:y val="0.7090874201927031"/>
          <c:w val="0.19751552795031055"/>
          <c:h val="0.1233255038058981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plots'!$I$2:$I$5</c:f>
              <c:numCache>
                <c:formatCode>0.00</c:formatCode>
                <c:ptCount val="4"/>
                <c:pt idx="0">
                  <c:v>15.937692307692307</c:v>
                </c:pt>
                <c:pt idx="1">
                  <c:v>5.88225</c:v>
                </c:pt>
                <c:pt idx="2">
                  <c:v>2.9234999999999998</c:v>
                </c:pt>
                <c:pt idx="3">
                  <c:v>4.57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A-4A46-A20B-0CF522864B92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plots'!$I$24:$I$27</c:f>
              <c:numCache>
                <c:formatCode>0.00</c:formatCode>
                <c:ptCount val="4"/>
                <c:pt idx="0">
                  <c:v>16.854999999999997</c:v>
                </c:pt>
                <c:pt idx="1">
                  <c:v>11.905000000000001</c:v>
                </c:pt>
                <c:pt idx="2">
                  <c:v>12.594999999999999</c:v>
                </c:pt>
                <c:pt idx="3">
                  <c:v>6.0124999999999993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5A-4A46-A20B-0CF52286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24672"/>
        <c:axId val="517817224"/>
      </c:scatterChart>
      <c:valAx>
        <c:axId val="517824672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7224"/>
        <c:crosses val="autoZero"/>
        <c:crossBetween val="midCat"/>
        <c:majorUnit val="4"/>
      </c:valAx>
      <c:valAx>
        <c:axId val="517817224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MgO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24672"/>
        <c:crosses val="autoZero"/>
        <c:crossBetween val="midCat"/>
        <c:minorUnit val="0.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0.68813903569252965"/>
          <c:w val="0.19751552795031055"/>
          <c:h val="0.1233255038058981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696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plots'!$K$2:$K$5</c:f>
              <c:numCache>
                <c:formatCode>0.00</c:formatCode>
                <c:ptCount val="4"/>
                <c:pt idx="0">
                  <c:v>2.8838461538461533</c:v>
                </c:pt>
                <c:pt idx="1">
                  <c:v>3.8962500000000002</c:v>
                </c:pt>
                <c:pt idx="2">
                  <c:v>3.6040000000000001</c:v>
                </c:pt>
                <c:pt idx="3">
                  <c:v>3.36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1-46ED-83B4-7D92C6BDBC25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plots'!$K$24:$K$27</c:f>
              <c:numCache>
                <c:formatCode>0.00</c:formatCode>
                <c:ptCount val="4"/>
                <c:pt idx="0">
                  <c:v>2.4654999999999996</c:v>
                </c:pt>
                <c:pt idx="1">
                  <c:v>1.2393999999999998</c:v>
                </c:pt>
                <c:pt idx="2">
                  <c:v>0.50534999999999997</c:v>
                </c:pt>
                <c:pt idx="3">
                  <c:v>1.845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E1-46ED-83B4-7D92C6BDB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22320"/>
        <c:axId val="517816440"/>
      </c:scatterChart>
      <c:valAx>
        <c:axId val="517822320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54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6440"/>
        <c:crosses val="autoZero"/>
        <c:crossBetween val="midCat"/>
        <c:majorUnit val="4"/>
      </c:valAx>
      <c:valAx>
        <c:axId val="517816440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Na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895E-3"/>
              <c:y val="0.37035001128003825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223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033481043820779"/>
          <c:y val="0.73697017171363199"/>
          <c:w val="0.18788774002954209"/>
          <c:h val="0.117432884637848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plots'!$L$2:$L$5</c:f>
              <c:numCache>
                <c:formatCode>0.00</c:formatCode>
                <c:ptCount val="4"/>
                <c:pt idx="0">
                  <c:v>1.7280769230769231</c:v>
                </c:pt>
                <c:pt idx="1">
                  <c:v>2.6552499999999997</c:v>
                </c:pt>
                <c:pt idx="2">
                  <c:v>3.5125000000000002</c:v>
                </c:pt>
                <c:pt idx="3">
                  <c:v>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58-4B78-B6C5-B55929C3277C}"/>
            </c:ext>
          </c:extLst>
        </c:ser>
        <c:ser>
          <c:idx val="6"/>
          <c:order val="1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plots'!$L$24:$L$27</c:f>
              <c:numCache>
                <c:formatCode>0.00</c:formatCode>
                <c:ptCount val="4"/>
                <c:pt idx="0">
                  <c:v>0.99568499999999993</c:v>
                </c:pt>
                <c:pt idx="1">
                  <c:v>0.32169999999999999</c:v>
                </c:pt>
                <c:pt idx="2">
                  <c:v>0.27834999999999999</c:v>
                </c:pt>
                <c:pt idx="3">
                  <c:v>0.94069999999999998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58-4B78-B6C5-B55929C32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17616"/>
        <c:axId val="517823496"/>
      </c:scatterChart>
      <c:valAx>
        <c:axId val="517817616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23496"/>
        <c:crosses val="autoZero"/>
        <c:crossBetween val="midCat"/>
        <c:majorUnit val="4"/>
      </c:valAx>
      <c:valAx>
        <c:axId val="517823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K</a:t>
                </a:r>
                <a:r>
                  <a:rPr lang="it-IT" baseline="-25000"/>
                  <a:t>2</a:t>
                </a:r>
                <a:r>
                  <a:rPr lang="it-IT"/>
                  <a:t>O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761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29228819223684"/>
          <c:y val="9.4696598022442235E-2"/>
          <c:w val="0.19751552795031055"/>
          <c:h val="0.11991452110517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18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plots'!$M$2:$M$5</c:f>
              <c:numCache>
                <c:formatCode>0.00</c:formatCode>
                <c:ptCount val="4"/>
                <c:pt idx="0">
                  <c:v>1.0918692307692306</c:v>
                </c:pt>
                <c:pt idx="1">
                  <c:v>1.2497499999999999</c:v>
                </c:pt>
                <c:pt idx="2">
                  <c:v>1.9280000000000002</c:v>
                </c:pt>
                <c:pt idx="3">
                  <c:v>0.73280000000000001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F-40BC-AC20-9D21EBA62CCC}"/>
            </c:ext>
          </c:extLst>
        </c:ser>
        <c:ser>
          <c:idx val="3"/>
          <c:order val="1"/>
          <c:tx>
            <c:v>BM2 - 1100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plots'!#REF!</c:f>
            </c:numRef>
          </c:xVal>
          <c:yVal>
            <c:numRef>
              <c:f>'Data for plots'!#REF!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6F-40BC-AC20-9D21EBA62CCC}"/>
            </c:ext>
          </c:extLst>
        </c:ser>
        <c:ser>
          <c:idx val="6"/>
          <c:order val="2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plots'!$M$24:$M$27</c:f>
              <c:numCache>
                <c:formatCode>0.00</c:formatCode>
                <c:ptCount val="4"/>
                <c:pt idx="0">
                  <c:v>0.6810449999999999</c:v>
                </c:pt>
                <c:pt idx="1">
                  <c:v>0.46970000000000001</c:v>
                </c:pt>
                <c:pt idx="2">
                  <c:v>0.20950000000000002</c:v>
                </c:pt>
                <c:pt idx="3">
                  <c:v>0.72870000000000001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6F-40BC-AC20-9D21EBA62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19184"/>
        <c:axId val="517815264"/>
      </c:scatterChart>
      <c:valAx>
        <c:axId val="517819184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65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5264"/>
        <c:crosses val="autoZero"/>
        <c:crossBetween val="midCat"/>
        <c:majorUnit val="4"/>
      </c:valAx>
      <c:valAx>
        <c:axId val="517815264"/>
        <c:scaling>
          <c:orientation val="minMax"/>
          <c:max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</a:t>
                </a:r>
                <a:r>
                  <a:rPr lang="it-IT" baseline="-25000"/>
                  <a:t>2</a:t>
                </a:r>
                <a:r>
                  <a:rPr lang="it-IT"/>
                  <a:t>O</a:t>
                </a:r>
                <a:r>
                  <a:rPr lang="it-IT" baseline="-25000"/>
                  <a:t>5</a:t>
                </a:r>
                <a:r>
                  <a:rPr lang="it-IT"/>
                  <a:t> (wt%)</a:t>
                </a:r>
              </a:p>
            </c:rich>
          </c:tx>
          <c:layout>
            <c:manualLayout>
              <c:xMode val="edge"/>
              <c:yMode val="edge"/>
              <c:x val="9.3434652190215912E-3"/>
              <c:y val="0.37035001128003836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91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068685707764788"/>
          <c:y val="8.7715363525798548E-2"/>
          <c:w val="0.19751552795031055"/>
          <c:h val="0.1338769900984657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9995109306992"/>
          <c:y val="5.2699998823017132E-2"/>
          <c:w val="0.8565496568363774"/>
          <c:h val="0.8264599393629255"/>
        </c:manualLayout>
      </c:layout>
      <c:scatterChart>
        <c:scatterStyle val="lineMarker"/>
        <c:varyColors val="0"/>
        <c:ser>
          <c:idx val="0"/>
          <c:order val="0"/>
          <c:tx>
            <c:v>BM1 - 1100°</c:v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plots'!$J$2:$J$5</c:f>
              <c:numCache>
                <c:formatCode>0.00</c:formatCode>
                <c:ptCount val="4"/>
                <c:pt idx="0">
                  <c:v>13.399615384615386</c:v>
                </c:pt>
                <c:pt idx="1">
                  <c:v>22.933</c:v>
                </c:pt>
                <c:pt idx="2">
                  <c:v>29.535</c:v>
                </c:pt>
                <c:pt idx="3">
                  <c:v>40.4</c:v>
                </c:pt>
              </c:numCache>
            </c:numRef>
          </c:xVal>
          <c:yVal>
            <c:numRef>
              <c:f>'Data for plots'!$N$2:$N$5</c:f>
              <c:numCache>
                <c:formatCode>0.00</c:formatCode>
                <c:ptCount val="4"/>
                <c:pt idx="0">
                  <c:v>98.087099230769226</c:v>
                </c:pt>
                <c:pt idx="1">
                  <c:v>96.733500000000006</c:v>
                </c:pt>
                <c:pt idx="2">
                  <c:v>85.13300000000001</c:v>
                </c:pt>
                <c:pt idx="3">
                  <c:v>88.031543999999997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10-40EA-9665-6DD6182BEC73}"/>
            </c:ext>
          </c:extLst>
        </c:ser>
        <c:ser>
          <c:idx val="3"/>
          <c:order val="1"/>
          <c:tx>
            <c:v>BM2 - 1100 °C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plots'!#REF!</c:f>
            </c:numRef>
          </c:xVal>
          <c:yVal>
            <c:numRef>
              <c:f>'Data for plots'!#REF!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10-40EA-9665-6DD6182BEC73}"/>
            </c:ext>
          </c:extLst>
        </c:ser>
        <c:ser>
          <c:idx val="6"/>
          <c:order val="2"/>
          <c:tx>
            <c:v>BM3 - 1100 °C</c:v>
          </c:tx>
          <c:spPr>
            <a:ln w="158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for plots'!$J$24:$J$27</c:f>
              <c:numCache>
                <c:formatCode>0.00</c:formatCode>
                <c:ptCount val="4"/>
                <c:pt idx="0">
                  <c:v>10.205</c:v>
                </c:pt>
                <c:pt idx="1">
                  <c:v>20.810000000000002</c:v>
                </c:pt>
                <c:pt idx="2">
                  <c:v>33.79</c:v>
                </c:pt>
                <c:pt idx="3">
                  <c:v>43.47</c:v>
                </c:pt>
              </c:numCache>
            </c:numRef>
          </c:xVal>
          <c:yVal>
            <c:numRef>
              <c:f>'Data for plots'!$N$24:$N$27</c:f>
              <c:numCache>
                <c:formatCode>0.00</c:formatCode>
                <c:ptCount val="4"/>
                <c:pt idx="0">
                  <c:v>100.04013999999998</c:v>
                </c:pt>
                <c:pt idx="1">
                  <c:v>99.505400000000009</c:v>
                </c:pt>
                <c:pt idx="2">
                  <c:v>98.161650000000009</c:v>
                </c:pt>
                <c:pt idx="3">
                  <c:v>75.572025000000011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10-40EA-9665-6DD6182B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12912"/>
        <c:axId val="517818400"/>
      </c:scatterChart>
      <c:valAx>
        <c:axId val="517812912"/>
        <c:scaling>
          <c:orientation val="minMax"/>
          <c:max val="46"/>
          <c:min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CaO (wt%)</a:t>
                </a:r>
              </a:p>
            </c:rich>
          </c:tx>
          <c:layout>
            <c:manualLayout>
              <c:xMode val="edge"/>
              <c:yMode val="edge"/>
              <c:x val="0.45256618737875376"/>
              <c:y val="0.93524543708765961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8400"/>
        <c:crosses val="autoZero"/>
        <c:crossBetween val="midCat"/>
        <c:majorUnit val="4"/>
      </c:valAx>
      <c:valAx>
        <c:axId val="517818400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Total (wt%)</a:t>
                </a:r>
              </a:p>
            </c:rich>
          </c:tx>
          <c:layout>
            <c:manualLayout>
              <c:xMode val="edge"/>
              <c:yMode val="edge"/>
              <c:x val="9.3434652190215947E-3"/>
              <c:y val="0.37035001128003842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ysClr val="windowText" lastClr="000000"/>
            </a:solidFill>
          </a:ln>
        </c:spPr>
        <c:crossAx val="5178129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809886535922141"/>
          <c:y val="0.7230077027203452"/>
          <c:w val="0.19751552795031055"/>
          <c:h val="0.119914521105178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10" Type="http://schemas.openxmlformats.org/officeDocument/2006/relationships/chart" Target="../charts/chart69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10" Type="http://schemas.openxmlformats.org/officeDocument/2006/relationships/chart" Target="../charts/chart79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5" Type="http://schemas.openxmlformats.org/officeDocument/2006/relationships/chart" Target="../charts/chart8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2.xml"/><Relationship Id="rId7" Type="http://schemas.openxmlformats.org/officeDocument/2006/relationships/chart" Target="../charts/chart96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5" Type="http://schemas.openxmlformats.org/officeDocument/2006/relationships/chart" Target="../charts/chart94.xml"/><Relationship Id="rId10" Type="http://schemas.openxmlformats.org/officeDocument/2006/relationships/chart" Target="../charts/chart99.xml"/><Relationship Id="rId4" Type="http://schemas.openxmlformats.org/officeDocument/2006/relationships/chart" Target="../charts/chart93.xml"/><Relationship Id="rId9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160020</xdr:rowOff>
    </xdr:to>
    <xdr:graphicFrame macro="">
      <xdr:nvGraphicFramePr>
        <xdr:cNvPr id="22" name="Grafico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600635</xdr:colOff>
      <xdr:row>0</xdr:row>
      <xdr:rowOff>0</xdr:rowOff>
    </xdr:from>
    <xdr:to>
      <xdr:col>15</xdr:col>
      <xdr:colOff>600635</xdr:colOff>
      <xdr:row>19</xdr:row>
      <xdr:rowOff>160020</xdr:rowOff>
    </xdr:to>
    <xdr:graphicFrame macro="">
      <xdr:nvGraphicFramePr>
        <xdr:cNvPr id="52" name="Grafico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161925</xdr:rowOff>
    </xdr:from>
    <xdr:to>
      <xdr:col>8</xdr:col>
      <xdr:colOff>0</xdr:colOff>
      <xdr:row>39</xdr:row>
      <xdr:rowOff>89882</xdr:rowOff>
    </xdr:to>
    <xdr:graphicFrame macro="">
      <xdr:nvGraphicFramePr>
        <xdr:cNvPr id="55" name="Grafico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600635</xdr:colOff>
      <xdr:row>19</xdr:row>
      <xdr:rowOff>161925</xdr:rowOff>
    </xdr:from>
    <xdr:to>
      <xdr:col>15</xdr:col>
      <xdr:colOff>600635</xdr:colOff>
      <xdr:row>39</xdr:row>
      <xdr:rowOff>89882</xdr:rowOff>
    </xdr:to>
    <xdr:graphicFrame macro="">
      <xdr:nvGraphicFramePr>
        <xdr:cNvPr id="56" name="Grafico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72177</xdr:rowOff>
    </xdr:from>
    <xdr:to>
      <xdr:col>8</xdr:col>
      <xdr:colOff>0</xdr:colOff>
      <xdr:row>59</xdr:row>
      <xdr:rowOff>52902</xdr:rowOff>
    </xdr:to>
    <xdr:graphicFrame macro="">
      <xdr:nvGraphicFramePr>
        <xdr:cNvPr id="57" name="Grafico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600635</xdr:colOff>
      <xdr:row>39</xdr:row>
      <xdr:rowOff>72177</xdr:rowOff>
    </xdr:from>
    <xdr:to>
      <xdr:col>15</xdr:col>
      <xdr:colOff>600635</xdr:colOff>
      <xdr:row>59</xdr:row>
      <xdr:rowOff>52902</xdr:rowOff>
    </xdr:to>
    <xdr:graphicFrame macro="">
      <xdr:nvGraphicFramePr>
        <xdr:cNvPr id="58" name="Grafico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58882</xdr:rowOff>
    </xdr:from>
    <xdr:to>
      <xdr:col>8</xdr:col>
      <xdr:colOff>0</xdr:colOff>
      <xdr:row>79</xdr:row>
      <xdr:rowOff>38793</xdr:rowOff>
    </xdr:to>
    <xdr:graphicFrame macro="">
      <xdr:nvGraphicFramePr>
        <xdr:cNvPr id="59" name="Grafico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600635</xdr:colOff>
      <xdr:row>59</xdr:row>
      <xdr:rowOff>58882</xdr:rowOff>
    </xdr:from>
    <xdr:to>
      <xdr:col>15</xdr:col>
      <xdr:colOff>600635</xdr:colOff>
      <xdr:row>79</xdr:row>
      <xdr:rowOff>38793</xdr:rowOff>
    </xdr:to>
    <xdr:graphicFrame macro="">
      <xdr:nvGraphicFramePr>
        <xdr:cNvPr id="60" name="Grafico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30613</xdr:rowOff>
    </xdr:from>
    <xdr:to>
      <xdr:col>8</xdr:col>
      <xdr:colOff>0</xdr:colOff>
      <xdr:row>99</xdr:row>
      <xdr:rowOff>11338</xdr:rowOff>
    </xdr:to>
    <xdr:graphicFrame macro="">
      <xdr:nvGraphicFramePr>
        <xdr:cNvPr id="61" name="Grafico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600635</xdr:colOff>
      <xdr:row>79</xdr:row>
      <xdr:rowOff>30613</xdr:rowOff>
    </xdr:from>
    <xdr:to>
      <xdr:col>15</xdr:col>
      <xdr:colOff>600635</xdr:colOff>
      <xdr:row>99</xdr:row>
      <xdr:rowOff>11338</xdr:rowOff>
    </xdr:to>
    <xdr:graphicFrame macro="">
      <xdr:nvGraphicFramePr>
        <xdr:cNvPr id="62" name="Grafico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99</xdr:row>
      <xdr:rowOff>13468</xdr:rowOff>
    </xdr:from>
    <xdr:to>
      <xdr:col>8</xdr:col>
      <xdr:colOff>0</xdr:colOff>
      <xdr:row>118</xdr:row>
      <xdr:rowOff>184693</xdr:rowOff>
    </xdr:to>
    <xdr:graphicFrame macro="">
      <xdr:nvGraphicFramePr>
        <xdr:cNvPr id="64" name="Grafico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184918</xdr:rowOff>
    </xdr:from>
    <xdr:to>
      <xdr:col>8</xdr:col>
      <xdr:colOff>0</xdr:colOff>
      <xdr:row>138</xdr:row>
      <xdr:rowOff>165643</xdr:rowOff>
    </xdr:to>
    <xdr:graphicFrame macro="">
      <xdr:nvGraphicFramePr>
        <xdr:cNvPr id="14" name="Grafico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600635</xdr:colOff>
      <xdr:row>99</xdr:row>
      <xdr:rowOff>13468</xdr:rowOff>
    </xdr:from>
    <xdr:to>
      <xdr:col>15</xdr:col>
      <xdr:colOff>600635</xdr:colOff>
      <xdr:row>118</xdr:row>
      <xdr:rowOff>184693</xdr:rowOff>
    </xdr:to>
    <xdr:graphicFrame macro="">
      <xdr:nvGraphicFramePr>
        <xdr:cNvPr id="63" name="Grafico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444571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485776</xdr:colOff>
      <xdr:row>0</xdr:row>
      <xdr:rowOff>0</xdr:rowOff>
    </xdr:from>
    <xdr:to>
      <xdr:col>16</xdr:col>
      <xdr:colOff>323850</xdr:colOff>
      <xdr:row>19</xdr:row>
      <xdr:rowOff>160020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600635</xdr:colOff>
      <xdr:row>0</xdr:row>
      <xdr:rowOff>0</xdr:rowOff>
    </xdr:from>
    <xdr:to>
      <xdr:col>15</xdr:col>
      <xdr:colOff>600635</xdr:colOff>
      <xdr:row>19</xdr:row>
      <xdr:rowOff>160020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0</xdr:colOff>
      <xdr:row>39</xdr:row>
      <xdr:rowOff>80357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600635</xdr:colOff>
      <xdr:row>19</xdr:row>
      <xdr:rowOff>152400</xdr:rowOff>
    </xdr:from>
    <xdr:to>
      <xdr:col>15</xdr:col>
      <xdr:colOff>600635</xdr:colOff>
      <xdr:row>39</xdr:row>
      <xdr:rowOff>80357</xdr:rowOff>
    </xdr:to>
    <xdr:graphicFrame macro="">
      <xdr:nvGraphicFramePr>
        <xdr:cNvPr id="5" name="Grafico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72177</xdr:rowOff>
    </xdr:from>
    <xdr:to>
      <xdr:col>8</xdr:col>
      <xdr:colOff>0</xdr:colOff>
      <xdr:row>59</xdr:row>
      <xdr:rowOff>52902</xdr:rowOff>
    </xdr:to>
    <xdr:graphicFrame macro="">
      <xdr:nvGraphicFramePr>
        <xdr:cNvPr id="6" name="Grafico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600635</xdr:colOff>
      <xdr:row>39</xdr:row>
      <xdr:rowOff>72177</xdr:rowOff>
    </xdr:from>
    <xdr:to>
      <xdr:col>15</xdr:col>
      <xdr:colOff>600635</xdr:colOff>
      <xdr:row>59</xdr:row>
      <xdr:rowOff>52902</xdr:rowOff>
    </xdr:to>
    <xdr:graphicFrame macro="">
      <xdr:nvGraphicFramePr>
        <xdr:cNvPr id="7" name="Grafico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58882</xdr:rowOff>
    </xdr:from>
    <xdr:to>
      <xdr:col>8</xdr:col>
      <xdr:colOff>0</xdr:colOff>
      <xdr:row>79</xdr:row>
      <xdr:rowOff>38793</xdr:rowOff>
    </xdr:to>
    <xdr:graphicFrame macro="">
      <xdr:nvGraphicFramePr>
        <xdr:cNvPr id="9" name="Grafico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600075</xdr:colOff>
      <xdr:row>59</xdr:row>
      <xdr:rowOff>59188</xdr:rowOff>
    </xdr:from>
    <xdr:to>
      <xdr:col>15</xdr:col>
      <xdr:colOff>600075</xdr:colOff>
      <xdr:row>79</xdr:row>
      <xdr:rowOff>39913</xdr:rowOff>
    </xdr:to>
    <xdr:graphicFrame macro="">
      <xdr:nvGraphicFramePr>
        <xdr:cNvPr id="10" name="Grafico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40138</xdr:rowOff>
    </xdr:from>
    <xdr:to>
      <xdr:col>8</xdr:col>
      <xdr:colOff>0</xdr:colOff>
      <xdr:row>99</xdr:row>
      <xdr:rowOff>20863</xdr:rowOff>
    </xdr:to>
    <xdr:graphicFrame macro="">
      <xdr:nvGraphicFramePr>
        <xdr:cNvPr id="11" name="Grafico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79</xdr:row>
      <xdr:rowOff>42043</xdr:rowOff>
    </xdr:from>
    <xdr:to>
      <xdr:col>15</xdr:col>
      <xdr:colOff>600075</xdr:colOff>
      <xdr:row>99</xdr:row>
      <xdr:rowOff>22768</xdr:rowOff>
    </xdr:to>
    <xdr:graphicFrame macro="">
      <xdr:nvGraphicFramePr>
        <xdr:cNvPr id="13" name="Grafico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99</xdr:row>
      <xdr:rowOff>22993</xdr:rowOff>
    </xdr:from>
    <xdr:to>
      <xdr:col>8</xdr:col>
      <xdr:colOff>0</xdr:colOff>
      <xdr:row>119</xdr:row>
      <xdr:rowOff>3718</xdr:rowOff>
    </xdr:to>
    <xdr:graphicFrame macro="">
      <xdr:nvGraphicFramePr>
        <xdr:cNvPr id="14" name="Grafico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600635</xdr:colOff>
      <xdr:row>99</xdr:row>
      <xdr:rowOff>22993</xdr:rowOff>
    </xdr:from>
    <xdr:to>
      <xdr:col>15</xdr:col>
      <xdr:colOff>600635</xdr:colOff>
      <xdr:row>119</xdr:row>
      <xdr:rowOff>3718</xdr:rowOff>
    </xdr:to>
    <xdr:graphicFrame macro="">
      <xdr:nvGraphicFramePr>
        <xdr:cNvPr id="15" name="Grafico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600635</xdr:colOff>
      <xdr:row>99</xdr:row>
      <xdr:rowOff>22993</xdr:rowOff>
    </xdr:from>
    <xdr:to>
      <xdr:col>23</xdr:col>
      <xdr:colOff>600635</xdr:colOff>
      <xdr:row>119</xdr:row>
      <xdr:rowOff>3718</xdr:rowOff>
    </xdr:to>
    <xdr:graphicFrame macro="">
      <xdr:nvGraphicFramePr>
        <xdr:cNvPr id="16" name="Grafico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600635</xdr:colOff>
      <xdr:row>0</xdr:row>
      <xdr:rowOff>0</xdr:rowOff>
    </xdr:from>
    <xdr:to>
      <xdr:col>15</xdr:col>
      <xdr:colOff>600635</xdr:colOff>
      <xdr:row>19</xdr:row>
      <xdr:rowOff>160020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160734</xdr:rowOff>
    </xdr:from>
    <xdr:to>
      <xdr:col>8</xdr:col>
      <xdr:colOff>0</xdr:colOff>
      <xdr:row>39</xdr:row>
      <xdr:rowOff>88691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600635</xdr:colOff>
      <xdr:row>19</xdr:row>
      <xdr:rowOff>160734</xdr:rowOff>
    </xdr:from>
    <xdr:to>
      <xdr:col>15</xdr:col>
      <xdr:colOff>600635</xdr:colOff>
      <xdr:row>39</xdr:row>
      <xdr:rowOff>88691</xdr:rowOff>
    </xdr:to>
    <xdr:graphicFrame macro="">
      <xdr:nvGraphicFramePr>
        <xdr:cNvPr id="5" name="Grafico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90036</xdr:rowOff>
    </xdr:from>
    <xdr:to>
      <xdr:col>8</xdr:col>
      <xdr:colOff>0</xdr:colOff>
      <xdr:row>59</xdr:row>
      <xdr:rowOff>70761</xdr:rowOff>
    </xdr:to>
    <xdr:graphicFrame macro="">
      <xdr:nvGraphicFramePr>
        <xdr:cNvPr id="6" name="Grafico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600635</xdr:colOff>
      <xdr:row>39</xdr:row>
      <xdr:rowOff>90036</xdr:rowOff>
    </xdr:from>
    <xdr:to>
      <xdr:col>15</xdr:col>
      <xdr:colOff>600635</xdr:colOff>
      <xdr:row>59</xdr:row>
      <xdr:rowOff>70761</xdr:rowOff>
    </xdr:to>
    <xdr:graphicFrame macro="">
      <xdr:nvGraphicFramePr>
        <xdr:cNvPr id="7" name="Grafico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73170</xdr:rowOff>
    </xdr:from>
    <xdr:to>
      <xdr:col>8</xdr:col>
      <xdr:colOff>0</xdr:colOff>
      <xdr:row>79</xdr:row>
      <xdr:rowOff>53081</xdr:rowOff>
    </xdr:to>
    <xdr:graphicFrame macro="">
      <xdr:nvGraphicFramePr>
        <xdr:cNvPr id="8" name="Grafico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600635</xdr:colOff>
      <xdr:row>59</xdr:row>
      <xdr:rowOff>73170</xdr:rowOff>
    </xdr:from>
    <xdr:to>
      <xdr:col>15</xdr:col>
      <xdr:colOff>600635</xdr:colOff>
      <xdr:row>79</xdr:row>
      <xdr:rowOff>53081</xdr:rowOff>
    </xdr:to>
    <xdr:graphicFrame macro="">
      <xdr:nvGraphicFramePr>
        <xdr:cNvPr id="9" name="Grafico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54425</xdr:rowOff>
    </xdr:from>
    <xdr:to>
      <xdr:col>8</xdr:col>
      <xdr:colOff>0</xdr:colOff>
      <xdr:row>99</xdr:row>
      <xdr:rowOff>35150</xdr:rowOff>
    </xdr:to>
    <xdr:graphicFrame macro="">
      <xdr:nvGraphicFramePr>
        <xdr:cNvPr id="10" name="Grafico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600635</xdr:colOff>
      <xdr:row>79</xdr:row>
      <xdr:rowOff>54425</xdr:rowOff>
    </xdr:from>
    <xdr:to>
      <xdr:col>15</xdr:col>
      <xdr:colOff>600635</xdr:colOff>
      <xdr:row>99</xdr:row>
      <xdr:rowOff>35150</xdr:rowOff>
    </xdr:to>
    <xdr:graphicFrame macro="">
      <xdr:nvGraphicFramePr>
        <xdr:cNvPr id="11" name="Grafico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99</xdr:row>
      <xdr:rowOff>34899</xdr:rowOff>
    </xdr:from>
    <xdr:to>
      <xdr:col>8</xdr:col>
      <xdr:colOff>0</xdr:colOff>
      <xdr:row>119</xdr:row>
      <xdr:rowOff>15624</xdr:rowOff>
    </xdr:to>
    <xdr:graphicFrame macro="">
      <xdr:nvGraphicFramePr>
        <xdr:cNvPr id="13" name="Grafico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600635</xdr:colOff>
      <xdr:row>99</xdr:row>
      <xdr:rowOff>34899</xdr:rowOff>
    </xdr:from>
    <xdr:to>
      <xdr:col>15</xdr:col>
      <xdr:colOff>600635</xdr:colOff>
      <xdr:row>119</xdr:row>
      <xdr:rowOff>15624</xdr:rowOff>
    </xdr:to>
    <xdr:graphicFrame macro="">
      <xdr:nvGraphicFramePr>
        <xdr:cNvPr id="12" name="Grafico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99</xdr:row>
      <xdr:rowOff>54360</xdr:rowOff>
    </xdr:from>
    <xdr:to>
      <xdr:col>8</xdr:col>
      <xdr:colOff>30480</xdr:colOff>
      <xdr:row>119</xdr:row>
      <xdr:rowOff>35085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30480</xdr:colOff>
      <xdr:row>19</xdr:row>
      <xdr:rowOff>160020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35858</xdr:colOff>
      <xdr:row>0</xdr:row>
      <xdr:rowOff>0</xdr:rowOff>
    </xdr:from>
    <xdr:to>
      <xdr:col>16</xdr:col>
      <xdr:colOff>66338</xdr:colOff>
      <xdr:row>19</xdr:row>
      <xdr:rowOff>160020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8</xdr:col>
      <xdr:colOff>30480</xdr:colOff>
      <xdr:row>39</xdr:row>
      <xdr:rowOff>133125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35858</xdr:colOff>
      <xdr:row>19</xdr:row>
      <xdr:rowOff>152400</xdr:rowOff>
    </xdr:from>
    <xdr:to>
      <xdr:col>16</xdr:col>
      <xdr:colOff>66338</xdr:colOff>
      <xdr:row>39</xdr:row>
      <xdr:rowOff>133125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138545</xdr:rowOff>
    </xdr:from>
    <xdr:to>
      <xdr:col>8</xdr:col>
      <xdr:colOff>30480</xdr:colOff>
      <xdr:row>59</xdr:row>
      <xdr:rowOff>118457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35858</xdr:colOff>
      <xdr:row>39</xdr:row>
      <xdr:rowOff>138545</xdr:rowOff>
    </xdr:from>
    <xdr:to>
      <xdr:col>16</xdr:col>
      <xdr:colOff>66338</xdr:colOff>
      <xdr:row>59</xdr:row>
      <xdr:rowOff>118457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110837</xdr:rowOff>
    </xdr:from>
    <xdr:to>
      <xdr:col>8</xdr:col>
      <xdr:colOff>30480</xdr:colOff>
      <xdr:row>79</xdr:row>
      <xdr:rowOff>91562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35858</xdr:colOff>
      <xdr:row>59</xdr:row>
      <xdr:rowOff>110837</xdr:rowOff>
    </xdr:from>
    <xdr:to>
      <xdr:col>16</xdr:col>
      <xdr:colOff>66338</xdr:colOff>
      <xdr:row>79</xdr:row>
      <xdr:rowOff>91562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79</xdr:row>
      <xdr:rowOff>87977</xdr:rowOff>
    </xdr:from>
    <xdr:to>
      <xdr:col>8</xdr:col>
      <xdr:colOff>30480</xdr:colOff>
      <xdr:row>99</xdr:row>
      <xdr:rowOff>68702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35858</xdr:colOff>
      <xdr:row>79</xdr:row>
      <xdr:rowOff>87977</xdr:rowOff>
    </xdr:from>
    <xdr:to>
      <xdr:col>16</xdr:col>
      <xdr:colOff>66338</xdr:colOff>
      <xdr:row>99</xdr:row>
      <xdr:rowOff>68702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930"/>
  <sheetViews>
    <sheetView tabSelected="1" zoomScale="85" zoomScaleNormal="85" workbookViewId="0">
      <pane ySplit="1" topLeftCell="A2" activePane="bottomLeft" state="frozen"/>
      <selection pane="bottomLeft" activeCell="W2" sqref="W2"/>
    </sheetView>
  </sheetViews>
  <sheetFormatPr defaultColWidth="6" defaultRowHeight="15" x14ac:dyDescent="0.25"/>
  <cols>
    <col min="1" max="1" width="12.42578125" style="40" bestFit="1" customWidth="1"/>
    <col min="2" max="2" width="8.42578125" style="7" customWidth="1"/>
    <col min="3" max="3" width="8.85546875" style="7" bestFit="1" customWidth="1"/>
    <col min="4" max="4" width="6.140625" style="7" bestFit="1" customWidth="1"/>
    <col min="5" max="5" width="9.28515625" style="7" bestFit="1" customWidth="1"/>
    <col min="6" max="6" width="8.42578125" style="7" bestFit="1" customWidth="1"/>
    <col min="7" max="7" width="10.28515625" style="7" bestFit="1" customWidth="1"/>
    <col min="8" max="8" width="6.7109375" style="7" bestFit="1" customWidth="1"/>
    <col min="9" max="9" width="35.42578125" style="7" bestFit="1" customWidth="1"/>
    <col min="10" max="10" width="6.42578125" style="7" bestFit="1" customWidth="1"/>
    <col min="11" max="11" width="5.7109375" style="7" bestFit="1" customWidth="1"/>
    <col min="12" max="12" width="6.28515625" style="7" bestFit="1" customWidth="1"/>
    <col min="13" max="13" width="6.140625" style="7" bestFit="1" customWidth="1"/>
    <col min="14" max="14" width="6" style="7" bestFit="1" customWidth="1"/>
    <col min="15" max="15" width="6.140625" style="7" bestFit="1" customWidth="1"/>
    <col min="16" max="16" width="5.7109375" style="7" bestFit="1" customWidth="1"/>
    <col min="17" max="17" width="6.140625" style="7" bestFit="1" customWidth="1"/>
    <col min="18" max="18" width="4.85546875" style="7" bestFit="1" customWidth="1"/>
    <col min="19" max="19" width="5.5703125" style="7" bestFit="1" customWidth="1"/>
    <col min="20" max="20" width="6.42578125" style="7" bestFit="1" customWidth="1"/>
    <col min="21" max="21" width="5.140625" style="7" bestFit="1" customWidth="1"/>
    <col min="22" max="22" width="7.140625" style="7" bestFit="1" customWidth="1"/>
    <col min="23" max="23" width="6" style="7"/>
    <col min="24" max="25" width="5.28515625" style="7" bestFit="1" customWidth="1"/>
    <col min="26" max="26" width="4.28515625" style="7" bestFit="1" customWidth="1"/>
    <col min="27" max="27" width="4.28515625" style="7" customWidth="1"/>
    <col min="28" max="16384" width="6" style="7"/>
  </cols>
  <sheetData>
    <row r="1" spans="1:158" s="170" customFormat="1" ht="18.75" x14ac:dyDescent="0.35">
      <c r="A1" s="169" t="s">
        <v>126</v>
      </c>
      <c r="B1" s="169" t="s">
        <v>127</v>
      </c>
      <c r="C1" s="169" t="s">
        <v>128</v>
      </c>
      <c r="D1" s="169" t="s">
        <v>129</v>
      </c>
      <c r="E1" s="169" t="s">
        <v>834</v>
      </c>
      <c r="F1" s="169" t="s">
        <v>130</v>
      </c>
      <c r="G1" s="169" t="s">
        <v>131</v>
      </c>
      <c r="H1" s="169" t="s">
        <v>0</v>
      </c>
      <c r="I1" s="169" t="s">
        <v>8</v>
      </c>
      <c r="J1" s="169" t="s">
        <v>835</v>
      </c>
      <c r="K1" s="169" t="s">
        <v>836</v>
      </c>
      <c r="L1" s="169" t="s">
        <v>837</v>
      </c>
      <c r="M1" s="169" t="s">
        <v>947</v>
      </c>
      <c r="N1" s="169" t="s">
        <v>945</v>
      </c>
      <c r="O1" s="169" t="s">
        <v>946</v>
      </c>
      <c r="P1" s="169" t="s">
        <v>617</v>
      </c>
      <c r="Q1" s="169" t="s">
        <v>838</v>
      </c>
      <c r="R1" s="169" t="s">
        <v>839</v>
      </c>
      <c r="S1" s="169" t="s">
        <v>840</v>
      </c>
      <c r="T1" s="169" t="s">
        <v>841</v>
      </c>
      <c r="U1" s="169" t="s">
        <v>948</v>
      </c>
      <c r="V1" s="169" t="s">
        <v>949</v>
      </c>
    </row>
    <row r="2" spans="1:158" x14ac:dyDescent="0.25">
      <c r="A2" s="3" t="s">
        <v>197</v>
      </c>
      <c r="B2" s="3" t="s">
        <v>154</v>
      </c>
      <c r="C2" s="3">
        <v>2</v>
      </c>
      <c r="D2" s="3">
        <v>1100</v>
      </c>
      <c r="E2" s="3">
        <v>10</v>
      </c>
      <c r="F2" s="3">
        <v>1</v>
      </c>
      <c r="G2" s="3"/>
      <c r="H2" s="5"/>
      <c r="I2" s="5" t="s">
        <v>828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</row>
    <row r="3" spans="1:158" ht="18" x14ac:dyDescent="0.35">
      <c r="A3" s="42"/>
      <c r="B3" s="6" t="s">
        <v>832</v>
      </c>
      <c r="G3" s="2" t="s">
        <v>153</v>
      </c>
      <c r="I3" s="2" t="s">
        <v>246</v>
      </c>
      <c r="J3" s="8">
        <v>38.082000000000001</v>
      </c>
      <c r="K3" s="8">
        <v>2.4060000000000001</v>
      </c>
      <c r="L3" s="8">
        <v>10.951000000000001</v>
      </c>
      <c r="M3" s="8">
        <v>8.0229999999999997</v>
      </c>
      <c r="N3" s="8">
        <v>0.20200000000000001</v>
      </c>
      <c r="O3" s="8">
        <v>6.0449999999999999</v>
      </c>
      <c r="P3" s="8">
        <v>22.744</v>
      </c>
      <c r="Q3" s="8">
        <v>3.2410000000000001</v>
      </c>
      <c r="R3" s="8">
        <v>2.585</v>
      </c>
      <c r="S3" s="8">
        <v>1.4139999999999999</v>
      </c>
      <c r="T3" s="21"/>
      <c r="U3" s="21"/>
      <c r="V3" s="19">
        <f>SUM(J3:U3)</f>
        <v>95.692999999999998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</row>
    <row r="4" spans="1:158" x14ac:dyDescent="0.25">
      <c r="A4" s="42"/>
      <c r="B4" s="6"/>
      <c r="G4" s="2" t="s">
        <v>153</v>
      </c>
      <c r="I4" s="2" t="s">
        <v>203</v>
      </c>
      <c r="J4" s="8">
        <v>38.979999999999997</v>
      </c>
      <c r="K4" s="8">
        <v>2.4940000000000002</v>
      </c>
      <c r="L4" s="8">
        <v>10.833</v>
      </c>
      <c r="M4" s="8">
        <v>7.609</v>
      </c>
      <c r="N4" s="8">
        <v>0.22800000000000001</v>
      </c>
      <c r="O4" s="8">
        <v>6.28</v>
      </c>
      <c r="P4" s="8">
        <v>22.524999999999999</v>
      </c>
      <c r="Q4" s="8">
        <v>4.0229999999999997</v>
      </c>
      <c r="R4" s="8">
        <v>2.7549999999999999</v>
      </c>
      <c r="S4" s="8">
        <v>1.1919999999999999</v>
      </c>
      <c r="T4" s="21"/>
      <c r="U4" s="21"/>
      <c r="V4" s="19">
        <f>SUM(J4:U4)</f>
        <v>96.918999999999969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</row>
    <row r="5" spans="1:158" x14ac:dyDescent="0.25">
      <c r="A5" s="42"/>
      <c r="B5" s="6"/>
      <c r="G5" s="2" t="s">
        <v>153</v>
      </c>
      <c r="I5" s="2" t="s">
        <v>204</v>
      </c>
      <c r="J5" s="8">
        <v>39.036000000000001</v>
      </c>
      <c r="K5" s="8">
        <v>2.7519999999999998</v>
      </c>
      <c r="L5" s="8">
        <v>10.824</v>
      </c>
      <c r="M5" s="8">
        <v>7.7450000000000001</v>
      </c>
      <c r="N5" s="8">
        <v>0.13300000000000001</v>
      </c>
      <c r="O5" s="8">
        <v>6.0069999999999997</v>
      </c>
      <c r="P5" s="8">
        <v>23.173999999999999</v>
      </c>
      <c r="Q5" s="8">
        <v>3.8809999999999998</v>
      </c>
      <c r="R5" s="8">
        <v>2.4409999999999998</v>
      </c>
      <c r="S5" s="8">
        <v>1.095</v>
      </c>
      <c r="T5" s="21"/>
      <c r="U5" s="21"/>
      <c r="V5" s="19">
        <f>SUM(J5:U5)</f>
        <v>97.087999999999994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</row>
    <row r="6" spans="1:158" x14ac:dyDescent="0.25">
      <c r="A6" s="42"/>
      <c r="B6" s="6"/>
      <c r="G6" s="2" t="s">
        <v>153</v>
      </c>
      <c r="I6" s="2" t="s">
        <v>245</v>
      </c>
      <c r="J6" s="8">
        <v>39.393000000000001</v>
      </c>
      <c r="K6" s="8">
        <v>2.5169999999999999</v>
      </c>
      <c r="L6" s="8">
        <v>11.17</v>
      </c>
      <c r="M6" s="8">
        <v>6.92</v>
      </c>
      <c r="N6" s="8">
        <v>0.17</v>
      </c>
      <c r="O6" s="8">
        <v>5.1970000000000001</v>
      </c>
      <c r="P6" s="8">
        <v>23.289000000000001</v>
      </c>
      <c r="Q6" s="8">
        <v>4.4400000000000004</v>
      </c>
      <c r="R6" s="8">
        <v>2.84</v>
      </c>
      <c r="S6" s="8">
        <v>1.298</v>
      </c>
      <c r="T6" s="21"/>
      <c r="U6" s="21"/>
      <c r="V6" s="19">
        <f>SUM(J6:U6)</f>
        <v>97.234000000000009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</row>
    <row r="7" spans="1:158" x14ac:dyDescent="0.25">
      <c r="B7" s="6"/>
      <c r="I7" s="73" t="s">
        <v>135</v>
      </c>
      <c r="J7" s="74">
        <f>AVERAGE(J3:J6)</f>
        <v>38.872749999999996</v>
      </c>
      <c r="K7" s="74">
        <f t="shared" ref="K7:S7" si="0">AVERAGE(K3:K6)</f>
        <v>2.5422500000000001</v>
      </c>
      <c r="L7" s="74">
        <f t="shared" si="0"/>
        <v>10.9445</v>
      </c>
      <c r="M7" s="74">
        <f t="shared" si="0"/>
        <v>7.5742499999999993</v>
      </c>
      <c r="N7" s="74">
        <f t="shared" si="0"/>
        <v>0.18325000000000002</v>
      </c>
      <c r="O7" s="74">
        <f t="shared" si="0"/>
        <v>5.88225</v>
      </c>
      <c r="P7" s="74">
        <f t="shared" si="0"/>
        <v>22.933</v>
      </c>
      <c r="Q7" s="74">
        <f t="shared" si="0"/>
        <v>3.8962500000000002</v>
      </c>
      <c r="R7" s="74">
        <f t="shared" si="0"/>
        <v>2.6552499999999997</v>
      </c>
      <c r="S7" s="74">
        <f t="shared" si="0"/>
        <v>1.2497499999999999</v>
      </c>
      <c r="T7" s="74"/>
      <c r="U7" s="74"/>
      <c r="V7" s="74">
        <f>SUM(J7:U7)</f>
        <v>96.733500000000006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</row>
    <row r="8" spans="1:158" x14ac:dyDescent="0.25">
      <c r="I8" s="73" t="s">
        <v>136</v>
      </c>
      <c r="J8" s="74">
        <f>STDEV(J3:J6)</f>
        <v>0.5580020161253898</v>
      </c>
      <c r="K8" s="74">
        <f t="shared" ref="K8:S8" si="1">STDEV(K3:K6)</f>
        <v>0.14778898244907598</v>
      </c>
      <c r="L8" s="74">
        <f t="shared" si="1"/>
        <v>0.16108486376234524</v>
      </c>
      <c r="M8" s="74">
        <f t="shared" si="1"/>
        <v>0.46896437320262752</v>
      </c>
      <c r="N8" s="74">
        <f t="shared" si="1"/>
        <v>4.1047736437794781E-2</v>
      </c>
      <c r="O8" s="74">
        <f t="shared" si="1"/>
        <v>0.47251904723513527</v>
      </c>
      <c r="P8" s="74">
        <f t="shared" si="1"/>
        <v>0.3591666279969053</v>
      </c>
      <c r="Q8" s="74">
        <f t="shared" si="1"/>
        <v>0.49709648627471165</v>
      </c>
      <c r="R8" s="74">
        <f t="shared" si="1"/>
        <v>0.17787706428879468</v>
      </c>
      <c r="S8" s="74">
        <f t="shared" si="1"/>
        <v>0.1373423338474582</v>
      </c>
      <c r="T8" s="74"/>
      <c r="U8" s="74"/>
      <c r="V8" s="7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</row>
    <row r="9" spans="1:158" x14ac:dyDescent="0.25">
      <c r="A9" s="3" t="s">
        <v>197</v>
      </c>
      <c r="B9" s="3" t="s">
        <v>154</v>
      </c>
      <c r="C9" s="3">
        <v>2</v>
      </c>
      <c r="D9" s="3">
        <v>1100</v>
      </c>
      <c r="E9" s="3">
        <v>10</v>
      </c>
      <c r="F9" s="3">
        <v>1</v>
      </c>
      <c r="G9" s="3" t="s">
        <v>153</v>
      </c>
      <c r="H9" s="5"/>
      <c r="I9" s="5" t="s">
        <v>822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</row>
    <row r="10" spans="1:158" x14ac:dyDescent="0.25">
      <c r="A10" s="42"/>
      <c r="B10" s="6"/>
      <c r="G10" s="12" t="s">
        <v>153</v>
      </c>
      <c r="I10" s="12" t="s">
        <v>289</v>
      </c>
      <c r="J10" s="19">
        <v>42.506</v>
      </c>
      <c r="K10" s="19">
        <v>2.97</v>
      </c>
      <c r="L10" s="19">
        <v>9.36</v>
      </c>
      <c r="M10" s="19">
        <v>7.62</v>
      </c>
      <c r="N10" s="19">
        <v>3.2000000000000001E-2</v>
      </c>
      <c r="O10" s="19">
        <v>11.255000000000001</v>
      </c>
      <c r="P10" s="19">
        <v>24.437000000000001</v>
      </c>
      <c r="Q10" s="19">
        <v>0.54800000000000004</v>
      </c>
      <c r="R10" s="19">
        <v>0.247</v>
      </c>
      <c r="S10" s="19">
        <v>0.311</v>
      </c>
      <c r="T10" s="21"/>
      <c r="U10" s="21"/>
      <c r="V10" s="19">
        <f>SUM(J10:U10)</f>
        <v>99.286000000000001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</row>
    <row r="11" spans="1:158" x14ac:dyDescent="0.25">
      <c r="A11" s="42"/>
      <c r="B11" s="6"/>
      <c r="G11" s="12" t="s">
        <v>153</v>
      </c>
      <c r="I11" s="31" t="s">
        <v>290</v>
      </c>
      <c r="J11" s="18">
        <v>41.695999999999998</v>
      </c>
      <c r="K11" s="18">
        <v>2.8530000000000002</v>
      </c>
      <c r="L11" s="18">
        <v>9.4589999999999996</v>
      </c>
      <c r="M11" s="18">
        <v>8.9469999999999992</v>
      </c>
      <c r="N11" s="18">
        <v>6.8000000000000005E-2</v>
      </c>
      <c r="O11" s="18">
        <v>11.058999999999999</v>
      </c>
      <c r="P11" s="18">
        <v>23.984000000000002</v>
      </c>
      <c r="Q11" s="18">
        <v>0.443</v>
      </c>
      <c r="R11" s="18">
        <v>0.27300000000000002</v>
      </c>
      <c r="S11" s="18">
        <v>0.43</v>
      </c>
      <c r="T11" s="21"/>
      <c r="U11" s="21"/>
      <c r="V11" s="19">
        <f>SUM(J11:U11)</f>
        <v>99.212000000000003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</row>
    <row r="12" spans="1:158" x14ac:dyDescent="0.25">
      <c r="A12" s="42"/>
      <c r="B12" s="6"/>
      <c r="G12" s="12" t="s">
        <v>153</v>
      </c>
      <c r="I12" s="31" t="s">
        <v>291</v>
      </c>
      <c r="J12" s="18">
        <v>40.423000000000002</v>
      </c>
      <c r="K12" s="18">
        <v>3.14</v>
      </c>
      <c r="L12" s="18">
        <v>10.46</v>
      </c>
      <c r="M12" s="18">
        <v>9.2829999999999995</v>
      </c>
      <c r="N12" s="18">
        <v>3.5999999999999997E-2</v>
      </c>
      <c r="O12" s="18">
        <v>9.7309999999999999</v>
      </c>
      <c r="P12" s="18">
        <v>24.14</v>
      </c>
      <c r="Q12" s="18">
        <v>0.68</v>
      </c>
      <c r="R12" s="18">
        <v>0.53900000000000003</v>
      </c>
      <c r="S12" s="18">
        <v>0.63100000000000001</v>
      </c>
      <c r="T12" s="21"/>
      <c r="U12" s="21"/>
      <c r="V12" s="19">
        <f>SUM(J12:U12)</f>
        <v>99.063000000000017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</row>
    <row r="13" spans="1:158" x14ac:dyDescent="0.25">
      <c r="A13" s="42"/>
      <c r="B13" s="6"/>
      <c r="G13" s="12" t="s">
        <v>153</v>
      </c>
      <c r="I13" s="12" t="s">
        <v>292</v>
      </c>
      <c r="J13" s="19">
        <v>41.116999999999997</v>
      </c>
      <c r="K13" s="19">
        <v>2.726</v>
      </c>
      <c r="L13" s="19">
        <v>9.8819999999999997</v>
      </c>
      <c r="M13" s="19">
        <v>7.8929999999999998</v>
      </c>
      <c r="N13" s="19">
        <v>5.6000000000000001E-2</v>
      </c>
      <c r="O13" s="19">
        <v>10.717000000000001</v>
      </c>
      <c r="P13" s="19">
        <v>23.581</v>
      </c>
      <c r="Q13" s="19">
        <v>1.109</v>
      </c>
      <c r="R13" s="19">
        <v>0.77100000000000002</v>
      </c>
      <c r="S13" s="19">
        <v>0.78400000000000003</v>
      </c>
      <c r="T13" s="21"/>
      <c r="U13" s="21"/>
      <c r="V13" s="19">
        <f>SUM(J13:U13)</f>
        <v>98.635999999999996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</row>
    <row r="14" spans="1:158" x14ac:dyDescent="0.25">
      <c r="I14" s="73" t="s">
        <v>135</v>
      </c>
      <c r="J14" s="74">
        <f t="shared" ref="J14:S14" si="2">AVERAGE(J10:J13)</f>
        <v>41.435499999999998</v>
      </c>
      <c r="K14" s="74">
        <f t="shared" si="2"/>
        <v>2.92225</v>
      </c>
      <c r="L14" s="74">
        <f t="shared" si="2"/>
        <v>9.7902500000000003</v>
      </c>
      <c r="M14" s="74">
        <f t="shared" si="2"/>
        <v>8.4357500000000005</v>
      </c>
      <c r="N14" s="74">
        <f t="shared" si="2"/>
        <v>4.8000000000000001E-2</v>
      </c>
      <c r="O14" s="74">
        <f t="shared" si="2"/>
        <v>10.6905</v>
      </c>
      <c r="P14" s="74">
        <f t="shared" si="2"/>
        <v>24.035500000000003</v>
      </c>
      <c r="Q14" s="74">
        <f t="shared" si="2"/>
        <v>0.69500000000000006</v>
      </c>
      <c r="R14" s="74">
        <f t="shared" si="2"/>
        <v>0.45750000000000002</v>
      </c>
      <c r="S14" s="74">
        <f t="shared" si="2"/>
        <v>0.53899999999999992</v>
      </c>
      <c r="T14" s="74"/>
      <c r="U14" s="74"/>
      <c r="V14" s="74">
        <f>SUM(J14:U14)</f>
        <v>99.049249999999986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</row>
    <row r="15" spans="1:158" s="61" customFormat="1" x14ac:dyDescent="0.25">
      <c r="A15" s="156"/>
      <c r="I15" s="157" t="s">
        <v>136</v>
      </c>
      <c r="J15" s="158">
        <f t="shared" ref="J15:S15" si="3">STDEV(J10:J13)</f>
        <v>0.88325704073049949</v>
      </c>
      <c r="K15" s="158">
        <f t="shared" si="3"/>
        <v>0.17607266492369947</v>
      </c>
      <c r="L15" s="158">
        <f t="shared" si="3"/>
        <v>0.50060788048132099</v>
      </c>
      <c r="M15" s="158">
        <f t="shared" si="3"/>
        <v>0.80399725331205751</v>
      </c>
      <c r="N15" s="158">
        <f t="shared" si="3"/>
        <v>1.6970562748477143E-2</v>
      </c>
      <c r="O15" s="158">
        <f t="shared" si="3"/>
        <v>0.67719888757538105</v>
      </c>
      <c r="P15" s="158">
        <f t="shared" si="3"/>
        <v>0.35653190600562029</v>
      </c>
      <c r="Q15" s="158">
        <f t="shared" si="3"/>
        <v>0.29253717712454919</v>
      </c>
      <c r="R15" s="158">
        <f t="shared" si="3"/>
        <v>0.24716728478232447</v>
      </c>
      <c r="S15" s="158">
        <f t="shared" si="3"/>
        <v>0.2100428527705718</v>
      </c>
      <c r="T15" s="158"/>
      <c r="U15" s="158"/>
      <c r="V15" s="158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</row>
    <row r="16" spans="1:158" x14ac:dyDescent="0.25">
      <c r="A16" s="3" t="s">
        <v>198</v>
      </c>
      <c r="B16" s="3" t="s">
        <v>154</v>
      </c>
      <c r="C16" s="3">
        <v>2</v>
      </c>
      <c r="D16" s="3">
        <v>1100</v>
      </c>
      <c r="E16" s="3">
        <v>30</v>
      </c>
      <c r="F16" s="3">
        <v>1</v>
      </c>
      <c r="G16" s="3" t="s">
        <v>188</v>
      </c>
      <c r="H16" s="5"/>
      <c r="I16" s="5" t="s">
        <v>828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</row>
    <row r="17" spans="1:158" s="67" customFormat="1" x14ac:dyDescent="0.25">
      <c r="A17" s="42"/>
      <c r="B17" s="6"/>
      <c r="G17" s="2" t="s">
        <v>153</v>
      </c>
      <c r="I17" s="2" t="s">
        <v>247</v>
      </c>
      <c r="J17" s="8">
        <v>30.036999999999999</v>
      </c>
      <c r="K17" s="8">
        <v>0.97799999999999998</v>
      </c>
      <c r="L17" s="8">
        <v>6.43</v>
      </c>
      <c r="M17" s="8">
        <v>4.0510000000000002</v>
      </c>
      <c r="N17" s="8">
        <v>0</v>
      </c>
      <c r="O17" s="8">
        <v>3.101</v>
      </c>
      <c r="P17" s="8">
        <v>30.571999999999999</v>
      </c>
      <c r="Q17" s="8">
        <v>4.1449999999999996</v>
      </c>
      <c r="R17" s="8">
        <v>3.5419999999999998</v>
      </c>
      <c r="S17" s="8">
        <v>2.2480000000000002</v>
      </c>
      <c r="T17" s="22"/>
      <c r="U17" s="22"/>
      <c r="V17" s="17">
        <f>SUM(J17:U17)</f>
        <v>85.103999999999999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</row>
    <row r="18" spans="1:158" s="67" customFormat="1" x14ac:dyDescent="0.25">
      <c r="A18" s="42"/>
      <c r="B18" s="6"/>
      <c r="G18" s="2" t="s">
        <v>153</v>
      </c>
      <c r="I18" s="2" t="s">
        <v>248</v>
      </c>
      <c r="J18" s="8">
        <v>32.462000000000003</v>
      </c>
      <c r="K18" s="8">
        <v>1.498</v>
      </c>
      <c r="L18" s="8">
        <v>7.0270000000000001</v>
      </c>
      <c r="M18" s="8">
        <v>4.5330000000000004</v>
      </c>
      <c r="N18" s="8">
        <v>0.24399999999999999</v>
      </c>
      <c r="O18" s="8">
        <v>2.746</v>
      </c>
      <c r="P18" s="8">
        <v>28.498000000000001</v>
      </c>
      <c r="Q18" s="8">
        <v>3.0630000000000002</v>
      </c>
      <c r="R18" s="8">
        <v>3.4830000000000001</v>
      </c>
      <c r="S18" s="8">
        <v>1.6080000000000001</v>
      </c>
      <c r="T18" s="22"/>
      <c r="U18" s="22"/>
      <c r="V18" s="17">
        <f>SUM(J18:U18)</f>
        <v>85.16200000000002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</row>
    <row r="19" spans="1:158" x14ac:dyDescent="0.25">
      <c r="I19" s="73" t="s">
        <v>135</v>
      </c>
      <c r="J19" s="74">
        <f>AVERAGE(J17:J18)</f>
        <v>31.249500000000001</v>
      </c>
      <c r="K19" s="74">
        <f t="shared" ref="K19:S19" si="4">AVERAGE(K17:K18)</f>
        <v>1.238</v>
      </c>
      <c r="L19" s="74">
        <f t="shared" si="4"/>
        <v>6.7285000000000004</v>
      </c>
      <c r="M19" s="74">
        <f t="shared" si="4"/>
        <v>4.2919999999999998</v>
      </c>
      <c r="N19" s="74">
        <f t="shared" si="4"/>
        <v>0.122</v>
      </c>
      <c r="O19" s="74">
        <f t="shared" si="4"/>
        <v>2.9234999999999998</v>
      </c>
      <c r="P19" s="74">
        <f t="shared" si="4"/>
        <v>29.535</v>
      </c>
      <c r="Q19" s="74">
        <f t="shared" si="4"/>
        <v>3.6040000000000001</v>
      </c>
      <c r="R19" s="74">
        <f t="shared" si="4"/>
        <v>3.5125000000000002</v>
      </c>
      <c r="S19" s="74">
        <f t="shared" si="4"/>
        <v>1.9280000000000002</v>
      </c>
      <c r="T19" s="74"/>
      <c r="U19" s="74"/>
      <c r="V19" s="74">
        <f>SUM(J19:U19)</f>
        <v>85.13300000000001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</row>
    <row r="20" spans="1:158" x14ac:dyDescent="0.25">
      <c r="I20" s="73" t="s">
        <v>136</v>
      </c>
      <c r="J20" s="74">
        <f>STDEV(J17:J18)</f>
        <v>1.7147339443773808</v>
      </c>
      <c r="K20" s="74">
        <f t="shared" ref="K20:S20" si="5">STDEV(K17:K18)</f>
        <v>0.36769552621700502</v>
      </c>
      <c r="L20" s="74">
        <f t="shared" si="5"/>
        <v>0.42214274836836918</v>
      </c>
      <c r="M20" s="74">
        <f t="shared" si="5"/>
        <v>0.34082546853191603</v>
      </c>
      <c r="N20" s="74">
        <f t="shared" si="5"/>
        <v>0.1725340546095176</v>
      </c>
      <c r="O20" s="74">
        <f t="shared" si="5"/>
        <v>0.25102290732122434</v>
      </c>
      <c r="P20" s="74">
        <f t="shared" si="5"/>
        <v>1.4665394641808982</v>
      </c>
      <c r="Q20" s="74">
        <f t="shared" si="5"/>
        <v>0.76508953724384443</v>
      </c>
      <c r="R20" s="74">
        <f t="shared" si="5"/>
        <v>4.1719300090006108E-2</v>
      </c>
      <c r="S20" s="74">
        <f t="shared" si="5"/>
        <v>0.45254833995939103</v>
      </c>
      <c r="T20" s="74"/>
      <c r="U20" s="74"/>
      <c r="V20" s="7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</row>
    <row r="21" spans="1:158" x14ac:dyDescent="0.25">
      <c r="A21" s="3" t="s">
        <v>198</v>
      </c>
      <c r="B21" s="3" t="s">
        <v>154</v>
      </c>
      <c r="C21" s="3">
        <v>2</v>
      </c>
      <c r="D21" s="3">
        <v>1100</v>
      </c>
      <c r="E21" s="3">
        <v>30</v>
      </c>
      <c r="F21" s="3">
        <v>1</v>
      </c>
      <c r="G21" s="3" t="s">
        <v>133</v>
      </c>
      <c r="H21" s="5"/>
      <c r="I21" s="5" t="s">
        <v>801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</row>
    <row r="22" spans="1:158" x14ac:dyDescent="0.25">
      <c r="A22" s="42"/>
      <c r="B22" s="6"/>
      <c r="G22" s="23" t="s">
        <v>133</v>
      </c>
      <c r="I22" s="23" t="s">
        <v>249</v>
      </c>
      <c r="J22" s="24">
        <v>1.2233000000000001</v>
      </c>
      <c r="K22" s="21">
        <v>0</v>
      </c>
      <c r="L22" s="24">
        <v>0.43430000000000002</v>
      </c>
      <c r="M22" s="24">
        <v>0.45241944000000006</v>
      </c>
      <c r="N22" s="24">
        <v>0.1095</v>
      </c>
      <c r="O22" s="24">
        <v>0.36359999999999998</v>
      </c>
      <c r="P22" s="24">
        <v>54.61</v>
      </c>
      <c r="Q22" s="24">
        <v>0.70479999999999998</v>
      </c>
      <c r="R22" s="24">
        <v>0.78210000000000002</v>
      </c>
      <c r="S22" s="24">
        <v>1.6742999999999999</v>
      </c>
      <c r="T22" s="21"/>
      <c r="U22" s="21"/>
      <c r="V22" s="19">
        <f>SUM(J22:U22)</f>
        <v>60.354319439999998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</row>
    <row r="23" spans="1:158" x14ac:dyDescent="0.25">
      <c r="A23" s="42"/>
      <c r="B23" s="6"/>
      <c r="G23" s="23" t="s">
        <v>133</v>
      </c>
      <c r="I23" s="23" t="s">
        <v>250</v>
      </c>
      <c r="J23" s="24">
        <v>3.08</v>
      </c>
      <c r="K23" s="21">
        <v>0</v>
      </c>
      <c r="L23" s="24">
        <v>0.51029999999999998</v>
      </c>
      <c r="M23" s="24">
        <v>0.55211728000000004</v>
      </c>
      <c r="N23" s="24">
        <v>5.9499999999999997E-2</v>
      </c>
      <c r="O23" s="24">
        <v>0.85609999999999997</v>
      </c>
      <c r="P23" s="24">
        <v>55.01</v>
      </c>
      <c r="Q23" s="24">
        <v>0.37969999999999998</v>
      </c>
      <c r="R23" s="24">
        <v>0.29799999999999999</v>
      </c>
      <c r="S23" s="24">
        <v>0.70960000000000001</v>
      </c>
      <c r="T23" s="21"/>
      <c r="U23" s="21"/>
      <c r="V23" s="19">
        <f>SUM(J23:U23)</f>
        <v>61.455317280000003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</row>
    <row r="24" spans="1:158" x14ac:dyDescent="0.25">
      <c r="A24" s="42"/>
      <c r="B24" s="6"/>
      <c r="G24" s="23" t="s">
        <v>133</v>
      </c>
      <c r="I24" s="23" t="s">
        <v>251</v>
      </c>
      <c r="J24" s="24">
        <v>2.94</v>
      </c>
      <c r="K24" s="21">
        <v>0</v>
      </c>
      <c r="L24" s="24">
        <v>0.5998</v>
      </c>
      <c r="M24" s="24">
        <v>0.98294152000000012</v>
      </c>
      <c r="N24" s="24">
        <v>3.0700000000000002E-2</v>
      </c>
      <c r="O24" s="24">
        <v>1.0585</v>
      </c>
      <c r="P24" s="24">
        <v>53.62</v>
      </c>
      <c r="Q24" s="24">
        <v>0.1391</v>
      </c>
      <c r="R24" s="24">
        <v>0.24249999999999999</v>
      </c>
      <c r="S24" s="24">
        <v>0.29659999999999997</v>
      </c>
      <c r="T24" s="21"/>
      <c r="U24" s="21"/>
      <c r="V24" s="19">
        <f>SUM(J24:U24)</f>
        <v>59.910141519999996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</row>
    <row r="25" spans="1:158" x14ac:dyDescent="0.25">
      <c r="A25" s="42"/>
      <c r="B25" s="6"/>
      <c r="G25" s="23" t="s">
        <v>133</v>
      </c>
      <c r="I25" s="23" t="s">
        <v>252</v>
      </c>
      <c r="J25" s="24">
        <v>1.8974</v>
      </c>
      <c r="K25" s="21">
        <v>0</v>
      </c>
      <c r="L25" s="24">
        <v>0.40770000000000001</v>
      </c>
      <c r="M25" s="24">
        <v>0.66621191999999996</v>
      </c>
      <c r="N25" s="24">
        <v>6.7199999999999996E-2</v>
      </c>
      <c r="O25" s="24">
        <v>0.81930000000000003</v>
      </c>
      <c r="P25" s="24">
        <v>54.66</v>
      </c>
      <c r="Q25" s="24">
        <v>0.52490000000000003</v>
      </c>
      <c r="R25" s="24">
        <v>0.77210000000000001</v>
      </c>
      <c r="S25" s="24">
        <v>1.8607</v>
      </c>
      <c r="T25" s="21"/>
      <c r="U25" s="21"/>
      <c r="V25" s="19">
        <f>SUM(J25:U25)</f>
        <v>61.675511920000005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</row>
    <row r="26" spans="1:158" x14ac:dyDescent="0.25">
      <c r="I26" s="73" t="s">
        <v>135</v>
      </c>
      <c r="J26" s="74">
        <f>AVERAGE(J22:J25)</f>
        <v>2.2851749999999997</v>
      </c>
      <c r="K26" s="74">
        <f t="shared" ref="K26:S26" si="6">AVERAGE(K22:K25)</f>
        <v>0</v>
      </c>
      <c r="L26" s="74">
        <f t="shared" si="6"/>
        <v>0.48802499999999999</v>
      </c>
      <c r="M26" s="74">
        <f t="shared" si="6"/>
        <v>0.66342254000000001</v>
      </c>
      <c r="N26" s="74">
        <f t="shared" si="6"/>
        <v>6.6724999999999993E-2</v>
      </c>
      <c r="O26" s="74">
        <f t="shared" si="6"/>
        <v>0.77437500000000004</v>
      </c>
      <c r="P26" s="74">
        <f t="shared" si="6"/>
        <v>54.475000000000001</v>
      </c>
      <c r="Q26" s="74">
        <f t="shared" si="6"/>
        <v>0.43712499999999999</v>
      </c>
      <c r="R26" s="74">
        <f t="shared" si="6"/>
        <v>0.523675</v>
      </c>
      <c r="S26" s="74">
        <f t="shared" si="6"/>
        <v>1.1353</v>
      </c>
      <c r="T26" s="74"/>
      <c r="U26" s="74"/>
      <c r="V26" s="74">
        <f>SUM(J26:U26)</f>
        <v>60.84882254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</row>
    <row r="27" spans="1:158" x14ac:dyDescent="0.25">
      <c r="I27" s="73" t="s">
        <v>136</v>
      </c>
      <c r="J27" s="74">
        <f>STDEV(J22:J25)</f>
        <v>0.88289118383864329</v>
      </c>
      <c r="K27" s="74">
        <f t="shared" ref="K27:S27" si="7">STDEV(K22:K25)</f>
        <v>0</v>
      </c>
      <c r="L27" s="74">
        <f t="shared" si="7"/>
        <v>8.6271485246671609E-2</v>
      </c>
      <c r="M27" s="74">
        <f t="shared" si="7"/>
        <v>0.23022548970831666</v>
      </c>
      <c r="N27" s="74">
        <f t="shared" si="7"/>
        <v>3.2557270053450951E-2</v>
      </c>
      <c r="O27" s="74">
        <f t="shared" si="7"/>
        <v>0.29334868189011293</v>
      </c>
      <c r="P27" s="74">
        <f t="shared" si="7"/>
        <v>0.59713203453396047</v>
      </c>
      <c r="Q27" s="74">
        <f t="shared" si="7"/>
        <v>0.23907522351762012</v>
      </c>
      <c r="R27" s="74">
        <f t="shared" si="7"/>
        <v>0.29353423849129884</v>
      </c>
      <c r="S27" s="74">
        <f t="shared" si="7"/>
        <v>0.75307466207984086</v>
      </c>
      <c r="T27" s="74"/>
      <c r="U27" s="74"/>
      <c r="V27" s="7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</row>
    <row r="28" spans="1:158" x14ac:dyDescent="0.25">
      <c r="A28" s="3" t="s">
        <v>198</v>
      </c>
      <c r="B28" s="3" t="s">
        <v>154</v>
      </c>
      <c r="C28" s="3">
        <v>2</v>
      </c>
      <c r="D28" s="3">
        <v>1100</v>
      </c>
      <c r="E28" s="3">
        <v>30</v>
      </c>
      <c r="F28" s="3">
        <v>1</v>
      </c>
      <c r="G28" s="3" t="s">
        <v>153</v>
      </c>
      <c r="H28" s="5"/>
      <c r="I28" s="5" t="s">
        <v>820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</row>
    <row r="29" spans="1:158" x14ac:dyDescent="0.25">
      <c r="A29" s="42"/>
      <c r="B29" s="6"/>
      <c r="G29" s="2" t="s">
        <v>153</v>
      </c>
      <c r="I29" s="2" t="s">
        <v>253</v>
      </c>
      <c r="J29" s="8">
        <v>24.146999999999998</v>
      </c>
      <c r="K29" s="8">
        <v>0.86799999999999999</v>
      </c>
      <c r="L29" s="8">
        <v>11.013999999999999</v>
      </c>
      <c r="M29" s="8">
        <v>17.462</v>
      </c>
      <c r="N29" s="8">
        <v>3.5999999999999997E-2</v>
      </c>
      <c r="O29" s="8">
        <v>12.515000000000001</v>
      </c>
      <c r="P29" s="8">
        <v>24.454999999999998</v>
      </c>
      <c r="Q29" s="21">
        <v>0</v>
      </c>
      <c r="R29" s="21">
        <v>0</v>
      </c>
      <c r="S29" s="21">
        <v>0</v>
      </c>
      <c r="T29" s="21"/>
      <c r="U29" s="21"/>
      <c r="V29" s="19">
        <f>SUM(J29:U29)</f>
        <v>90.497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</row>
    <row r="30" spans="1:158" x14ac:dyDescent="0.25">
      <c r="A30" s="3" t="s">
        <v>198</v>
      </c>
      <c r="B30" s="3" t="s">
        <v>154</v>
      </c>
      <c r="C30" s="3">
        <v>2</v>
      </c>
      <c r="D30" s="3">
        <v>1100</v>
      </c>
      <c r="E30" s="3">
        <v>30</v>
      </c>
      <c r="F30" s="3">
        <v>1</v>
      </c>
      <c r="G30" s="3" t="s">
        <v>133</v>
      </c>
      <c r="H30" s="5"/>
      <c r="I30" s="5" t="s">
        <v>822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</row>
    <row r="31" spans="1:158" x14ac:dyDescent="0.25">
      <c r="A31" s="42"/>
      <c r="B31" s="6"/>
      <c r="G31" s="13" t="s">
        <v>133</v>
      </c>
      <c r="I31" s="13" t="s">
        <v>256</v>
      </c>
      <c r="J31" s="29">
        <v>37.46</v>
      </c>
      <c r="K31" s="29">
        <v>8.51</v>
      </c>
      <c r="L31" s="29">
        <v>9.5399999999999991</v>
      </c>
      <c r="M31" s="29">
        <v>8.2871580000000016</v>
      </c>
      <c r="N31" s="29">
        <v>0.22889999999999999</v>
      </c>
      <c r="O31" s="29">
        <v>9.4700000000000006</v>
      </c>
      <c r="P31" s="29">
        <v>23.16</v>
      </c>
      <c r="Q31" s="29">
        <v>1.0522</v>
      </c>
      <c r="R31" s="29">
        <v>0.52439999999999998</v>
      </c>
      <c r="S31" s="29">
        <v>0.75290000000000001</v>
      </c>
      <c r="T31" s="21"/>
      <c r="U31" s="21"/>
      <c r="V31" s="19">
        <f>SUM(J31:U31)</f>
        <v>98.985557999999983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</row>
    <row r="32" spans="1:158" x14ac:dyDescent="0.25">
      <c r="A32" s="42"/>
      <c r="B32" s="6"/>
      <c r="G32" s="13" t="s">
        <v>133</v>
      </c>
      <c r="I32" s="13" t="s">
        <v>258</v>
      </c>
      <c r="J32" s="29">
        <v>38.79</v>
      </c>
      <c r="K32" s="29">
        <v>3.98</v>
      </c>
      <c r="L32" s="29">
        <v>10.61</v>
      </c>
      <c r="M32" s="29">
        <v>8.1881800000000009</v>
      </c>
      <c r="N32" s="29">
        <v>0.1061</v>
      </c>
      <c r="O32" s="29">
        <v>9.67</v>
      </c>
      <c r="P32" s="29">
        <v>25.36</v>
      </c>
      <c r="Q32" s="29">
        <v>0.58919999999999995</v>
      </c>
      <c r="R32" s="29">
        <v>0.72940000000000005</v>
      </c>
      <c r="S32" s="29">
        <v>0.58879999999999999</v>
      </c>
      <c r="T32" s="21"/>
      <c r="U32" s="29"/>
      <c r="V32" s="19">
        <f>SUM(J32:U32)</f>
        <v>98.611680000000007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</row>
    <row r="33" spans="1:158" x14ac:dyDescent="0.25">
      <c r="I33" s="73" t="s">
        <v>135</v>
      </c>
      <c r="J33" s="74">
        <f>AVERAGE(J31:J32)</f>
        <v>38.125</v>
      </c>
      <c r="K33" s="74">
        <f t="shared" ref="K33:S33" si="8">AVERAGE(K31:K32)</f>
        <v>6.2450000000000001</v>
      </c>
      <c r="L33" s="74">
        <f t="shared" si="8"/>
        <v>10.074999999999999</v>
      </c>
      <c r="M33" s="74">
        <f t="shared" si="8"/>
        <v>8.2376690000000004</v>
      </c>
      <c r="N33" s="74">
        <f t="shared" si="8"/>
        <v>0.16749999999999998</v>
      </c>
      <c r="O33" s="74">
        <f t="shared" si="8"/>
        <v>9.57</v>
      </c>
      <c r="P33" s="74">
        <f t="shared" si="8"/>
        <v>24.259999999999998</v>
      </c>
      <c r="Q33" s="74">
        <f t="shared" si="8"/>
        <v>0.82069999999999999</v>
      </c>
      <c r="R33" s="74">
        <f t="shared" si="8"/>
        <v>0.62690000000000001</v>
      </c>
      <c r="S33" s="74">
        <f t="shared" si="8"/>
        <v>0.67084999999999995</v>
      </c>
      <c r="T33" s="74"/>
      <c r="U33" s="74"/>
      <c r="V33" s="74">
        <f>SUM(J33:U33)</f>
        <v>98.798618999999988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</row>
    <row r="34" spans="1:158" x14ac:dyDescent="0.25">
      <c r="I34" s="73" t="s">
        <v>136</v>
      </c>
      <c r="J34" s="74">
        <f>STDEV(J31:J32)</f>
        <v>0.94045201897810704</v>
      </c>
      <c r="K34" s="74">
        <f t="shared" ref="K34:S34" si="9">STDEV(K31:K32)</f>
        <v>3.2031937187750588</v>
      </c>
      <c r="L34" s="74">
        <f t="shared" si="9"/>
        <v>0.75660425586960611</v>
      </c>
      <c r="M34" s="74">
        <f t="shared" si="9"/>
        <v>6.9988014988282582E-2</v>
      </c>
      <c r="N34" s="74">
        <f t="shared" si="9"/>
        <v>8.6832712729708106E-2</v>
      </c>
      <c r="O34" s="74">
        <f t="shared" si="9"/>
        <v>0.141421356237309</v>
      </c>
      <c r="P34" s="74">
        <f t="shared" si="9"/>
        <v>1.5556349186104039</v>
      </c>
      <c r="Q34" s="74">
        <f t="shared" si="9"/>
        <v>0.32739043968937154</v>
      </c>
      <c r="R34" s="74">
        <f t="shared" si="9"/>
        <v>0.1449568901432422</v>
      </c>
      <c r="S34" s="74">
        <f t="shared" si="9"/>
        <v>0.11603622279271346</v>
      </c>
      <c r="T34" s="74"/>
      <c r="U34" s="74"/>
      <c r="V34" s="7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</row>
    <row r="35" spans="1:158" x14ac:dyDescent="0.25">
      <c r="A35" s="3" t="s">
        <v>198</v>
      </c>
      <c r="B35" s="3" t="s">
        <v>154</v>
      </c>
      <c r="C35" s="3">
        <v>2</v>
      </c>
      <c r="D35" s="3">
        <v>1100</v>
      </c>
      <c r="E35" s="3">
        <v>30</v>
      </c>
      <c r="F35" s="3">
        <v>1</v>
      </c>
      <c r="G35" s="3" t="s">
        <v>188</v>
      </c>
      <c r="H35" s="5"/>
      <c r="I35" s="5" t="s">
        <v>821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</row>
    <row r="36" spans="1:158" x14ac:dyDescent="0.25">
      <c r="A36" s="42"/>
      <c r="B36" s="6"/>
      <c r="G36" s="13" t="s">
        <v>133</v>
      </c>
      <c r="I36" s="13" t="s">
        <v>270</v>
      </c>
      <c r="J36" s="29">
        <v>42.46</v>
      </c>
      <c r="K36" s="29">
        <v>0.72499999999999998</v>
      </c>
      <c r="L36" s="29">
        <v>7.89</v>
      </c>
      <c r="M36" s="29">
        <v>3.36</v>
      </c>
      <c r="N36" s="29">
        <v>0.1255</v>
      </c>
      <c r="O36" s="29">
        <v>7.86</v>
      </c>
      <c r="P36" s="29">
        <v>34.159999999999997</v>
      </c>
      <c r="Q36" s="29">
        <v>2.84</v>
      </c>
      <c r="R36" s="29">
        <v>0.26379999999999998</v>
      </c>
      <c r="S36" s="29">
        <v>0.252</v>
      </c>
      <c r="T36" s="30"/>
      <c r="U36" s="29"/>
      <c r="V36" s="19">
        <f>SUM(J36:U36)</f>
        <v>99.936300000000003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</row>
    <row r="37" spans="1:158" x14ac:dyDescent="0.25">
      <c r="A37" s="42"/>
      <c r="B37" s="6"/>
      <c r="G37" s="12" t="s">
        <v>153</v>
      </c>
      <c r="I37" s="12" t="s">
        <v>293</v>
      </c>
      <c r="J37" s="19">
        <v>42.542000000000002</v>
      </c>
      <c r="K37" s="19">
        <v>1.6E-2</v>
      </c>
      <c r="L37" s="19">
        <v>5.359</v>
      </c>
      <c r="M37" s="19">
        <v>1.82</v>
      </c>
      <c r="N37" s="19">
        <v>3.9E-2</v>
      </c>
      <c r="O37" s="19">
        <v>10.628</v>
      </c>
      <c r="P37" s="19">
        <v>38.192</v>
      </c>
      <c r="Q37" s="19">
        <v>1.877</v>
      </c>
      <c r="R37" s="19">
        <v>0.29099999999999998</v>
      </c>
      <c r="S37" s="19">
        <v>7.3999999999999996E-2</v>
      </c>
      <c r="T37" s="21"/>
      <c r="U37" s="21"/>
      <c r="V37" s="19">
        <f>SUM(J37:U37)</f>
        <v>100.83799999999999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</row>
    <row r="38" spans="1:158" x14ac:dyDescent="0.25">
      <c r="A38" s="42"/>
      <c r="B38" s="6"/>
      <c r="G38" s="12" t="s">
        <v>153</v>
      </c>
      <c r="I38" s="12" t="s">
        <v>294</v>
      </c>
      <c r="J38" s="19">
        <v>41.817999999999998</v>
      </c>
      <c r="K38" s="19">
        <v>0.187</v>
      </c>
      <c r="L38" s="19">
        <v>7.843</v>
      </c>
      <c r="M38" s="19">
        <v>2.2189999999999999</v>
      </c>
      <c r="N38" s="19">
        <v>5.1999999999999998E-2</v>
      </c>
      <c r="O38" s="19">
        <v>8.8439999999999994</v>
      </c>
      <c r="P38" s="19">
        <v>37.057000000000002</v>
      </c>
      <c r="Q38" s="19">
        <v>2.605</v>
      </c>
      <c r="R38" s="19">
        <v>0.23400000000000001</v>
      </c>
      <c r="S38" s="19">
        <v>8.7999999999999995E-2</v>
      </c>
      <c r="T38" s="21"/>
      <c r="U38" s="21"/>
      <c r="V38" s="19">
        <f>SUM(J38:U38)</f>
        <v>100.947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</row>
    <row r="39" spans="1:158" x14ac:dyDescent="0.25">
      <c r="I39" s="73" t="s">
        <v>135</v>
      </c>
      <c r="J39" s="74">
        <f t="shared" ref="J39:S39" si="10">AVERAGE(J36:J38)</f>
        <v>42.273333333333333</v>
      </c>
      <c r="K39" s="74">
        <f t="shared" si="10"/>
        <v>0.30933333333333329</v>
      </c>
      <c r="L39" s="74">
        <f t="shared" si="10"/>
        <v>7.030666666666666</v>
      </c>
      <c r="M39" s="74">
        <f t="shared" si="10"/>
        <v>2.466333333333333</v>
      </c>
      <c r="N39" s="74">
        <f t="shared" si="10"/>
        <v>7.2166666666666671E-2</v>
      </c>
      <c r="O39" s="74">
        <f t="shared" si="10"/>
        <v>9.1106666666666669</v>
      </c>
      <c r="P39" s="74">
        <f t="shared" si="10"/>
        <v>36.469666666666669</v>
      </c>
      <c r="Q39" s="74">
        <f t="shared" si="10"/>
        <v>2.4406666666666665</v>
      </c>
      <c r="R39" s="74">
        <f t="shared" si="10"/>
        <v>0.2629333333333333</v>
      </c>
      <c r="S39" s="74">
        <f t="shared" si="10"/>
        <v>0.13800000000000001</v>
      </c>
      <c r="T39" s="74"/>
      <c r="U39" s="74"/>
      <c r="V39" s="74">
        <f>SUM(J39:U39)</f>
        <v>100.57376666666669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</row>
    <row r="40" spans="1:158" s="61" customFormat="1" x14ac:dyDescent="0.25">
      <c r="A40" s="156"/>
      <c r="I40" s="157" t="s">
        <v>136</v>
      </c>
      <c r="J40" s="158">
        <f t="shared" ref="J40:S40" si="11">STDEV(J36:J38)</f>
        <v>0.39645596644940895</v>
      </c>
      <c r="K40" s="158">
        <f t="shared" si="11"/>
        <v>0.36999234226309791</v>
      </c>
      <c r="L40" s="158">
        <f t="shared" si="11"/>
        <v>1.4478965202435405</v>
      </c>
      <c r="M40" s="158">
        <f t="shared" si="11"/>
        <v>0.79923734480649411</v>
      </c>
      <c r="N40" s="158">
        <f t="shared" si="11"/>
        <v>4.6643148835958041E-2</v>
      </c>
      <c r="O40" s="158">
        <f t="shared" si="11"/>
        <v>1.4031355363375748</v>
      </c>
      <c r="P40" s="158">
        <f t="shared" si="11"/>
        <v>2.0791768403224733</v>
      </c>
      <c r="Q40" s="158">
        <f t="shared" si="11"/>
        <v>0.50209195704903908</v>
      </c>
      <c r="R40" s="158">
        <f t="shared" si="11"/>
        <v>2.8509881327941938E-2</v>
      </c>
      <c r="S40" s="158">
        <f t="shared" si="11"/>
        <v>9.8974744253268951E-2</v>
      </c>
      <c r="T40" s="158"/>
      <c r="U40" s="158"/>
      <c r="V40" s="158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</row>
    <row r="41" spans="1:158" x14ac:dyDescent="0.25">
      <c r="A41" s="3" t="s">
        <v>199</v>
      </c>
      <c r="B41" s="3" t="s">
        <v>154</v>
      </c>
      <c r="C41" s="3">
        <v>2</v>
      </c>
      <c r="D41" s="3">
        <v>1100</v>
      </c>
      <c r="E41" s="3">
        <v>50</v>
      </c>
      <c r="F41" s="3">
        <v>1</v>
      </c>
      <c r="G41" s="3" t="s">
        <v>133</v>
      </c>
      <c r="H41" s="5"/>
      <c r="I41" s="5" t="s">
        <v>828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</row>
    <row r="42" spans="1:158" x14ac:dyDescent="0.25">
      <c r="A42" s="42"/>
      <c r="B42" s="6"/>
      <c r="G42" s="23" t="s">
        <v>133</v>
      </c>
      <c r="I42" s="23" t="s">
        <v>236</v>
      </c>
      <c r="J42" s="24">
        <v>29.49</v>
      </c>
      <c r="K42" s="24">
        <v>1.2294</v>
      </c>
      <c r="L42" s="24">
        <v>3.98</v>
      </c>
      <c r="M42" s="24">
        <v>2.0515439999999998</v>
      </c>
      <c r="N42" s="24">
        <v>0.13780000000000001</v>
      </c>
      <c r="O42" s="24">
        <v>4.57</v>
      </c>
      <c r="P42" s="24">
        <v>40.4</v>
      </c>
      <c r="Q42" s="24">
        <v>3.36</v>
      </c>
      <c r="R42" s="24">
        <v>2.08</v>
      </c>
      <c r="S42" s="24">
        <v>0.73280000000000001</v>
      </c>
      <c r="T42" s="24"/>
      <c r="U42" s="21"/>
      <c r="V42" s="19">
        <f>SUM(J42:U42)</f>
        <v>88.031543999999997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</row>
    <row r="43" spans="1:158" x14ac:dyDescent="0.25">
      <c r="A43" s="3" t="s">
        <v>199</v>
      </c>
      <c r="B43" s="3" t="s">
        <v>154</v>
      </c>
      <c r="C43" s="3">
        <v>2</v>
      </c>
      <c r="D43" s="3">
        <v>1100</v>
      </c>
      <c r="E43" s="3">
        <v>50</v>
      </c>
      <c r="F43" s="3">
        <v>1</v>
      </c>
      <c r="G43" s="3" t="s">
        <v>133</v>
      </c>
      <c r="H43" s="5"/>
      <c r="I43" s="5" t="s">
        <v>801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</row>
    <row r="44" spans="1:158" x14ac:dyDescent="0.25">
      <c r="A44" s="42"/>
      <c r="B44" s="6"/>
      <c r="G44" s="23" t="s">
        <v>133</v>
      </c>
      <c r="I44" s="23" t="s">
        <v>804</v>
      </c>
      <c r="J44" s="24">
        <v>1.2395</v>
      </c>
      <c r="K44" s="21">
        <v>0</v>
      </c>
      <c r="L44" s="24">
        <v>0.1011</v>
      </c>
      <c r="M44" s="24">
        <v>0.56561428000000002</v>
      </c>
      <c r="N44" s="24">
        <v>6.0499999999999998E-2</v>
      </c>
      <c r="O44" s="24">
        <v>0.83499999999999996</v>
      </c>
      <c r="P44" s="24">
        <v>55.1</v>
      </c>
      <c r="Q44" s="24">
        <v>0.3412</v>
      </c>
      <c r="R44" s="24">
        <v>0.432</v>
      </c>
      <c r="S44" s="24">
        <v>1.7697000000000001</v>
      </c>
      <c r="T44" s="21"/>
      <c r="U44" s="21"/>
      <c r="V44" s="19">
        <f>SUM(J44:U44)</f>
        <v>60.444614280000003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</row>
    <row r="45" spans="1:158" x14ac:dyDescent="0.25">
      <c r="A45" s="42"/>
      <c r="B45" s="6"/>
      <c r="G45" s="23" t="s">
        <v>133</v>
      </c>
      <c r="I45" s="23" t="s">
        <v>254</v>
      </c>
      <c r="J45" s="24">
        <v>1.738</v>
      </c>
      <c r="K45" s="21">
        <v>0</v>
      </c>
      <c r="L45" s="24">
        <v>0.17699999999999999</v>
      </c>
      <c r="M45" s="24">
        <v>0.47140522000000007</v>
      </c>
      <c r="N45" s="24">
        <v>0.14729999999999999</v>
      </c>
      <c r="O45" s="24">
        <v>0.98960000000000004</v>
      </c>
      <c r="P45" s="24">
        <v>53.69</v>
      </c>
      <c r="Q45" s="24">
        <v>0.23369999999999999</v>
      </c>
      <c r="R45" s="24">
        <v>0.53300000000000003</v>
      </c>
      <c r="S45" s="24">
        <v>0.63590000000000002</v>
      </c>
      <c r="T45" s="21"/>
      <c r="U45" s="21"/>
      <c r="V45" s="19">
        <f>SUM(J45:U45)</f>
        <v>58.615905219999995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</row>
    <row r="46" spans="1:158" x14ac:dyDescent="0.25">
      <c r="A46" s="42"/>
      <c r="B46" s="6"/>
      <c r="G46" s="23" t="s">
        <v>133</v>
      </c>
      <c r="I46" s="23" t="s">
        <v>802</v>
      </c>
      <c r="J46" s="24">
        <v>0.36909999999999998</v>
      </c>
      <c r="K46" s="21">
        <v>0</v>
      </c>
      <c r="L46" s="24">
        <v>1.0699999999999999E-2</v>
      </c>
      <c r="M46" s="24">
        <v>0.41246832</v>
      </c>
      <c r="N46" s="24">
        <v>9.98E-2</v>
      </c>
      <c r="O46" s="24">
        <v>0.89049999999999996</v>
      </c>
      <c r="P46" s="24">
        <v>51.69</v>
      </c>
      <c r="Q46" s="24">
        <v>0.2147</v>
      </c>
      <c r="R46" s="24">
        <v>0.56089999999999995</v>
      </c>
      <c r="S46" s="24">
        <v>0.58489999999999998</v>
      </c>
      <c r="T46" s="21"/>
      <c r="U46" s="21"/>
      <c r="V46" s="19">
        <f>SUM(J46:U46)</f>
        <v>54.833068319999995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</row>
    <row r="47" spans="1:158" x14ac:dyDescent="0.25">
      <c r="A47" s="42"/>
      <c r="B47" s="6"/>
      <c r="G47" s="23" t="s">
        <v>133</v>
      </c>
      <c r="I47" s="23" t="s">
        <v>803</v>
      </c>
      <c r="J47" s="24">
        <v>1.7914000000000001</v>
      </c>
      <c r="K47" s="21">
        <v>0</v>
      </c>
      <c r="L47" s="24">
        <v>0.14330000000000001</v>
      </c>
      <c r="M47" s="24">
        <v>0.40266050000000003</v>
      </c>
      <c r="N47" s="24">
        <v>5.5E-2</v>
      </c>
      <c r="O47" s="24">
        <v>0.47170000000000001</v>
      </c>
      <c r="P47" s="24">
        <v>53.98</v>
      </c>
      <c r="Q47" s="24">
        <v>1.1840999999999999</v>
      </c>
      <c r="R47" s="24">
        <v>0.47110000000000002</v>
      </c>
      <c r="S47" s="24">
        <v>0.12</v>
      </c>
      <c r="T47" s="21"/>
      <c r="U47" s="21"/>
      <c r="V47" s="19">
        <f>SUM(J47:U47)</f>
        <v>58.619260499999996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</row>
    <row r="48" spans="1:158" x14ac:dyDescent="0.25">
      <c r="I48" s="73" t="s">
        <v>135</v>
      </c>
      <c r="J48" s="74">
        <f t="shared" ref="J48:S48" si="12">AVERAGE(J44:J47)</f>
        <v>1.2845</v>
      </c>
      <c r="K48" s="74">
        <f t="shared" si="12"/>
        <v>0</v>
      </c>
      <c r="L48" s="74">
        <f t="shared" si="12"/>
        <v>0.10802500000000001</v>
      </c>
      <c r="M48" s="74">
        <f t="shared" si="12"/>
        <v>0.46303707999999999</v>
      </c>
      <c r="N48" s="74">
        <f t="shared" si="12"/>
        <v>9.0649999999999994E-2</v>
      </c>
      <c r="O48" s="74">
        <f t="shared" si="12"/>
        <v>0.79669999999999996</v>
      </c>
      <c r="P48" s="74">
        <f t="shared" si="12"/>
        <v>53.614999999999995</v>
      </c>
      <c r="Q48" s="74">
        <f t="shared" si="12"/>
        <v>0.493425</v>
      </c>
      <c r="R48" s="74">
        <f t="shared" si="12"/>
        <v>0.49925000000000003</v>
      </c>
      <c r="S48" s="74">
        <f t="shared" si="12"/>
        <v>0.77762500000000001</v>
      </c>
      <c r="T48" s="74"/>
      <c r="U48" s="74"/>
      <c r="V48" s="74">
        <f>SUM(J48:U48)</f>
        <v>58.128212079999997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</row>
    <row r="49" spans="1:158" s="64" customFormat="1" ht="15.75" thickBot="1" x14ac:dyDescent="0.3">
      <c r="A49" s="68"/>
      <c r="I49" s="71" t="s">
        <v>136</v>
      </c>
      <c r="J49" s="72">
        <f t="shared" ref="J49:S49" si="13">STDEV(J44:J47)</f>
        <v>0.65893652198068398</v>
      </c>
      <c r="K49" s="72">
        <f t="shared" si="13"/>
        <v>0</v>
      </c>
      <c r="L49" s="72">
        <f t="shared" si="13"/>
        <v>7.1930493070278143E-2</v>
      </c>
      <c r="M49" s="72">
        <f t="shared" si="13"/>
        <v>7.4821206056691736E-2</v>
      </c>
      <c r="N49" s="72">
        <f t="shared" si="13"/>
        <v>4.2711786039296804E-2</v>
      </c>
      <c r="O49" s="72">
        <f t="shared" si="13"/>
        <v>0.2259061309482327</v>
      </c>
      <c r="P49" s="72">
        <f t="shared" si="13"/>
        <v>1.4200586842333911</v>
      </c>
      <c r="Q49" s="72">
        <f t="shared" si="13"/>
        <v>0.46380639189932105</v>
      </c>
      <c r="R49" s="72">
        <f t="shared" si="13"/>
        <v>5.8465858983398331E-2</v>
      </c>
      <c r="S49" s="72">
        <f t="shared" si="13"/>
        <v>0.70093089233770633</v>
      </c>
      <c r="T49" s="72"/>
      <c r="U49" s="72"/>
      <c r="V49" s="72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x14ac:dyDescent="0.25">
      <c r="A50" s="3" t="s">
        <v>192</v>
      </c>
      <c r="B50" s="3" t="s">
        <v>154</v>
      </c>
      <c r="C50" s="3">
        <v>2</v>
      </c>
      <c r="D50" s="3">
        <v>1200</v>
      </c>
      <c r="E50" s="3">
        <v>10</v>
      </c>
      <c r="F50" s="3">
        <v>6</v>
      </c>
      <c r="G50" s="3" t="s">
        <v>153</v>
      </c>
      <c r="H50" s="5"/>
      <c r="I50" s="5" t="s">
        <v>828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</row>
    <row r="51" spans="1:158" s="12" customFormat="1" x14ac:dyDescent="0.25">
      <c r="A51" s="146"/>
      <c r="B51" s="146"/>
      <c r="C51" s="146"/>
      <c r="D51" s="146"/>
      <c r="E51" s="146"/>
      <c r="F51" s="146"/>
      <c r="G51" s="2" t="s">
        <v>153</v>
      </c>
      <c r="H51" s="27"/>
      <c r="I51" t="s">
        <v>750</v>
      </c>
      <c r="J51" s="105">
        <v>36.996000000000002</v>
      </c>
      <c r="K51" s="105">
        <v>2.984</v>
      </c>
      <c r="L51" s="105">
        <v>9.4529999999999994</v>
      </c>
      <c r="M51" s="105">
        <v>8.57</v>
      </c>
      <c r="N51" s="105">
        <v>0.14199999999999999</v>
      </c>
      <c r="O51" s="105">
        <v>10.582000000000001</v>
      </c>
      <c r="P51" s="105">
        <v>20.545999999999999</v>
      </c>
      <c r="Q51" s="105">
        <v>2.8370000000000002</v>
      </c>
      <c r="R51" s="105">
        <v>1.825</v>
      </c>
      <c r="S51" s="105">
        <v>1.135</v>
      </c>
      <c r="T51" s="147"/>
      <c r="U51" s="147"/>
      <c r="V51" s="148">
        <f t="shared" ref="V51:V62" si="14">SUM(J51:U51)</f>
        <v>95.070000000000007</v>
      </c>
    </row>
    <row r="52" spans="1:158" s="12" customFormat="1" x14ac:dyDescent="0.25">
      <c r="A52" s="146"/>
      <c r="B52" s="146"/>
      <c r="C52" s="146"/>
      <c r="D52" s="146"/>
      <c r="E52" s="146"/>
      <c r="F52" s="146"/>
      <c r="G52" s="2" t="s">
        <v>153</v>
      </c>
      <c r="H52" s="27"/>
      <c r="I52" t="s">
        <v>751</v>
      </c>
      <c r="J52" s="105">
        <v>37.149000000000001</v>
      </c>
      <c r="K52" s="105">
        <v>2.9279999999999999</v>
      </c>
      <c r="L52" s="105">
        <v>9.6280000000000001</v>
      </c>
      <c r="M52" s="105">
        <v>8.8620000000000001</v>
      </c>
      <c r="N52" s="105">
        <v>6.6000000000000003E-2</v>
      </c>
      <c r="O52" s="105">
        <v>10.7</v>
      </c>
      <c r="P52" s="105">
        <v>20.126000000000001</v>
      </c>
      <c r="Q52" s="105">
        <v>2.8090000000000002</v>
      </c>
      <c r="R52" s="105">
        <v>1.819</v>
      </c>
      <c r="S52" s="105">
        <v>1.2649999999999999</v>
      </c>
      <c r="T52" s="147"/>
      <c r="U52" s="147"/>
      <c r="V52" s="148">
        <f t="shared" si="14"/>
        <v>95.352000000000004</v>
      </c>
    </row>
    <row r="53" spans="1:158" s="12" customFormat="1" x14ac:dyDescent="0.25">
      <c r="A53" s="146"/>
      <c r="B53" s="146"/>
      <c r="C53" s="146"/>
      <c r="D53" s="146"/>
      <c r="E53" s="146"/>
      <c r="F53" s="146"/>
      <c r="G53" s="2" t="s">
        <v>153</v>
      </c>
      <c r="H53" s="27"/>
      <c r="I53" t="s">
        <v>752</v>
      </c>
      <c r="J53" s="105">
        <v>37.177999999999997</v>
      </c>
      <c r="K53" s="105">
        <v>2.9249999999999998</v>
      </c>
      <c r="L53" s="105">
        <v>9.5749999999999993</v>
      </c>
      <c r="M53" s="105">
        <v>8.7370000000000001</v>
      </c>
      <c r="N53" s="105">
        <v>0.23499999999999999</v>
      </c>
      <c r="O53" s="105">
        <v>10.866</v>
      </c>
      <c r="P53" s="105">
        <v>20.151</v>
      </c>
      <c r="Q53" s="105">
        <v>2.9319999999999999</v>
      </c>
      <c r="R53" s="105">
        <v>1.7649999999999999</v>
      </c>
      <c r="S53" s="105">
        <v>1.2929999999999999</v>
      </c>
      <c r="T53" s="147"/>
      <c r="U53" s="147"/>
      <c r="V53" s="148">
        <f t="shared" si="14"/>
        <v>95.656999999999996</v>
      </c>
    </row>
    <row r="54" spans="1:158" s="12" customFormat="1" x14ac:dyDescent="0.25">
      <c r="A54" s="146"/>
      <c r="B54" s="146"/>
      <c r="C54" s="146"/>
      <c r="D54" s="146"/>
      <c r="E54" s="146"/>
      <c r="F54" s="146"/>
      <c r="G54" s="2" t="s">
        <v>153</v>
      </c>
      <c r="H54" s="27"/>
      <c r="I54" t="s">
        <v>753</v>
      </c>
      <c r="J54" s="105">
        <v>37.252000000000002</v>
      </c>
      <c r="K54" s="105">
        <v>2.972</v>
      </c>
      <c r="L54" s="105">
        <v>9.6289999999999996</v>
      </c>
      <c r="M54" s="105">
        <v>8.8309999999999995</v>
      </c>
      <c r="N54" s="105">
        <v>0.186</v>
      </c>
      <c r="O54" s="105">
        <v>10.875</v>
      </c>
      <c r="P54" s="105">
        <v>20.268000000000001</v>
      </c>
      <c r="Q54" s="105">
        <v>2.867</v>
      </c>
      <c r="R54" s="105">
        <v>1.847</v>
      </c>
      <c r="S54" s="105">
        <v>1.3280000000000001</v>
      </c>
      <c r="T54" s="147"/>
      <c r="U54" s="147"/>
      <c r="V54" s="148">
        <f t="shared" si="14"/>
        <v>96.055000000000007</v>
      </c>
    </row>
    <row r="55" spans="1:158" s="12" customFormat="1" x14ac:dyDescent="0.25">
      <c r="A55" s="146"/>
      <c r="B55" s="146"/>
      <c r="C55" s="146"/>
      <c r="D55" s="146"/>
      <c r="E55" s="146"/>
      <c r="F55" s="146"/>
      <c r="G55" s="2" t="s">
        <v>153</v>
      </c>
      <c r="H55" s="27"/>
      <c r="I55" t="s">
        <v>754</v>
      </c>
      <c r="J55" s="105">
        <v>37.195</v>
      </c>
      <c r="K55" s="105">
        <v>2.7789999999999999</v>
      </c>
      <c r="L55" s="105">
        <v>9.6270000000000007</v>
      </c>
      <c r="M55" s="105">
        <v>8.8770000000000007</v>
      </c>
      <c r="N55" s="105">
        <v>0.108</v>
      </c>
      <c r="O55" s="105">
        <v>11.086</v>
      </c>
      <c r="P55" s="105">
        <v>19.95</v>
      </c>
      <c r="Q55" s="105">
        <v>2.8860000000000001</v>
      </c>
      <c r="R55" s="105">
        <v>1.8280000000000001</v>
      </c>
      <c r="S55" s="105">
        <v>1.296</v>
      </c>
      <c r="T55" s="147"/>
      <c r="U55" s="147"/>
      <c r="V55" s="148">
        <f t="shared" si="14"/>
        <v>95.632000000000019</v>
      </c>
    </row>
    <row r="56" spans="1:158" s="12" customFormat="1" x14ac:dyDescent="0.25">
      <c r="A56" s="146"/>
      <c r="B56" s="146"/>
      <c r="C56" s="146"/>
      <c r="D56" s="146"/>
      <c r="E56" s="146"/>
      <c r="F56" s="146"/>
      <c r="G56" s="2" t="s">
        <v>153</v>
      </c>
      <c r="H56" s="27"/>
      <c r="I56" t="s">
        <v>755</v>
      </c>
      <c r="J56" s="105">
        <v>37.351999999999997</v>
      </c>
      <c r="K56" s="105">
        <v>2.9470000000000001</v>
      </c>
      <c r="L56" s="105">
        <v>9.7840000000000007</v>
      </c>
      <c r="M56" s="105">
        <v>8.9220000000000006</v>
      </c>
      <c r="N56" s="105">
        <v>0.14199999999999999</v>
      </c>
      <c r="O56" s="105">
        <v>10.667</v>
      </c>
      <c r="P56" s="105">
        <v>20.393999999999998</v>
      </c>
      <c r="Q56" s="105">
        <v>2.7919999999999998</v>
      </c>
      <c r="R56" s="105">
        <v>1.79</v>
      </c>
      <c r="S56" s="105">
        <v>1.1890000000000001</v>
      </c>
      <c r="T56" s="147"/>
      <c r="U56" s="147"/>
      <c r="V56" s="148">
        <f t="shared" si="14"/>
        <v>95.979000000000013</v>
      </c>
    </row>
    <row r="57" spans="1:158" s="12" customFormat="1" x14ac:dyDescent="0.25">
      <c r="A57" s="146"/>
      <c r="B57" s="146"/>
      <c r="C57" s="146"/>
      <c r="D57" s="146"/>
      <c r="E57" s="146"/>
      <c r="F57" s="146"/>
      <c r="G57" s="2" t="s">
        <v>153</v>
      </c>
      <c r="H57" s="27"/>
      <c r="I57" t="s">
        <v>756</v>
      </c>
      <c r="J57" s="105">
        <v>37.177999999999997</v>
      </c>
      <c r="K57" s="105">
        <v>2.847</v>
      </c>
      <c r="L57" s="105">
        <v>9.8160000000000007</v>
      </c>
      <c r="M57" s="105">
        <v>8.4060000000000006</v>
      </c>
      <c r="N57" s="105">
        <v>0.154</v>
      </c>
      <c r="O57" s="105">
        <v>11.422000000000001</v>
      </c>
      <c r="P57" s="105">
        <v>19.925000000000001</v>
      </c>
      <c r="Q57" s="105">
        <v>2.8319999999999999</v>
      </c>
      <c r="R57" s="105">
        <v>1.8140000000000001</v>
      </c>
      <c r="S57" s="105">
        <v>1.1879999999999999</v>
      </c>
      <c r="T57" s="147"/>
      <c r="U57" s="147"/>
      <c r="V57" s="148">
        <f t="shared" si="14"/>
        <v>95.582000000000008</v>
      </c>
    </row>
    <row r="58" spans="1:158" x14ac:dyDescent="0.25">
      <c r="A58" s="39"/>
      <c r="B58" s="6"/>
      <c r="G58" s="2" t="s">
        <v>153</v>
      </c>
      <c r="I58" s="2" t="s">
        <v>231</v>
      </c>
      <c r="J58" s="8">
        <v>37.323</v>
      </c>
      <c r="K58" s="8">
        <v>2.5670000000000002</v>
      </c>
      <c r="L58" s="8">
        <v>9.7729999999999997</v>
      </c>
      <c r="M58" s="8">
        <v>8.8379999999999992</v>
      </c>
      <c r="N58" s="8">
        <v>0.13200000000000001</v>
      </c>
      <c r="O58" s="8">
        <v>10.198</v>
      </c>
      <c r="P58" s="8">
        <v>20.411000000000001</v>
      </c>
      <c r="Q58" s="8">
        <v>3.01</v>
      </c>
      <c r="R58" s="8">
        <v>1.9279999999999999</v>
      </c>
      <c r="S58" s="8">
        <v>0.96</v>
      </c>
      <c r="T58" s="21"/>
      <c r="U58" s="21"/>
      <c r="V58" s="19">
        <f t="shared" si="14"/>
        <v>95.139999999999986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</row>
    <row r="59" spans="1:158" x14ac:dyDescent="0.25">
      <c r="A59" s="39"/>
      <c r="B59" s="6"/>
      <c r="G59" s="2" t="s">
        <v>153</v>
      </c>
      <c r="I59" s="2" t="s">
        <v>232</v>
      </c>
      <c r="J59" s="8">
        <v>37.271000000000001</v>
      </c>
      <c r="K59" s="8">
        <v>2.34</v>
      </c>
      <c r="L59" s="8">
        <v>9.8019999999999996</v>
      </c>
      <c r="M59" s="8">
        <v>9.0690000000000008</v>
      </c>
      <c r="N59" s="8">
        <v>0.188</v>
      </c>
      <c r="O59" s="8">
        <v>10.631</v>
      </c>
      <c r="P59" s="8">
        <v>20.347999999999999</v>
      </c>
      <c r="Q59" s="8">
        <v>3.0339999999999998</v>
      </c>
      <c r="R59" s="8">
        <v>1.8089999999999999</v>
      </c>
      <c r="S59" s="8">
        <v>1.022</v>
      </c>
      <c r="T59" s="21"/>
      <c r="U59" s="21"/>
      <c r="V59" s="19">
        <f t="shared" si="14"/>
        <v>95.514000000000024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</row>
    <row r="60" spans="1:158" x14ac:dyDescent="0.25">
      <c r="A60" s="39"/>
      <c r="B60" s="6"/>
      <c r="G60" s="2" t="s">
        <v>153</v>
      </c>
      <c r="I60" s="2" t="s">
        <v>202</v>
      </c>
      <c r="J60" s="8">
        <v>37.024999999999999</v>
      </c>
      <c r="K60" s="8">
        <v>2.7250000000000001</v>
      </c>
      <c r="L60" s="8">
        <v>9.7309999999999999</v>
      </c>
      <c r="M60" s="8">
        <v>8.6940000000000008</v>
      </c>
      <c r="N60" s="8">
        <v>0.193</v>
      </c>
      <c r="O60" s="8">
        <v>11.352</v>
      </c>
      <c r="P60" s="8">
        <v>20.027999999999999</v>
      </c>
      <c r="Q60" s="8">
        <v>2.9849999999999999</v>
      </c>
      <c r="R60" s="8">
        <v>1.764</v>
      </c>
      <c r="S60" s="8">
        <v>0.91600000000000004</v>
      </c>
      <c r="T60" s="21"/>
      <c r="U60" s="21"/>
      <c r="V60" s="19">
        <f t="shared" si="14"/>
        <v>95.412999999999982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</row>
    <row r="61" spans="1:158" x14ac:dyDescent="0.25">
      <c r="A61" s="39"/>
      <c r="B61" s="6"/>
      <c r="G61" s="2" t="s">
        <v>153</v>
      </c>
      <c r="I61" s="2" t="s">
        <v>233</v>
      </c>
      <c r="J61" s="8">
        <v>37.222000000000001</v>
      </c>
      <c r="K61" s="8">
        <v>2.4710000000000001</v>
      </c>
      <c r="L61" s="8">
        <v>9.8079999999999998</v>
      </c>
      <c r="M61" s="8">
        <v>9.0210000000000008</v>
      </c>
      <c r="N61" s="8">
        <v>0.17100000000000001</v>
      </c>
      <c r="O61" s="8">
        <v>11.326000000000001</v>
      </c>
      <c r="P61" s="8">
        <v>20.088000000000001</v>
      </c>
      <c r="Q61" s="8">
        <v>3.008</v>
      </c>
      <c r="R61" s="8">
        <v>1.835</v>
      </c>
      <c r="S61" s="8">
        <v>0.86499999999999999</v>
      </c>
      <c r="T61" s="21"/>
      <c r="U61" s="21"/>
      <c r="V61" s="19">
        <f t="shared" si="14"/>
        <v>95.814999999999984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</row>
    <row r="62" spans="1:158" x14ac:dyDescent="0.25">
      <c r="I62" s="73" t="s">
        <v>135</v>
      </c>
      <c r="J62" s="74">
        <f>AVERAGE(J51:J61)</f>
        <v>37.194636363636363</v>
      </c>
      <c r="K62" s="74">
        <f t="shared" ref="K62:S62" si="15">AVERAGE(K51:K61)</f>
        <v>2.7713636363636365</v>
      </c>
      <c r="L62" s="74">
        <f t="shared" si="15"/>
        <v>9.6932727272727259</v>
      </c>
      <c r="M62" s="74">
        <f t="shared" si="15"/>
        <v>8.8024545454545464</v>
      </c>
      <c r="N62" s="74">
        <f t="shared" si="15"/>
        <v>0.15609090909090909</v>
      </c>
      <c r="O62" s="74">
        <f t="shared" si="15"/>
        <v>10.882272727272726</v>
      </c>
      <c r="P62" s="74">
        <f t="shared" si="15"/>
        <v>20.203181818181818</v>
      </c>
      <c r="Q62" s="74">
        <f t="shared" si="15"/>
        <v>2.9083636363636356</v>
      </c>
      <c r="R62" s="74">
        <f t="shared" si="15"/>
        <v>1.8203636363636364</v>
      </c>
      <c r="S62" s="74">
        <f t="shared" si="15"/>
        <v>1.1324545454545456</v>
      </c>
      <c r="T62" s="74"/>
      <c r="U62" s="74"/>
      <c r="V62" s="74">
        <f t="shared" si="14"/>
        <v>95.564454545454538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</row>
    <row r="63" spans="1:158" x14ac:dyDescent="0.25">
      <c r="I63" s="73" t="s">
        <v>136</v>
      </c>
      <c r="J63" s="74">
        <f>STDEV(J51:J61)</f>
        <v>0.11044480316182591</v>
      </c>
      <c r="K63" s="74">
        <f t="shared" ref="K63:S63" si="16">STDEV(K51:K61)</f>
        <v>0.2214593744808617</v>
      </c>
      <c r="L63" s="74">
        <f t="shared" si="16"/>
        <v>0.11855807936120691</v>
      </c>
      <c r="M63" s="74">
        <f t="shared" si="16"/>
        <v>0.19275339874376468</v>
      </c>
      <c r="N63" s="74">
        <f t="shared" si="16"/>
        <v>4.5972719183129722E-2</v>
      </c>
      <c r="O63" s="74">
        <f t="shared" si="16"/>
        <v>0.38101997084381056</v>
      </c>
      <c r="P63" s="74">
        <f t="shared" si="16"/>
        <v>0.20406362644127338</v>
      </c>
      <c r="Q63" s="74">
        <f t="shared" si="16"/>
        <v>8.8894626077477459E-2</v>
      </c>
      <c r="R63" s="74">
        <f t="shared" si="16"/>
        <v>4.4636919085601606E-2</v>
      </c>
      <c r="S63" s="74">
        <f t="shared" si="16"/>
        <v>0.16581397024157124</v>
      </c>
      <c r="T63" s="74"/>
      <c r="U63" s="74"/>
      <c r="V63" s="7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</row>
    <row r="64" spans="1:158" x14ac:dyDescent="0.25">
      <c r="A64" s="3" t="s">
        <v>192</v>
      </c>
      <c r="B64" s="3" t="s">
        <v>154</v>
      </c>
      <c r="C64" s="3">
        <v>2</v>
      </c>
      <c r="D64" s="3">
        <v>1200</v>
      </c>
      <c r="E64" s="3">
        <v>10</v>
      </c>
      <c r="F64" s="3">
        <v>6</v>
      </c>
      <c r="G64" s="3" t="s">
        <v>153</v>
      </c>
      <c r="H64" s="5"/>
      <c r="I64" s="5" t="s">
        <v>403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</row>
    <row r="65" spans="1:158" s="12" customFormat="1" x14ac:dyDescent="0.25">
      <c r="A65" s="39"/>
      <c r="B65" s="6"/>
      <c r="C65" s="2"/>
      <c r="D65" s="2"/>
      <c r="E65" s="2"/>
      <c r="F65" s="2"/>
      <c r="G65" s="133" t="s">
        <v>153</v>
      </c>
      <c r="H65" s="2"/>
      <c r="I65" s="133" t="s">
        <v>219</v>
      </c>
      <c r="J65" s="9">
        <v>42.002000000000002</v>
      </c>
      <c r="K65" s="17"/>
      <c r="L65" s="17"/>
      <c r="M65" s="9">
        <v>4.1950000000000003</v>
      </c>
      <c r="N65" s="9">
        <v>0.17100000000000001</v>
      </c>
      <c r="O65" s="9">
        <v>52.017000000000003</v>
      </c>
      <c r="P65" s="9">
        <v>1.056</v>
      </c>
      <c r="Q65" s="17"/>
      <c r="R65" s="17"/>
      <c r="S65" s="17"/>
      <c r="T65" s="17"/>
      <c r="U65" s="9">
        <v>8.1000000000000003E-2</v>
      </c>
      <c r="V65" s="17">
        <f>SUM(J65:U65)</f>
        <v>99.522000000000006</v>
      </c>
    </row>
    <row r="66" spans="1:158" s="12" customFormat="1" x14ac:dyDescent="0.25">
      <c r="A66" s="39"/>
      <c r="B66" s="6"/>
      <c r="C66" s="2"/>
      <c r="D66" s="2"/>
      <c r="E66" s="2"/>
      <c r="F66" s="2"/>
      <c r="G66" s="133" t="s">
        <v>153</v>
      </c>
      <c r="H66" s="2"/>
      <c r="I66" s="133" t="s">
        <v>234</v>
      </c>
      <c r="J66" s="9">
        <v>41.746000000000002</v>
      </c>
      <c r="K66" s="17"/>
      <c r="L66" s="17"/>
      <c r="M66" s="9">
        <v>4.2759999999999998</v>
      </c>
      <c r="N66" s="9">
        <v>0.185</v>
      </c>
      <c r="O66" s="9">
        <v>52.892000000000003</v>
      </c>
      <c r="P66" s="9">
        <v>1.0840000000000001</v>
      </c>
      <c r="Q66" s="17"/>
      <c r="R66" s="17"/>
      <c r="S66" s="17"/>
      <c r="T66" s="17"/>
      <c r="U66" s="9">
        <v>0.154</v>
      </c>
      <c r="V66" s="17">
        <f>SUM(J66:U66)</f>
        <v>100.33700000000002</v>
      </c>
    </row>
    <row r="67" spans="1:158" s="12" customFormat="1" x14ac:dyDescent="0.25">
      <c r="A67" s="39"/>
      <c r="B67" s="6"/>
      <c r="C67" s="2"/>
      <c r="D67" s="2"/>
      <c r="E67" s="2"/>
      <c r="F67" s="2"/>
      <c r="G67" s="133" t="s">
        <v>153</v>
      </c>
      <c r="H67" s="2"/>
      <c r="I67" s="133" t="s">
        <v>221</v>
      </c>
      <c r="J67" s="9">
        <v>41.305999999999997</v>
      </c>
      <c r="K67" s="17"/>
      <c r="L67" s="17"/>
      <c r="M67" s="9">
        <v>4.2619999999999996</v>
      </c>
      <c r="N67" s="9">
        <v>0.189</v>
      </c>
      <c r="O67" s="9">
        <v>52.421999999999997</v>
      </c>
      <c r="P67" s="9">
        <v>1.121</v>
      </c>
      <c r="Q67" s="17"/>
      <c r="R67" s="17"/>
      <c r="S67" s="17"/>
      <c r="T67" s="17"/>
      <c r="U67" s="9">
        <v>6.2E-2</v>
      </c>
      <c r="V67" s="17">
        <f>SUM(J67:U67)</f>
        <v>99.361999999999995</v>
      </c>
    </row>
    <row r="68" spans="1:158" s="12" customFormat="1" x14ac:dyDescent="0.25">
      <c r="A68" s="39"/>
      <c r="B68" s="6"/>
      <c r="C68" s="2"/>
      <c r="D68" s="2"/>
      <c r="E68" s="2"/>
      <c r="F68" s="2"/>
      <c r="G68" s="133" t="s">
        <v>153</v>
      </c>
      <c r="H68" s="2"/>
      <c r="I68" s="133" t="s">
        <v>235</v>
      </c>
      <c r="J68" s="9">
        <v>40.694000000000003</v>
      </c>
      <c r="K68" s="17"/>
      <c r="L68" s="17"/>
      <c r="M68" s="9">
        <v>4.7450000000000001</v>
      </c>
      <c r="N68" s="9">
        <v>0.20699999999999999</v>
      </c>
      <c r="O68" s="9">
        <v>52.134</v>
      </c>
      <c r="P68" s="9">
        <v>1.0620000000000001</v>
      </c>
      <c r="Q68" s="17"/>
      <c r="R68" s="17"/>
      <c r="S68" s="17"/>
      <c r="T68" s="17"/>
      <c r="U68" s="9">
        <v>0.104</v>
      </c>
      <c r="V68" s="17">
        <f>SUM(J68:U68)</f>
        <v>98.945999999999998</v>
      </c>
    </row>
    <row r="69" spans="1:158" s="12" customFormat="1" x14ac:dyDescent="0.25">
      <c r="A69" s="39"/>
      <c r="B69" s="2"/>
      <c r="C69" s="2"/>
      <c r="D69" s="2"/>
      <c r="E69" s="2"/>
      <c r="F69" s="2"/>
      <c r="G69" s="2"/>
      <c r="H69" s="2"/>
      <c r="I69" s="73" t="s">
        <v>135</v>
      </c>
      <c r="J69" s="74">
        <f>AVERAGE(J65:J68)</f>
        <v>41.436999999999998</v>
      </c>
      <c r="K69" s="74"/>
      <c r="L69" s="74"/>
      <c r="M69" s="74">
        <f t="shared" ref="M69:U69" si="17">AVERAGE(M65:M68)</f>
        <v>4.3695000000000004</v>
      </c>
      <c r="N69" s="74">
        <f t="shared" si="17"/>
        <v>0.18799999999999997</v>
      </c>
      <c r="O69" s="74">
        <f t="shared" si="17"/>
        <v>52.366250000000008</v>
      </c>
      <c r="P69" s="74">
        <f t="shared" si="17"/>
        <v>1.0807500000000001</v>
      </c>
      <c r="Q69" s="74"/>
      <c r="R69" s="74"/>
      <c r="S69" s="74"/>
      <c r="T69" s="74"/>
      <c r="U69" s="74">
        <f t="shared" si="17"/>
        <v>0.10024999999999999</v>
      </c>
      <c r="V69" s="74">
        <f>SUM(J69:U69)</f>
        <v>99.541750000000008</v>
      </c>
    </row>
    <row r="70" spans="1:158" s="127" customFormat="1" x14ac:dyDescent="0.25">
      <c r="A70" s="159"/>
      <c r="B70" s="160"/>
      <c r="C70" s="160"/>
      <c r="D70" s="160"/>
      <c r="E70" s="160"/>
      <c r="F70" s="160"/>
      <c r="G70" s="160"/>
      <c r="H70" s="160"/>
      <c r="I70" s="157" t="s">
        <v>136</v>
      </c>
      <c r="J70" s="158">
        <f>STDEV(J65:J68)</f>
        <v>0.57268839694898688</v>
      </c>
      <c r="K70" s="158"/>
      <c r="L70" s="158"/>
      <c r="M70" s="158">
        <f t="shared" ref="M70:U70" si="18">STDEV(M65:M68)</f>
        <v>0.25281679796511419</v>
      </c>
      <c r="N70" s="158">
        <f t="shared" si="18"/>
        <v>1.4832396974191316E-2</v>
      </c>
      <c r="O70" s="158">
        <f t="shared" si="18"/>
        <v>0.38963091509786568</v>
      </c>
      <c r="P70" s="158">
        <f t="shared" si="18"/>
        <v>2.9409465596414112E-2</v>
      </c>
      <c r="Q70" s="158"/>
      <c r="R70" s="158"/>
      <c r="S70" s="158"/>
      <c r="T70" s="158"/>
      <c r="U70" s="158">
        <f t="shared" si="18"/>
        <v>3.9735584388135889E-2</v>
      </c>
      <c r="V70" s="158"/>
    </row>
    <row r="71" spans="1:158" x14ac:dyDescent="0.25">
      <c r="A71" s="3" t="s">
        <v>193</v>
      </c>
      <c r="B71" s="3" t="s">
        <v>154</v>
      </c>
      <c r="C71" s="3">
        <v>2</v>
      </c>
      <c r="D71" s="3">
        <v>1200</v>
      </c>
      <c r="E71" s="3">
        <v>30</v>
      </c>
      <c r="F71" s="3">
        <v>6</v>
      </c>
      <c r="G71" s="3" t="s">
        <v>153</v>
      </c>
      <c r="H71" s="5"/>
      <c r="I71" s="5" t="s">
        <v>828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</row>
    <row r="72" spans="1:158" s="2" customFormat="1" x14ac:dyDescent="0.25">
      <c r="A72" s="4"/>
      <c r="B72" s="4"/>
      <c r="C72" s="4"/>
      <c r="D72" s="4"/>
      <c r="E72" s="4"/>
      <c r="F72" s="4"/>
      <c r="G72" s="2" t="s">
        <v>153</v>
      </c>
      <c r="H72" s="6"/>
      <c r="I72" t="s">
        <v>757</v>
      </c>
      <c r="J72" s="105">
        <v>33.034999999999997</v>
      </c>
      <c r="K72" s="105">
        <v>2.355</v>
      </c>
      <c r="L72" s="105">
        <v>8.0030000000000001</v>
      </c>
      <c r="M72" s="105">
        <v>6.915</v>
      </c>
      <c r="N72" s="105">
        <v>0.14699999999999999</v>
      </c>
      <c r="O72" s="105">
        <v>11.302</v>
      </c>
      <c r="P72" s="105">
        <v>26.481999999999999</v>
      </c>
      <c r="Q72" s="105">
        <v>2.4790000000000001</v>
      </c>
      <c r="R72" s="105">
        <v>1.5049999999999999</v>
      </c>
      <c r="S72" s="105">
        <v>1.0109999999999999</v>
      </c>
      <c r="T72" s="148"/>
      <c r="U72" s="148"/>
      <c r="V72" s="148">
        <f t="shared" ref="V72:V81" si="19">SUM(J72:U72)</f>
        <v>93.23399999999998</v>
      </c>
    </row>
    <row r="73" spans="1:158" s="2" customFormat="1" x14ac:dyDescent="0.25">
      <c r="A73" s="4"/>
      <c r="B73" s="4"/>
      <c r="C73" s="4"/>
      <c r="D73" s="4"/>
      <c r="E73" s="4"/>
      <c r="F73" s="4"/>
      <c r="G73" s="2" t="s">
        <v>153</v>
      </c>
      <c r="H73" s="6"/>
      <c r="I73" t="s">
        <v>758</v>
      </c>
      <c r="J73" s="105">
        <v>33.161999999999999</v>
      </c>
      <c r="K73" s="105">
        <v>2.379</v>
      </c>
      <c r="L73" s="105">
        <v>7.8280000000000003</v>
      </c>
      <c r="M73" s="105">
        <v>7.0339999999999998</v>
      </c>
      <c r="N73" s="105">
        <v>0.16</v>
      </c>
      <c r="O73" s="105">
        <v>11.095000000000001</v>
      </c>
      <c r="P73" s="105">
        <v>26.529</v>
      </c>
      <c r="Q73" s="105">
        <v>2.4420000000000002</v>
      </c>
      <c r="R73" s="105">
        <v>1.5329999999999999</v>
      </c>
      <c r="S73" s="105">
        <v>1.071</v>
      </c>
      <c r="T73" s="148"/>
      <c r="U73" s="148"/>
      <c r="V73" s="148">
        <f t="shared" si="19"/>
        <v>93.23299999999999</v>
      </c>
    </row>
    <row r="74" spans="1:158" s="2" customFormat="1" x14ac:dyDescent="0.25">
      <c r="A74" s="4"/>
      <c r="B74" s="4"/>
      <c r="C74" s="4"/>
      <c r="D74" s="4"/>
      <c r="E74" s="4"/>
      <c r="F74" s="4"/>
      <c r="G74" s="2" t="s">
        <v>153</v>
      </c>
      <c r="H74" s="6"/>
      <c r="I74" t="s">
        <v>759</v>
      </c>
      <c r="J74" s="105">
        <v>33.231000000000002</v>
      </c>
      <c r="K74" s="105">
        <v>2.4390000000000001</v>
      </c>
      <c r="L74" s="105">
        <v>7.8090000000000002</v>
      </c>
      <c r="M74" s="105">
        <v>6.8849999999999998</v>
      </c>
      <c r="N74" s="105">
        <v>0.13</v>
      </c>
      <c r="O74" s="105">
        <v>11.121</v>
      </c>
      <c r="P74" s="105">
        <v>26.727</v>
      </c>
      <c r="Q74" s="105">
        <v>2.4119999999999999</v>
      </c>
      <c r="R74" s="105">
        <v>1.5549999999999999</v>
      </c>
      <c r="S74" s="105">
        <v>1.04</v>
      </c>
      <c r="T74" s="148"/>
      <c r="U74" s="148"/>
      <c r="V74" s="148">
        <f t="shared" si="19"/>
        <v>93.349000000000018</v>
      </c>
    </row>
    <row r="75" spans="1:158" s="2" customFormat="1" x14ac:dyDescent="0.25">
      <c r="A75" s="4"/>
      <c r="B75" s="4"/>
      <c r="C75" s="4"/>
      <c r="D75" s="4"/>
      <c r="E75" s="4"/>
      <c r="F75" s="4"/>
      <c r="G75" s="2" t="s">
        <v>153</v>
      </c>
      <c r="H75" s="6"/>
      <c r="I75" t="s">
        <v>760</v>
      </c>
      <c r="J75" s="105">
        <v>33.42</v>
      </c>
      <c r="K75" s="105">
        <v>2.444</v>
      </c>
      <c r="L75" s="105">
        <v>7.8090000000000002</v>
      </c>
      <c r="M75" s="105">
        <v>6.9349999999999996</v>
      </c>
      <c r="N75" s="105">
        <v>0.13</v>
      </c>
      <c r="O75" s="105">
        <v>11.268000000000001</v>
      </c>
      <c r="P75" s="105">
        <v>26.48</v>
      </c>
      <c r="Q75" s="105">
        <v>2.423</v>
      </c>
      <c r="R75" s="105">
        <v>1.601</v>
      </c>
      <c r="S75" s="105">
        <v>1.0029999999999999</v>
      </c>
      <c r="T75" s="148"/>
      <c r="U75" s="148"/>
      <c r="V75" s="148">
        <f t="shared" si="19"/>
        <v>93.513000000000005</v>
      </c>
    </row>
    <row r="76" spans="1:158" s="2" customFormat="1" x14ac:dyDescent="0.25">
      <c r="A76" s="4"/>
      <c r="B76" s="4"/>
      <c r="C76" s="4"/>
      <c r="D76" s="4"/>
      <c r="E76" s="4"/>
      <c r="F76" s="4"/>
      <c r="G76" s="2" t="s">
        <v>153</v>
      </c>
      <c r="H76" s="6"/>
      <c r="I76" t="s">
        <v>761</v>
      </c>
      <c r="J76" s="105">
        <v>33.094999999999999</v>
      </c>
      <c r="K76" s="105">
        <v>2.5489999999999999</v>
      </c>
      <c r="L76" s="105">
        <v>8.0150000000000006</v>
      </c>
      <c r="M76" s="105">
        <v>6.827</v>
      </c>
      <c r="N76" s="105">
        <v>0.14000000000000001</v>
      </c>
      <c r="O76" s="105">
        <v>11.324999999999999</v>
      </c>
      <c r="P76" s="105">
        <v>26.387</v>
      </c>
      <c r="Q76" s="105">
        <v>2.431</v>
      </c>
      <c r="R76" s="105">
        <v>1.498</v>
      </c>
      <c r="S76" s="105">
        <v>1.0249999999999999</v>
      </c>
      <c r="T76" s="148"/>
      <c r="U76" s="148"/>
      <c r="V76" s="148">
        <f t="shared" si="19"/>
        <v>93.292000000000002</v>
      </c>
    </row>
    <row r="77" spans="1:158" s="2" customFormat="1" x14ac:dyDescent="0.25">
      <c r="A77" s="4"/>
      <c r="B77" s="4"/>
      <c r="C77" s="4"/>
      <c r="D77" s="4"/>
      <c r="E77" s="4"/>
      <c r="F77" s="4"/>
      <c r="G77" s="2" t="s">
        <v>153</v>
      </c>
      <c r="H77" s="6"/>
      <c r="I77" t="s">
        <v>762</v>
      </c>
      <c r="J77" s="105">
        <v>33.478000000000002</v>
      </c>
      <c r="K77" s="105">
        <v>2.532</v>
      </c>
      <c r="L77" s="105">
        <v>7.8550000000000004</v>
      </c>
      <c r="M77" s="105">
        <v>6.8419999999999996</v>
      </c>
      <c r="N77" s="105">
        <v>0.15</v>
      </c>
      <c r="O77" s="105">
        <v>11.327</v>
      </c>
      <c r="P77" s="105">
        <v>26.334</v>
      </c>
      <c r="Q77" s="105">
        <v>2.367</v>
      </c>
      <c r="R77" s="105">
        <v>1.605</v>
      </c>
      <c r="S77" s="105">
        <v>1.0109999999999999</v>
      </c>
      <c r="T77" s="148"/>
      <c r="U77" s="148"/>
      <c r="V77" s="148">
        <f t="shared" si="19"/>
        <v>93.501000000000005</v>
      </c>
    </row>
    <row r="78" spans="1:158" s="2" customFormat="1" x14ac:dyDescent="0.25">
      <c r="A78" s="4"/>
      <c r="B78" s="4"/>
      <c r="C78" s="4"/>
      <c r="D78" s="4"/>
      <c r="E78" s="4"/>
      <c r="F78" s="4"/>
      <c r="G78" s="2" t="s">
        <v>153</v>
      </c>
      <c r="H78" s="6"/>
      <c r="I78" t="s">
        <v>763</v>
      </c>
      <c r="J78" s="105">
        <v>33.192</v>
      </c>
      <c r="K78" s="105">
        <v>2.4929999999999999</v>
      </c>
      <c r="L78" s="105">
        <v>7.8970000000000002</v>
      </c>
      <c r="M78" s="105">
        <v>6.7789999999999999</v>
      </c>
      <c r="N78" s="105">
        <v>0.17399999999999999</v>
      </c>
      <c r="O78" s="105">
        <v>11.167999999999999</v>
      </c>
      <c r="P78" s="105">
        <v>26.423999999999999</v>
      </c>
      <c r="Q78" s="105">
        <v>2.2890000000000001</v>
      </c>
      <c r="R78" s="105">
        <v>1.5589999999999999</v>
      </c>
      <c r="S78" s="105">
        <v>1.016</v>
      </c>
      <c r="T78" s="148"/>
      <c r="U78" s="148"/>
      <c r="V78" s="148">
        <f t="shared" si="19"/>
        <v>92.991000000000014</v>
      </c>
    </row>
    <row r="79" spans="1:158" x14ac:dyDescent="0.25">
      <c r="A79" s="39"/>
      <c r="B79" s="6"/>
      <c r="G79" s="2" t="s">
        <v>153</v>
      </c>
      <c r="I79" s="2" t="s">
        <v>231</v>
      </c>
      <c r="J79" s="8">
        <v>32.945</v>
      </c>
      <c r="K79" s="8">
        <v>2.306</v>
      </c>
      <c r="L79" s="8">
        <v>7.9210000000000003</v>
      </c>
      <c r="M79" s="8">
        <v>6.9939999999999998</v>
      </c>
      <c r="N79" s="8">
        <v>0.11700000000000001</v>
      </c>
      <c r="O79" s="8">
        <v>11.641</v>
      </c>
      <c r="P79" s="8">
        <v>26.763999999999999</v>
      </c>
      <c r="Q79" s="8">
        <v>2.407</v>
      </c>
      <c r="R79" s="8">
        <v>1.5569999999999999</v>
      </c>
      <c r="S79" s="8">
        <v>0.877</v>
      </c>
      <c r="T79" s="21"/>
      <c r="U79" s="21"/>
      <c r="V79" s="19">
        <f t="shared" si="19"/>
        <v>93.528999999999982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</row>
    <row r="80" spans="1:158" x14ac:dyDescent="0.25">
      <c r="A80" s="39"/>
      <c r="B80" s="6"/>
      <c r="G80" s="2" t="s">
        <v>153</v>
      </c>
      <c r="I80" s="2" t="s">
        <v>203</v>
      </c>
      <c r="J80" s="8">
        <v>33.302999999999997</v>
      </c>
      <c r="K80" s="8">
        <v>2.3959999999999999</v>
      </c>
      <c r="L80" s="8">
        <v>7.8760000000000003</v>
      </c>
      <c r="M80" s="8">
        <v>6.9649999999999999</v>
      </c>
      <c r="N80" s="8">
        <v>0.11899999999999999</v>
      </c>
      <c r="O80" s="8">
        <v>11.734</v>
      </c>
      <c r="P80" s="8">
        <v>26.901</v>
      </c>
      <c r="Q80" s="8">
        <v>2.504</v>
      </c>
      <c r="R80" s="8">
        <v>1.55</v>
      </c>
      <c r="S80" s="8">
        <v>0.80300000000000005</v>
      </c>
      <c r="T80" s="21"/>
      <c r="U80" s="21"/>
      <c r="V80" s="19">
        <f t="shared" si="19"/>
        <v>94.150999999999996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</row>
    <row r="81" spans="1:158" s="5" customFormat="1" x14ac:dyDescent="0.25">
      <c r="A81" s="40"/>
      <c r="B81" s="7"/>
      <c r="C81" s="7"/>
      <c r="D81" s="7"/>
      <c r="E81" s="7"/>
      <c r="F81" s="7"/>
      <c r="G81" s="7"/>
      <c r="H81" s="7"/>
      <c r="I81" s="73" t="s">
        <v>135</v>
      </c>
      <c r="J81" s="74">
        <f>AVERAGE(J72:J80)</f>
        <v>33.206777777777781</v>
      </c>
      <c r="K81" s="74">
        <f t="shared" ref="K81:N81" si="20">AVERAGE(K72:K80)</f>
        <v>2.4325555555555556</v>
      </c>
      <c r="L81" s="74">
        <f t="shared" si="20"/>
        <v>7.8903333333333343</v>
      </c>
      <c r="M81" s="74">
        <f t="shared" si="20"/>
        <v>6.9084444444444451</v>
      </c>
      <c r="N81" s="74">
        <f t="shared" si="20"/>
        <v>0.14077777777777778</v>
      </c>
      <c r="O81" s="74">
        <f t="shared" ref="O81" si="21">AVERAGE(O72:O80)</f>
        <v>11.331222222222221</v>
      </c>
      <c r="P81" s="74">
        <f t="shared" ref="P81" si="22">AVERAGE(P72:P80)</f>
        <v>26.558666666666671</v>
      </c>
      <c r="Q81" s="74">
        <f t="shared" ref="Q81:R81" si="23">AVERAGE(Q72:Q80)</f>
        <v>2.4171111111111117</v>
      </c>
      <c r="R81" s="74">
        <f t="shared" si="23"/>
        <v>1.5514444444444446</v>
      </c>
      <c r="S81" s="74">
        <f t="shared" ref="S81" si="24">AVERAGE(S72:S80)</f>
        <v>0.98411111111111127</v>
      </c>
      <c r="T81" s="74"/>
      <c r="U81" s="74"/>
      <c r="V81" s="74">
        <f t="shared" si="19"/>
        <v>93.421444444444447</v>
      </c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</row>
    <row r="82" spans="1:158" x14ac:dyDescent="0.25">
      <c r="I82" s="73" t="s">
        <v>136</v>
      </c>
      <c r="J82" s="74">
        <f>STDEV(J72:J80)</f>
        <v>0.17378994345026053</v>
      </c>
      <c r="K82" s="74">
        <f t="shared" ref="K82:N82" si="25">STDEV(K72:K80)</f>
        <v>8.1784948357126047E-2</v>
      </c>
      <c r="L82" s="74">
        <f t="shared" si="25"/>
        <v>7.7290038167929551E-2</v>
      </c>
      <c r="M82" s="74">
        <f t="shared" si="25"/>
        <v>8.3204734106766862E-2</v>
      </c>
      <c r="N82" s="74">
        <f t="shared" si="25"/>
        <v>1.8939230302323525E-2</v>
      </c>
      <c r="O82" s="74">
        <f t="shared" ref="O82:S82" si="26">STDEV(O72:O80)</f>
        <v>0.22071915287179864</v>
      </c>
      <c r="P82" s="74">
        <f t="shared" si="26"/>
        <v>0.19323431372300312</v>
      </c>
      <c r="Q82" s="74">
        <f t="shared" si="26"/>
        <v>6.2528882215429932E-2</v>
      </c>
      <c r="R82" s="74">
        <f t="shared" si="26"/>
        <v>3.6708688042175773E-2</v>
      </c>
      <c r="S82" s="74">
        <f t="shared" si="26"/>
        <v>8.6196642110415791E-2</v>
      </c>
      <c r="T82" s="74"/>
      <c r="U82" s="74"/>
      <c r="V82" s="7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</row>
    <row r="83" spans="1:158" x14ac:dyDescent="0.25">
      <c r="A83" s="3" t="s">
        <v>194</v>
      </c>
      <c r="B83" s="3" t="s">
        <v>154</v>
      </c>
      <c r="C83" s="3">
        <v>2</v>
      </c>
      <c r="D83" s="3">
        <v>1200</v>
      </c>
      <c r="E83" s="3">
        <v>30</v>
      </c>
      <c r="F83" s="3">
        <v>1</v>
      </c>
      <c r="G83" s="3" t="s">
        <v>133</v>
      </c>
      <c r="H83" s="5"/>
      <c r="I83" s="5" t="s">
        <v>413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</row>
    <row r="84" spans="1:158" x14ac:dyDescent="0.25">
      <c r="A84" s="39"/>
      <c r="B84" s="6"/>
      <c r="G84" s="7" t="s">
        <v>133</v>
      </c>
      <c r="I84" s="16" t="s">
        <v>240</v>
      </c>
      <c r="J84" s="21">
        <v>0</v>
      </c>
      <c r="K84" s="25">
        <v>1.72</v>
      </c>
      <c r="L84" s="25">
        <v>41.03</v>
      </c>
      <c r="M84" s="25">
        <v>22.52</v>
      </c>
      <c r="N84" s="25">
        <v>0.13639999999999999</v>
      </c>
      <c r="O84" s="25">
        <v>22.37</v>
      </c>
      <c r="P84" s="21"/>
      <c r="Q84" s="21"/>
      <c r="R84" s="21"/>
      <c r="S84" s="21"/>
      <c r="T84" s="25">
        <v>2.2000000000000002</v>
      </c>
      <c r="U84" s="25">
        <v>0.1983</v>
      </c>
      <c r="V84" s="19">
        <f>SUM(J84:U84)</f>
        <v>90.174700000000001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</row>
    <row r="85" spans="1:158" x14ac:dyDescent="0.25">
      <c r="A85" s="39"/>
      <c r="B85" s="6"/>
      <c r="G85" s="7" t="s">
        <v>133</v>
      </c>
      <c r="I85" s="16" t="s">
        <v>241</v>
      </c>
      <c r="J85" s="21">
        <v>0</v>
      </c>
      <c r="K85" s="25">
        <v>2.08</v>
      </c>
      <c r="L85" s="25">
        <v>39.36</v>
      </c>
      <c r="M85" s="25">
        <v>24.24</v>
      </c>
      <c r="N85" s="25">
        <v>0.19120000000000001</v>
      </c>
      <c r="O85" s="25">
        <v>22.89</v>
      </c>
      <c r="P85" s="21"/>
      <c r="Q85" s="21"/>
      <c r="R85" s="21"/>
      <c r="S85" s="21"/>
      <c r="T85" s="25">
        <v>1.4107000000000001</v>
      </c>
      <c r="U85" s="25">
        <v>0.2293</v>
      </c>
      <c r="V85" s="19">
        <f>SUM(J85:U85)</f>
        <v>90.401199999999989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</row>
    <row r="86" spans="1:158" x14ac:dyDescent="0.25">
      <c r="A86" s="39"/>
      <c r="B86" s="6"/>
      <c r="G86" s="7" t="s">
        <v>133</v>
      </c>
      <c r="I86" s="16" t="s">
        <v>242</v>
      </c>
      <c r="J86" s="21">
        <v>0</v>
      </c>
      <c r="K86" s="25">
        <v>1.3380000000000001</v>
      </c>
      <c r="L86" s="25">
        <v>44.6</v>
      </c>
      <c r="M86" s="25">
        <v>23.64</v>
      </c>
      <c r="N86" s="25">
        <v>0.1336</v>
      </c>
      <c r="O86" s="25">
        <v>22.71</v>
      </c>
      <c r="P86" s="21"/>
      <c r="Q86" s="21"/>
      <c r="R86" s="21"/>
      <c r="S86" s="21"/>
      <c r="T86" s="25">
        <v>1.58</v>
      </c>
      <c r="U86" s="25">
        <v>0.1764</v>
      </c>
      <c r="V86" s="19">
        <f>SUM(J86:U86)</f>
        <v>94.178000000000011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</row>
    <row r="87" spans="1:158" x14ac:dyDescent="0.25">
      <c r="A87" s="39"/>
      <c r="B87" s="6"/>
      <c r="G87" s="7" t="s">
        <v>133</v>
      </c>
      <c r="I87" s="16" t="s">
        <v>243</v>
      </c>
      <c r="J87" s="21">
        <v>0</v>
      </c>
      <c r="K87" s="25">
        <v>1.73</v>
      </c>
      <c r="L87" s="25">
        <v>43.02</v>
      </c>
      <c r="M87" s="25">
        <v>25.58</v>
      </c>
      <c r="N87" s="25">
        <v>6.08E-2</v>
      </c>
      <c r="O87" s="25">
        <v>23.05</v>
      </c>
      <c r="P87" s="21"/>
      <c r="Q87" s="21"/>
      <c r="R87" s="21"/>
      <c r="S87" s="21"/>
      <c r="T87" s="25">
        <v>2.2999999999999998</v>
      </c>
      <c r="U87" s="25">
        <v>0.2072</v>
      </c>
      <c r="V87" s="19">
        <f>SUM(J87:U87)</f>
        <v>95.947999999999993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</row>
    <row r="88" spans="1:158" x14ac:dyDescent="0.25">
      <c r="I88" s="73" t="s">
        <v>135</v>
      </c>
      <c r="J88" s="74">
        <f>AVERAGE(J84:J87)</f>
        <v>0</v>
      </c>
      <c r="K88" s="74">
        <f t="shared" ref="K88:U88" si="27">AVERAGE(K84:K87)</f>
        <v>1.7170000000000001</v>
      </c>
      <c r="L88" s="74">
        <f t="shared" si="27"/>
        <v>42.002500000000005</v>
      </c>
      <c r="M88" s="74">
        <f t="shared" si="27"/>
        <v>23.995000000000001</v>
      </c>
      <c r="N88" s="74">
        <f t="shared" si="27"/>
        <v>0.1305</v>
      </c>
      <c r="O88" s="74">
        <f t="shared" si="27"/>
        <v>22.754999999999999</v>
      </c>
      <c r="P88" s="74"/>
      <c r="Q88" s="74"/>
      <c r="R88" s="74"/>
      <c r="S88" s="74"/>
      <c r="T88" s="74">
        <f t="shared" si="27"/>
        <v>1.8726750000000001</v>
      </c>
      <c r="U88" s="74">
        <f t="shared" si="27"/>
        <v>0.20279999999999998</v>
      </c>
      <c r="V88" s="74">
        <f>SUM(J88:U88)</f>
        <v>92.675474999999992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</row>
    <row r="89" spans="1:158" x14ac:dyDescent="0.25">
      <c r="I89" s="73" t="s">
        <v>136</v>
      </c>
      <c r="J89" s="74">
        <f>STDEV(J84:J87)</f>
        <v>0</v>
      </c>
      <c r="K89" s="74">
        <f t="shared" ref="K89:U89" si="28">STDEV(K84:K87)</f>
        <v>0.30308854591796497</v>
      </c>
      <c r="L89" s="74">
        <f t="shared" si="28"/>
        <v>2.2884401528843479</v>
      </c>
      <c r="M89" s="74">
        <f t="shared" si="28"/>
        <v>1.2746110517853404</v>
      </c>
      <c r="N89" s="74">
        <f t="shared" si="28"/>
        <v>5.3500778810530718E-2</v>
      </c>
      <c r="O89" s="74">
        <f t="shared" si="28"/>
        <v>0.29183328574147699</v>
      </c>
      <c r="P89" s="74"/>
      <c r="Q89" s="74"/>
      <c r="R89" s="74"/>
      <c r="S89" s="74"/>
      <c r="T89" s="74">
        <f t="shared" si="28"/>
        <v>0.44303042314646257</v>
      </c>
      <c r="U89" s="74">
        <f t="shared" si="28"/>
        <v>2.189992389636701E-2</v>
      </c>
      <c r="V89" s="7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</row>
    <row r="90" spans="1:158" x14ac:dyDescent="0.25">
      <c r="A90" s="3" t="s">
        <v>193</v>
      </c>
      <c r="B90" s="3" t="s">
        <v>154</v>
      </c>
      <c r="C90" s="3">
        <v>2</v>
      </c>
      <c r="D90" s="3">
        <v>1200</v>
      </c>
      <c r="E90" s="3">
        <v>30</v>
      </c>
      <c r="F90" s="3">
        <v>6</v>
      </c>
      <c r="G90" s="3" t="s">
        <v>153</v>
      </c>
      <c r="H90" s="5"/>
      <c r="I90" s="5" t="s">
        <v>403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</row>
    <row r="91" spans="1:158" s="12" customFormat="1" x14ac:dyDescent="0.25">
      <c r="A91" s="39"/>
      <c r="B91" s="6"/>
      <c r="G91" s="128" t="s">
        <v>153</v>
      </c>
      <c r="I91" s="128" t="s">
        <v>237</v>
      </c>
      <c r="J91" s="130">
        <v>41.715000000000003</v>
      </c>
      <c r="K91" s="19"/>
      <c r="L91" s="19"/>
      <c r="M91" s="131">
        <v>4.0860000000000003</v>
      </c>
      <c r="N91" s="131">
        <v>0.216</v>
      </c>
      <c r="O91" s="131">
        <v>52.402999999999999</v>
      </c>
      <c r="P91" s="131">
        <v>1.611</v>
      </c>
      <c r="Q91" s="19"/>
      <c r="R91" s="19"/>
      <c r="S91" s="19"/>
      <c r="T91" s="19"/>
      <c r="U91" s="131">
        <v>9.8000000000000004E-2</v>
      </c>
      <c r="V91" s="19">
        <f>SUM(J91:U91)</f>
        <v>100.129</v>
      </c>
    </row>
    <row r="92" spans="1:158" s="12" customFormat="1" x14ac:dyDescent="0.25">
      <c r="A92" s="39"/>
      <c r="B92" s="6"/>
      <c r="G92" s="128" t="s">
        <v>153</v>
      </c>
      <c r="I92" s="128" t="s">
        <v>238</v>
      </c>
      <c r="J92" s="130">
        <v>41.250999999999998</v>
      </c>
      <c r="K92" s="19"/>
      <c r="L92" s="19"/>
      <c r="M92" s="131">
        <v>4.0709999999999997</v>
      </c>
      <c r="N92" s="131">
        <v>0.22700000000000001</v>
      </c>
      <c r="O92" s="131">
        <v>52.682000000000002</v>
      </c>
      <c r="P92" s="131">
        <v>1.641</v>
      </c>
      <c r="Q92" s="19"/>
      <c r="R92" s="19"/>
      <c r="S92" s="19"/>
      <c r="T92" s="19"/>
      <c r="U92" s="131">
        <v>9.6000000000000002E-2</v>
      </c>
      <c r="V92" s="19">
        <f>SUM(J92:U92)</f>
        <v>99.968000000000004</v>
      </c>
    </row>
    <row r="93" spans="1:158" s="12" customFormat="1" x14ac:dyDescent="0.25">
      <c r="A93" s="39"/>
      <c r="B93" s="6"/>
      <c r="G93" s="128" t="s">
        <v>153</v>
      </c>
      <c r="I93" s="128" t="s">
        <v>239</v>
      </c>
      <c r="J93" s="130">
        <v>41.695</v>
      </c>
      <c r="K93" s="19"/>
      <c r="L93" s="19"/>
      <c r="M93" s="131">
        <v>4.242</v>
      </c>
      <c r="N93" s="131">
        <v>0.188</v>
      </c>
      <c r="O93" s="131">
        <v>52.366</v>
      </c>
      <c r="P93" s="131">
        <v>1.6759999999999999</v>
      </c>
      <c r="Q93" s="19"/>
      <c r="R93" s="19"/>
      <c r="S93" s="19"/>
      <c r="T93" s="19"/>
      <c r="U93" s="131">
        <v>8.7999999999999995E-2</v>
      </c>
      <c r="V93" s="19">
        <f>SUM(J93:U93)</f>
        <v>100.255</v>
      </c>
    </row>
    <row r="94" spans="1:158" s="12" customFormat="1" x14ac:dyDescent="0.25">
      <c r="A94" s="39"/>
      <c r="B94" s="128"/>
      <c r="C94" s="130"/>
      <c r="I94" s="73" t="s">
        <v>135</v>
      </c>
      <c r="J94" s="74">
        <f>AVERAGE(J91:J93)</f>
        <v>41.553666666666665</v>
      </c>
      <c r="K94" s="74"/>
      <c r="L94" s="74"/>
      <c r="M94" s="74">
        <f t="shared" ref="M94:U94" si="29">AVERAGE(M91:M93)</f>
        <v>4.133</v>
      </c>
      <c r="N94" s="74">
        <f t="shared" si="29"/>
        <v>0.21033333333333334</v>
      </c>
      <c r="O94" s="74">
        <f t="shared" si="29"/>
        <v>52.483666666666672</v>
      </c>
      <c r="P94" s="74">
        <f t="shared" si="29"/>
        <v>1.6426666666666667</v>
      </c>
      <c r="Q94" s="74"/>
      <c r="R94" s="74"/>
      <c r="S94" s="74"/>
      <c r="T94" s="74"/>
      <c r="U94" s="74">
        <f t="shared" si="29"/>
        <v>9.4000000000000014E-2</v>
      </c>
      <c r="V94" s="74">
        <f>SUM(J94:U94)</f>
        <v>100.11733333333333</v>
      </c>
    </row>
    <row r="95" spans="1:158" s="127" customFormat="1" x14ac:dyDescent="0.25">
      <c r="A95" s="161"/>
      <c r="B95" s="162"/>
      <c r="C95" s="163"/>
      <c r="I95" s="157" t="s">
        <v>136</v>
      </c>
      <c r="J95" s="158">
        <f>STDEV(J91:J93)</f>
        <v>0.26230770734641906</v>
      </c>
      <c r="K95" s="158"/>
      <c r="L95" s="158"/>
      <c r="M95" s="158">
        <f t="shared" ref="M95:U95" si="30">STDEV(M91:M93)</f>
        <v>9.4694244809280792E-2</v>
      </c>
      <c r="N95" s="158">
        <f t="shared" si="30"/>
        <v>2.01080415091409E-2</v>
      </c>
      <c r="O95" s="158">
        <f t="shared" si="30"/>
        <v>0.17275512534606291</v>
      </c>
      <c r="P95" s="158">
        <f t="shared" si="30"/>
        <v>3.2532035493238534E-2</v>
      </c>
      <c r="Q95" s="158"/>
      <c r="R95" s="158"/>
      <c r="S95" s="158"/>
      <c r="T95" s="158"/>
      <c r="U95" s="158">
        <f t="shared" si="30"/>
        <v>5.2915026221291859E-3</v>
      </c>
      <c r="V95" s="158"/>
    </row>
    <row r="96" spans="1:158" x14ac:dyDescent="0.25">
      <c r="A96" s="3" t="s">
        <v>196</v>
      </c>
      <c r="B96" s="3" t="s">
        <v>154</v>
      </c>
      <c r="C96" s="3">
        <v>2</v>
      </c>
      <c r="D96" s="3">
        <v>1200</v>
      </c>
      <c r="E96" s="3">
        <v>50</v>
      </c>
      <c r="F96" s="3">
        <v>6</v>
      </c>
      <c r="G96" s="3" t="s">
        <v>153</v>
      </c>
      <c r="H96" s="5"/>
      <c r="I96" s="5" t="s">
        <v>828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</row>
    <row r="97" spans="1:158" s="2" customFormat="1" x14ac:dyDescent="0.25">
      <c r="A97" s="4"/>
      <c r="B97" s="4"/>
      <c r="C97" s="4"/>
      <c r="D97" s="4"/>
      <c r="E97" s="4"/>
      <c r="F97" s="4"/>
      <c r="G97" s="6" t="s">
        <v>153</v>
      </c>
      <c r="H97" s="6"/>
      <c r="I97" t="s">
        <v>764</v>
      </c>
      <c r="J97" s="105">
        <v>29.472000000000001</v>
      </c>
      <c r="K97" s="105">
        <v>2.1120000000000001</v>
      </c>
      <c r="L97" s="105">
        <v>5.9089999999999998</v>
      </c>
      <c r="M97" s="105">
        <v>5.4980000000000002</v>
      </c>
      <c r="N97" s="105">
        <v>0.11600000000000001</v>
      </c>
      <c r="O97" s="105">
        <v>10.41</v>
      </c>
      <c r="P97" s="105">
        <v>31.312999999999999</v>
      </c>
      <c r="Q97" s="105">
        <v>2.0760000000000001</v>
      </c>
      <c r="R97" s="105">
        <v>1.306</v>
      </c>
      <c r="S97" s="105">
        <v>0.91600000000000004</v>
      </c>
      <c r="T97" s="148"/>
      <c r="U97" s="148"/>
      <c r="V97" s="148">
        <f t="shared" ref="V97:V107" si="31">SUM(J97:U97)</f>
        <v>89.127999999999986</v>
      </c>
    </row>
    <row r="98" spans="1:158" s="2" customFormat="1" x14ac:dyDescent="0.25">
      <c r="A98" s="4"/>
      <c r="B98" s="4"/>
      <c r="C98" s="4"/>
      <c r="D98" s="4"/>
      <c r="E98" s="4"/>
      <c r="F98" s="4"/>
      <c r="G98" s="6" t="s">
        <v>153</v>
      </c>
      <c r="H98" s="6"/>
      <c r="I98" t="s">
        <v>765</v>
      </c>
      <c r="J98" s="105">
        <v>29.2</v>
      </c>
      <c r="K98" s="105">
        <v>2.2189999999999999</v>
      </c>
      <c r="L98" s="105">
        <v>5.9870000000000001</v>
      </c>
      <c r="M98" s="105">
        <v>5.399</v>
      </c>
      <c r="N98" s="105">
        <v>0.121</v>
      </c>
      <c r="O98" s="105">
        <v>10.225</v>
      </c>
      <c r="P98" s="105">
        <v>31.75</v>
      </c>
      <c r="Q98" s="105">
        <v>2.194</v>
      </c>
      <c r="R98" s="105">
        <v>1.35</v>
      </c>
      <c r="S98" s="105">
        <v>0.93700000000000006</v>
      </c>
      <c r="T98" s="148"/>
      <c r="U98" s="148"/>
      <c r="V98" s="148">
        <f t="shared" si="31"/>
        <v>89.382000000000005</v>
      </c>
    </row>
    <row r="99" spans="1:158" s="2" customFormat="1" x14ac:dyDescent="0.25">
      <c r="A99" s="4"/>
      <c r="B99" s="4"/>
      <c r="C99" s="4"/>
      <c r="D99" s="4"/>
      <c r="E99" s="4"/>
      <c r="F99" s="4"/>
      <c r="G99" s="6" t="s">
        <v>153</v>
      </c>
      <c r="H99" s="6"/>
      <c r="I99" t="s">
        <v>766</v>
      </c>
      <c r="J99" s="105">
        <v>29.105</v>
      </c>
      <c r="K99" s="105">
        <v>2.2410000000000001</v>
      </c>
      <c r="L99" s="105">
        <v>5.9470000000000001</v>
      </c>
      <c r="M99" s="105">
        <v>5.3689999999999998</v>
      </c>
      <c r="N99" s="105">
        <v>0.153</v>
      </c>
      <c r="O99" s="105">
        <v>10.044</v>
      </c>
      <c r="P99" s="105">
        <v>31.292999999999999</v>
      </c>
      <c r="Q99" s="105">
        <v>2.181</v>
      </c>
      <c r="R99" s="105">
        <v>1.3759999999999999</v>
      </c>
      <c r="S99" s="105">
        <v>1.0069999999999999</v>
      </c>
      <c r="T99" s="148"/>
      <c r="U99" s="148"/>
      <c r="V99" s="148">
        <f t="shared" si="31"/>
        <v>88.715999999999994</v>
      </c>
    </row>
    <row r="100" spans="1:158" s="2" customFormat="1" x14ac:dyDescent="0.25">
      <c r="A100" s="4"/>
      <c r="B100" s="4"/>
      <c r="C100" s="4"/>
      <c r="D100" s="4"/>
      <c r="E100" s="4"/>
      <c r="F100" s="4"/>
      <c r="G100" s="6" t="s">
        <v>153</v>
      </c>
      <c r="H100" s="6"/>
      <c r="I100" t="s">
        <v>767</v>
      </c>
      <c r="J100" s="105">
        <v>29.324999999999999</v>
      </c>
      <c r="K100" s="105">
        <v>2.262</v>
      </c>
      <c r="L100" s="105">
        <v>5.9059999999999997</v>
      </c>
      <c r="M100" s="105">
        <v>5.3460000000000001</v>
      </c>
      <c r="N100" s="105">
        <v>0.19700000000000001</v>
      </c>
      <c r="O100" s="105">
        <v>10.209</v>
      </c>
      <c r="P100" s="105">
        <v>30.984000000000002</v>
      </c>
      <c r="Q100" s="105">
        <v>2.1840000000000002</v>
      </c>
      <c r="R100" s="105">
        <v>1.3560000000000001</v>
      </c>
      <c r="S100" s="105">
        <v>1.054</v>
      </c>
      <c r="T100" s="148"/>
      <c r="U100" s="148"/>
      <c r="V100" s="148">
        <f t="shared" si="31"/>
        <v>88.823000000000008</v>
      </c>
    </row>
    <row r="101" spans="1:158" s="2" customFormat="1" x14ac:dyDescent="0.25">
      <c r="A101" s="4"/>
      <c r="B101" s="4"/>
      <c r="C101" s="4"/>
      <c r="D101" s="4"/>
      <c r="E101" s="4"/>
      <c r="F101" s="4"/>
      <c r="G101" s="6" t="s">
        <v>153</v>
      </c>
      <c r="H101" s="6"/>
      <c r="I101" t="s">
        <v>768</v>
      </c>
      <c r="J101" s="105">
        <v>29.28</v>
      </c>
      <c r="K101" s="105">
        <v>2.1659999999999999</v>
      </c>
      <c r="L101" s="105">
        <v>5.8650000000000002</v>
      </c>
      <c r="M101" s="105">
        <v>5.4669999999999996</v>
      </c>
      <c r="N101" s="105">
        <v>6.4000000000000001E-2</v>
      </c>
      <c r="O101" s="105">
        <v>10.081</v>
      </c>
      <c r="P101" s="105">
        <v>31.52</v>
      </c>
      <c r="Q101" s="105">
        <v>2.1629999999999998</v>
      </c>
      <c r="R101" s="105">
        <v>1.3640000000000001</v>
      </c>
      <c r="S101" s="105">
        <v>0.96899999999999997</v>
      </c>
      <c r="T101" s="148"/>
      <c r="U101" s="148"/>
      <c r="V101" s="148">
        <f t="shared" si="31"/>
        <v>88.938999999999993</v>
      </c>
    </row>
    <row r="102" spans="1:158" s="2" customFormat="1" x14ac:dyDescent="0.25">
      <c r="A102" s="4"/>
      <c r="B102" s="4"/>
      <c r="C102" s="4"/>
      <c r="D102" s="4"/>
      <c r="E102" s="4"/>
      <c r="F102" s="4"/>
      <c r="G102" s="6" t="s">
        <v>153</v>
      </c>
      <c r="H102" s="6"/>
      <c r="I102" t="s">
        <v>769</v>
      </c>
      <c r="J102" s="105">
        <v>29.251999999999999</v>
      </c>
      <c r="K102" s="105">
        <v>2.077</v>
      </c>
      <c r="L102" s="105">
        <v>5.8150000000000004</v>
      </c>
      <c r="M102" s="105">
        <v>5.3719999999999999</v>
      </c>
      <c r="N102" s="105">
        <v>7.5999999999999998E-2</v>
      </c>
      <c r="O102" s="105">
        <v>10.127000000000001</v>
      </c>
      <c r="P102" s="105">
        <v>30.81</v>
      </c>
      <c r="Q102" s="105">
        <v>2.214</v>
      </c>
      <c r="R102" s="105">
        <v>1.3360000000000001</v>
      </c>
      <c r="S102" s="105">
        <v>0.91900000000000004</v>
      </c>
      <c r="T102" s="148"/>
      <c r="U102" s="148"/>
      <c r="V102" s="148">
        <f t="shared" si="31"/>
        <v>87.99799999999999</v>
      </c>
    </row>
    <row r="103" spans="1:158" x14ac:dyDescent="0.25">
      <c r="A103" s="39"/>
      <c r="B103" s="6"/>
      <c r="G103" s="2" t="s">
        <v>153</v>
      </c>
      <c r="I103" s="2" t="s">
        <v>200</v>
      </c>
      <c r="J103" s="8">
        <v>29.169</v>
      </c>
      <c r="K103" s="8">
        <v>1.998</v>
      </c>
      <c r="L103" s="8">
        <v>5.952</v>
      </c>
      <c r="M103" s="8">
        <v>5.726</v>
      </c>
      <c r="N103" s="8">
        <v>0.14399999999999999</v>
      </c>
      <c r="O103" s="8">
        <v>11.038</v>
      </c>
      <c r="P103" s="8">
        <v>31.303000000000001</v>
      </c>
      <c r="Q103" s="8">
        <v>2.2010000000000001</v>
      </c>
      <c r="R103" s="8">
        <v>1.373</v>
      </c>
      <c r="S103" s="8">
        <v>0.73299999999999998</v>
      </c>
      <c r="T103" s="21"/>
      <c r="U103" s="21"/>
      <c r="V103" s="19">
        <f t="shared" si="31"/>
        <v>89.637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</row>
    <row r="104" spans="1:158" x14ac:dyDescent="0.25">
      <c r="A104" s="39"/>
      <c r="B104" s="6"/>
      <c r="G104" s="2" t="s">
        <v>153</v>
      </c>
      <c r="I104" s="2" t="s">
        <v>201</v>
      </c>
      <c r="J104" s="8">
        <v>29.568999999999999</v>
      </c>
      <c r="K104" s="8">
        <v>2.101</v>
      </c>
      <c r="L104" s="8">
        <v>5.9989999999999997</v>
      </c>
      <c r="M104" s="8">
        <v>5.593</v>
      </c>
      <c r="N104" s="8">
        <v>0.158</v>
      </c>
      <c r="O104" s="8">
        <v>11</v>
      </c>
      <c r="P104" s="8">
        <v>31.446000000000002</v>
      </c>
      <c r="Q104" s="8">
        <v>2.2389999999999999</v>
      </c>
      <c r="R104" s="8">
        <v>1.373</v>
      </c>
      <c r="S104" s="8">
        <v>0.65900000000000003</v>
      </c>
      <c r="T104" s="21"/>
      <c r="U104" s="21"/>
      <c r="V104" s="19">
        <f t="shared" si="31"/>
        <v>90.137000000000015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</row>
    <row r="105" spans="1:158" x14ac:dyDescent="0.25">
      <c r="A105" s="39"/>
      <c r="B105" s="6"/>
      <c r="G105" s="2" t="s">
        <v>153</v>
      </c>
      <c r="I105" s="2" t="s">
        <v>202</v>
      </c>
      <c r="J105" s="8">
        <v>29.326000000000001</v>
      </c>
      <c r="K105" s="8">
        <v>2.3140000000000001</v>
      </c>
      <c r="L105" s="8">
        <v>5.95</v>
      </c>
      <c r="M105" s="8">
        <v>5.5140000000000002</v>
      </c>
      <c r="N105" s="8">
        <v>0.14899999999999999</v>
      </c>
      <c r="O105" s="8">
        <v>10.831</v>
      </c>
      <c r="P105" s="8">
        <v>31.300999999999998</v>
      </c>
      <c r="Q105" s="8">
        <v>2.2269999999999999</v>
      </c>
      <c r="R105" s="8">
        <v>1.367</v>
      </c>
      <c r="S105" s="8">
        <v>0.82399999999999995</v>
      </c>
      <c r="T105" s="21"/>
      <c r="U105" s="21"/>
      <c r="V105" s="19">
        <f t="shared" si="31"/>
        <v>89.803000000000011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</row>
    <row r="106" spans="1:158" x14ac:dyDescent="0.25">
      <c r="A106" s="39"/>
      <c r="B106" s="6"/>
      <c r="G106" s="2" t="s">
        <v>153</v>
      </c>
      <c r="I106" s="2" t="s">
        <v>203</v>
      </c>
      <c r="J106" s="8">
        <v>29.707999999999998</v>
      </c>
      <c r="K106" s="8">
        <v>2.0339999999999998</v>
      </c>
      <c r="L106" s="8">
        <v>5.7869999999999999</v>
      </c>
      <c r="M106" s="8">
        <v>5.4770000000000003</v>
      </c>
      <c r="N106" s="8">
        <v>0.112</v>
      </c>
      <c r="O106" s="8">
        <v>10.596</v>
      </c>
      <c r="P106" s="8">
        <v>31.53</v>
      </c>
      <c r="Q106" s="8">
        <v>2.1890000000000001</v>
      </c>
      <c r="R106" s="8">
        <v>1.419</v>
      </c>
      <c r="S106" s="8">
        <v>0.88100000000000001</v>
      </c>
      <c r="T106" s="21"/>
      <c r="U106" s="21"/>
      <c r="V106" s="19">
        <f t="shared" si="31"/>
        <v>89.73299999999999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</row>
    <row r="107" spans="1:158" x14ac:dyDescent="0.25">
      <c r="I107" s="73" t="s">
        <v>135</v>
      </c>
      <c r="J107" s="74">
        <f>AVERAGE(J97:J106)</f>
        <v>29.340600000000006</v>
      </c>
      <c r="K107" s="74">
        <f t="shared" ref="K107:S107" si="32">AVERAGE(K97:K106)</f>
        <v>2.1523999999999996</v>
      </c>
      <c r="L107" s="74">
        <f t="shared" si="32"/>
        <v>5.9116999999999997</v>
      </c>
      <c r="M107" s="74">
        <f t="shared" si="32"/>
        <v>5.4760999999999997</v>
      </c>
      <c r="N107" s="74">
        <f t="shared" si="32"/>
        <v>0.129</v>
      </c>
      <c r="O107" s="74">
        <f t="shared" si="32"/>
        <v>10.456100000000001</v>
      </c>
      <c r="P107" s="74">
        <f t="shared" si="32"/>
        <v>31.324999999999999</v>
      </c>
      <c r="Q107" s="74">
        <f t="shared" si="32"/>
        <v>2.1868000000000003</v>
      </c>
      <c r="R107" s="74">
        <f t="shared" si="32"/>
        <v>1.3619999999999997</v>
      </c>
      <c r="S107" s="74">
        <f t="shared" si="32"/>
        <v>0.88990000000000014</v>
      </c>
      <c r="T107" s="74"/>
      <c r="U107" s="74"/>
      <c r="V107" s="74">
        <f t="shared" si="31"/>
        <v>89.229600000000005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</row>
    <row r="108" spans="1:158" x14ac:dyDescent="0.25">
      <c r="I108" s="73" t="s">
        <v>136</v>
      </c>
      <c r="J108" s="74">
        <f>STDEV(J97:J106)</f>
        <v>0.18889044443803887</v>
      </c>
      <c r="K108" s="74">
        <f t="shared" ref="K108:S108" si="33">STDEV(K97:K106)</f>
        <v>0.10457023158305302</v>
      </c>
      <c r="L108" s="74">
        <f t="shared" si="33"/>
        <v>7.0514064790886385E-2</v>
      </c>
      <c r="M108" s="74">
        <f t="shared" si="33"/>
        <v>0.11704362909236503</v>
      </c>
      <c r="N108" s="74">
        <f t="shared" si="33"/>
        <v>3.9752009033786208E-2</v>
      </c>
      <c r="O108" s="74">
        <f t="shared" si="33"/>
        <v>0.38441599284571332</v>
      </c>
      <c r="P108" s="74">
        <f t="shared" si="33"/>
        <v>0.2706063151106749</v>
      </c>
      <c r="Q108" s="74">
        <f t="shared" si="33"/>
        <v>4.4998271571744193E-2</v>
      </c>
      <c r="R108" s="74">
        <f t="shared" si="33"/>
        <v>2.9265072090197269E-2</v>
      </c>
      <c r="S108" s="74">
        <f t="shared" si="33"/>
        <v>0.12156338081657449</v>
      </c>
      <c r="T108" s="74"/>
      <c r="U108" s="74"/>
      <c r="V108" s="7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</row>
    <row r="109" spans="1:158" x14ac:dyDescent="0.25">
      <c r="A109" s="3" t="s">
        <v>196</v>
      </c>
      <c r="B109" s="3" t="s">
        <v>154</v>
      </c>
      <c r="C109" s="3">
        <v>2</v>
      </c>
      <c r="D109" s="3">
        <v>1200</v>
      </c>
      <c r="E109" s="3">
        <v>50</v>
      </c>
      <c r="F109" s="3">
        <v>6</v>
      </c>
      <c r="G109" s="3" t="s">
        <v>153</v>
      </c>
      <c r="H109" s="5"/>
      <c r="I109" s="5" t="s">
        <v>403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</row>
    <row r="110" spans="1:158" s="12" customFormat="1" x14ac:dyDescent="0.25">
      <c r="A110" s="39"/>
      <c r="B110" s="6"/>
      <c r="G110" s="128" t="s">
        <v>153</v>
      </c>
      <c r="I110" s="128" t="s">
        <v>244</v>
      </c>
      <c r="J110" s="130">
        <v>40.826999999999998</v>
      </c>
      <c r="K110" s="19"/>
      <c r="L110" s="19"/>
      <c r="M110" s="131">
        <v>4.0880000000000001</v>
      </c>
      <c r="N110" s="131">
        <v>0.189</v>
      </c>
      <c r="O110" s="131">
        <v>51.89</v>
      </c>
      <c r="P110" s="131">
        <v>1.9450000000000001</v>
      </c>
      <c r="Q110" s="19"/>
      <c r="R110" s="19"/>
      <c r="S110" s="19"/>
      <c r="T110" s="19"/>
      <c r="U110" s="131">
        <v>7.9000000000000001E-2</v>
      </c>
      <c r="V110" s="19">
        <f>SUM(J110:U110)</f>
        <v>99.017999999999986</v>
      </c>
    </row>
    <row r="111" spans="1:158" s="12" customFormat="1" x14ac:dyDescent="0.25">
      <c r="A111" s="39"/>
      <c r="B111" s="6"/>
      <c r="G111" s="132" t="s">
        <v>153</v>
      </c>
      <c r="I111" s="128" t="s">
        <v>220</v>
      </c>
      <c r="J111" s="130">
        <v>40.716999999999999</v>
      </c>
      <c r="K111" s="19"/>
      <c r="L111" s="19"/>
      <c r="M111" s="131">
        <v>4.01</v>
      </c>
      <c r="N111" s="131">
        <v>0.216</v>
      </c>
      <c r="O111" s="131">
        <v>51.765000000000001</v>
      </c>
      <c r="P111" s="131">
        <v>1.958</v>
      </c>
      <c r="Q111" s="19"/>
      <c r="R111" s="19"/>
      <c r="S111" s="19"/>
      <c r="T111" s="19"/>
      <c r="U111" s="131">
        <v>3.7999999999999999E-2</v>
      </c>
      <c r="V111" s="19">
        <f>SUM(J111:U111)</f>
        <v>98.703999999999994</v>
      </c>
    </row>
    <row r="112" spans="1:158" s="12" customFormat="1" x14ac:dyDescent="0.25">
      <c r="A112" s="39"/>
      <c r="I112" s="73" t="s">
        <v>135</v>
      </c>
      <c r="J112" s="74">
        <f>AVERAGE(J110:J111)</f>
        <v>40.771999999999998</v>
      </c>
      <c r="K112" s="74"/>
      <c r="L112" s="74"/>
      <c r="M112" s="74">
        <f t="shared" ref="M112:U112" si="34">AVERAGE(M110:M111)</f>
        <v>4.0489999999999995</v>
      </c>
      <c r="N112" s="74">
        <f t="shared" si="34"/>
        <v>0.20250000000000001</v>
      </c>
      <c r="O112" s="74">
        <f t="shared" si="34"/>
        <v>51.827500000000001</v>
      </c>
      <c r="P112" s="74">
        <f t="shared" si="34"/>
        <v>1.9515</v>
      </c>
      <c r="Q112" s="74"/>
      <c r="R112" s="74"/>
      <c r="S112" s="74"/>
      <c r="T112" s="74"/>
      <c r="U112" s="74">
        <f t="shared" si="34"/>
        <v>5.8499999999999996E-2</v>
      </c>
      <c r="V112" s="74">
        <f>SUM(J112:U112)</f>
        <v>98.86099999999999</v>
      </c>
    </row>
    <row r="113" spans="1:158" s="12" customFormat="1" x14ac:dyDescent="0.25">
      <c r="A113" s="39"/>
      <c r="I113" s="73" t="s">
        <v>136</v>
      </c>
      <c r="J113" s="74">
        <f>STDEV(J110:J111)</f>
        <v>7.7781745930519827E-2</v>
      </c>
      <c r="K113" s="74"/>
      <c r="L113" s="74"/>
      <c r="M113" s="74">
        <f t="shared" ref="M113:U113" si="35">STDEV(M110:M111)</f>
        <v>5.5154328932550914E-2</v>
      </c>
      <c r="N113" s="74">
        <f t="shared" si="35"/>
        <v>1.9091883092036781E-2</v>
      </c>
      <c r="O113" s="74">
        <f t="shared" si="35"/>
        <v>8.8388347648318447E-2</v>
      </c>
      <c r="P113" s="74">
        <f t="shared" si="35"/>
        <v>9.1923881554250471E-3</v>
      </c>
      <c r="Q113" s="74"/>
      <c r="R113" s="74"/>
      <c r="S113" s="74"/>
      <c r="T113" s="74"/>
      <c r="U113" s="74">
        <f t="shared" si="35"/>
        <v>2.8991378028648464E-2</v>
      </c>
      <c r="V113" s="74"/>
    </row>
    <row r="114" spans="1:158" x14ac:dyDescent="0.25">
      <c r="A114" s="3" t="s">
        <v>195</v>
      </c>
      <c r="B114" s="3" t="s">
        <v>154</v>
      </c>
      <c r="C114" s="3">
        <v>2</v>
      </c>
      <c r="D114" s="3">
        <v>1200</v>
      </c>
      <c r="E114" s="3">
        <v>50</v>
      </c>
      <c r="F114" s="3">
        <v>1</v>
      </c>
      <c r="G114" s="3" t="s">
        <v>133</v>
      </c>
      <c r="H114" s="5"/>
      <c r="I114" s="5" t="s">
        <v>822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</row>
    <row r="115" spans="1:158" x14ac:dyDescent="0.25">
      <c r="A115" s="39"/>
      <c r="B115" s="6"/>
      <c r="F115" s="12"/>
      <c r="G115" s="7" t="s">
        <v>133</v>
      </c>
      <c r="I115" s="13" t="s">
        <v>256</v>
      </c>
      <c r="J115" s="29">
        <v>36.549999999999997</v>
      </c>
      <c r="K115" s="29">
        <v>3.72</v>
      </c>
      <c r="L115" s="29">
        <v>10.62</v>
      </c>
      <c r="M115" s="29">
        <v>13.694956000000001</v>
      </c>
      <c r="N115" s="29">
        <v>0</v>
      </c>
      <c r="O115" s="29">
        <v>13.58</v>
      </c>
      <c r="P115" s="29">
        <v>18.170000000000002</v>
      </c>
      <c r="Q115" s="29">
        <v>0.74880000000000002</v>
      </c>
      <c r="R115" s="29">
        <v>0.40029999999999999</v>
      </c>
      <c r="S115" s="29">
        <v>0.8901</v>
      </c>
      <c r="T115" s="29">
        <v>1.52E-2</v>
      </c>
      <c r="U115" s="29">
        <v>7.6899999999999996E-2</v>
      </c>
      <c r="V115" s="19">
        <f>SUM(J115:U115)</f>
        <v>98.466255999999987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</row>
    <row r="116" spans="1:158" x14ac:dyDescent="0.25">
      <c r="A116" s="39"/>
      <c r="B116" s="6"/>
      <c r="F116" s="12"/>
      <c r="G116" s="7" t="s">
        <v>133</v>
      </c>
      <c r="I116" s="13" t="s">
        <v>259</v>
      </c>
      <c r="J116" s="29">
        <v>38.26</v>
      </c>
      <c r="K116" s="29">
        <v>3.54</v>
      </c>
      <c r="L116" s="29">
        <v>10.1</v>
      </c>
      <c r="M116" s="29">
        <v>12.057320000000001</v>
      </c>
      <c r="N116" s="29">
        <v>2.6599999999999999E-2</v>
      </c>
      <c r="O116" s="29">
        <v>10.55</v>
      </c>
      <c r="P116" s="29">
        <v>21.05</v>
      </c>
      <c r="Q116" s="29">
        <v>0.52910000000000001</v>
      </c>
      <c r="R116" s="29">
        <v>0.18740000000000001</v>
      </c>
      <c r="S116" s="29">
        <v>1.2109000000000001</v>
      </c>
      <c r="T116" s="29">
        <v>1.2E-2</v>
      </c>
      <c r="U116" s="29">
        <v>5.8599999999999999E-2</v>
      </c>
      <c r="V116" s="19">
        <f>SUM(J116:U116)</f>
        <v>97.581919999999982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</row>
    <row r="117" spans="1:158" x14ac:dyDescent="0.25">
      <c r="A117" s="39"/>
      <c r="B117" s="6"/>
      <c r="F117" s="12"/>
      <c r="G117" s="7" t="s">
        <v>133</v>
      </c>
      <c r="I117" s="13" t="s">
        <v>260</v>
      </c>
      <c r="J117" s="29">
        <v>38.06</v>
      </c>
      <c r="K117" s="29">
        <v>2.76</v>
      </c>
      <c r="L117" s="29">
        <v>9.84</v>
      </c>
      <c r="M117" s="29">
        <v>10.518662000000001</v>
      </c>
      <c r="N117" s="29">
        <v>0.18529999999999999</v>
      </c>
      <c r="O117" s="29">
        <v>12.51</v>
      </c>
      <c r="P117" s="29">
        <v>20.5</v>
      </c>
      <c r="Q117" s="29">
        <v>1.1677</v>
      </c>
      <c r="R117" s="29">
        <v>0.99880000000000002</v>
      </c>
      <c r="S117" s="29">
        <v>1.2597</v>
      </c>
      <c r="T117" s="29">
        <v>0</v>
      </c>
      <c r="U117" s="29">
        <v>5.8900000000000001E-2</v>
      </c>
      <c r="V117" s="19">
        <f>SUM(J117:U117)</f>
        <v>97.85906199999998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</row>
    <row r="118" spans="1:158" x14ac:dyDescent="0.25">
      <c r="A118" s="39"/>
      <c r="B118" s="6"/>
      <c r="F118" s="12"/>
      <c r="G118" s="7" t="s">
        <v>133</v>
      </c>
      <c r="I118" s="13" t="s">
        <v>262</v>
      </c>
      <c r="J118" s="29">
        <v>39.96</v>
      </c>
      <c r="K118" s="29">
        <v>2.71</v>
      </c>
      <c r="L118" s="29">
        <v>9.8000000000000007</v>
      </c>
      <c r="M118" s="29">
        <v>9.2409459999999992</v>
      </c>
      <c r="N118" s="29">
        <v>0.12809999999999999</v>
      </c>
      <c r="O118" s="29">
        <v>11.66</v>
      </c>
      <c r="P118" s="29">
        <v>19.809999999999999</v>
      </c>
      <c r="Q118" s="29">
        <v>1.65</v>
      </c>
      <c r="R118" s="29">
        <v>1.42</v>
      </c>
      <c r="S118" s="29">
        <v>1.2972999999999999</v>
      </c>
      <c r="T118" s="29">
        <v>3.1699999999999999E-2</v>
      </c>
      <c r="U118" s="29">
        <v>6.2899999999999998E-2</v>
      </c>
      <c r="V118" s="19">
        <f>SUM(J118:U118)</f>
        <v>97.770946000000023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</row>
    <row r="119" spans="1:158" x14ac:dyDescent="0.25">
      <c r="F119" s="12"/>
      <c r="I119" s="73" t="s">
        <v>135</v>
      </c>
      <c r="J119" s="74">
        <f t="shared" ref="J119:U119" si="36">AVERAGE(J115:J118)</f>
        <v>38.207500000000003</v>
      </c>
      <c r="K119" s="74">
        <f t="shared" si="36"/>
        <v>3.1825000000000001</v>
      </c>
      <c r="L119" s="74">
        <f t="shared" si="36"/>
        <v>10.09</v>
      </c>
      <c r="M119" s="74">
        <f t="shared" si="36"/>
        <v>11.377971000000001</v>
      </c>
      <c r="N119" s="74">
        <f t="shared" si="36"/>
        <v>8.4999999999999992E-2</v>
      </c>
      <c r="O119" s="74">
        <f t="shared" si="36"/>
        <v>12.074999999999999</v>
      </c>
      <c r="P119" s="74">
        <f t="shared" si="36"/>
        <v>19.8825</v>
      </c>
      <c r="Q119" s="74">
        <f t="shared" si="36"/>
        <v>1.0238999999999998</v>
      </c>
      <c r="R119" s="74">
        <f t="shared" si="36"/>
        <v>0.75162499999999999</v>
      </c>
      <c r="S119" s="74">
        <f t="shared" si="36"/>
        <v>1.1644999999999999</v>
      </c>
      <c r="T119" s="74">
        <f t="shared" si="36"/>
        <v>1.4725E-2</v>
      </c>
      <c r="U119" s="74">
        <f t="shared" si="36"/>
        <v>6.4325000000000007E-2</v>
      </c>
      <c r="V119" s="74">
        <f>SUM(J119:U119)</f>
        <v>97.919546000000011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</row>
    <row r="120" spans="1:158" s="64" customFormat="1" ht="15.75" thickBot="1" x14ac:dyDescent="0.3">
      <c r="A120" s="68"/>
      <c r="I120" s="71" t="s">
        <v>136</v>
      </c>
      <c r="J120" s="72">
        <f t="shared" ref="J120:U120" si="37">STDEV(J115:J118)</f>
        <v>1.3955972437156325</v>
      </c>
      <c r="K120" s="72">
        <f t="shared" si="37"/>
        <v>0.52232652622664821</v>
      </c>
      <c r="L120" s="72">
        <f t="shared" si="37"/>
        <v>0.37753587026047331</v>
      </c>
      <c r="M120" s="72">
        <f t="shared" si="37"/>
        <v>1.9265878613178544</v>
      </c>
      <c r="N120" s="72">
        <f t="shared" si="37"/>
        <v>8.6704978711336617E-2</v>
      </c>
      <c r="O120" s="72">
        <f t="shared" si="37"/>
        <v>1.2847957036042732</v>
      </c>
      <c r="P120" s="72">
        <f t="shared" si="37"/>
        <v>1.2493031390872802</v>
      </c>
      <c r="Q120" s="72">
        <f t="shared" si="37"/>
        <v>0.49436379991527191</v>
      </c>
      <c r="R120" s="72">
        <f t="shared" si="37"/>
        <v>0.56261287089792045</v>
      </c>
      <c r="S120" s="72">
        <f t="shared" si="37"/>
        <v>0.18632158579545713</v>
      </c>
      <c r="T120" s="72">
        <f t="shared" si="37"/>
        <v>1.3071948337311212E-2</v>
      </c>
      <c r="U120" s="72">
        <f t="shared" si="37"/>
        <v>8.6094424906610015E-3</v>
      </c>
      <c r="V120" s="72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x14ac:dyDescent="0.25">
      <c r="A121" s="3" t="s">
        <v>189</v>
      </c>
      <c r="B121" s="3" t="s">
        <v>154</v>
      </c>
      <c r="C121" s="3">
        <v>2</v>
      </c>
      <c r="D121" s="3">
        <v>1300</v>
      </c>
      <c r="E121" s="3">
        <v>10</v>
      </c>
      <c r="F121" s="3">
        <v>1</v>
      </c>
      <c r="G121" s="3" t="s">
        <v>153</v>
      </c>
      <c r="H121" s="5"/>
      <c r="I121" s="5" t="s">
        <v>828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</row>
    <row r="122" spans="1:158" s="2" customFormat="1" x14ac:dyDescent="0.25">
      <c r="A122" s="4"/>
      <c r="B122" s="4"/>
      <c r="C122" s="4"/>
      <c r="D122" s="4"/>
      <c r="E122" s="4"/>
      <c r="F122" s="4"/>
      <c r="G122" s="2" t="s">
        <v>153</v>
      </c>
      <c r="H122" s="6"/>
      <c r="I122" t="s">
        <v>770</v>
      </c>
      <c r="J122" s="105">
        <v>37.393999999999998</v>
      </c>
      <c r="K122" s="105">
        <v>2.6789999999999998</v>
      </c>
      <c r="L122" s="105">
        <v>8.798</v>
      </c>
      <c r="M122" s="105">
        <v>9.07</v>
      </c>
      <c r="N122" s="105">
        <v>0.152</v>
      </c>
      <c r="O122" s="105">
        <v>13.332000000000001</v>
      </c>
      <c r="P122" s="105">
        <v>18.477</v>
      </c>
      <c r="Q122" s="105">
        <v>2.617</v>
      </c>
      <c r="R122" s="105">
        <v>1.6739999999999999</v>
      </c>
      <c r="S122" s="105">
        <v>1.111</v>
      </c>
      <c r="T122" s="149"/>
      <c r="U122" s="149"/>
      <c r="V122" s="149">
        <f t="shared" ref="V122:V135" si="38">SUM(J122:U122)</f>
        <v>95.30400000000003</v>
      </c>
    </row>
    <row r="123" spans="1:158" s="2" customFormat="1" x14ac:dyDescent="0.25">
      <c r="A123" s="4"/>
      <c r="B123" s="4"/>
      <c r="C123" s="4"/>
      <c r="D123" s="4"/>
      <c r="E123" s="4"/>
      <c r="F123" s="4"/>
      <c r="G123" s="2" t="s">
        <v>153</v>
      </c>
      <c r="H123" s="6"/>
      <c r="I123" t="s">
        <v>771</v>
      </c>
      <c r="J123" s="105">
        <v>37.417000000000002</v>
      </c>
      <c r="K123" s="105">
        <v>2.8559999999999999</v>
      </c>
      <c r="L123" s="105">
        <v>9.0109999999999992</v>
      </c>
      <c r="M123" s="105">
        <v>9.7490000000000006</v>
      </c>
      <c r="N123" s="105">
        <v>0.10299999999999999</v>
      </c>
      <c r="O123" s="105">
        <v>14.523</v>
      </c>
      <c r="P123" s="105">
        <v>18.108000000000001</v>
      </c>
      <c r="Q123" s="105">
        <v>2.4039999999999999</v>
      </c>
      <c r="R123" s="105">
        <v>1.5229999999999999</v>
      </c>
      <c r="S123" s="105">
        <v>1.048</v>
      </c>
      <c r="T123" s="149"/>
      <c r="U123" s="149"/>
      <c r="V123" s="149">
        <f t="shared" si="38"/>
        <v>96.742000000000004</v>
      </c>
    </row>
    <row r="124" spans="1:158" s="2" customFormat="1" x14ac:dyDescent="0.25">
      <c r="A124" s="4"/>
      <c r="B124" s="4"/>
      <c r="C124" s="4"/>
      <c r="D124" s="4"/>
      <c r="E124" s="4"/>
      <c r="F124" s="4"/>
      <c r="G124" s="2" t="s">
        <v>153</v>
      </c>
      <c r="H124" s="6"/>
      <c r="I124" t="s">
        <v>772</v>
      </c>
      <c r="J124" s="105">
        <v>37.728000000000002</v>
      </c>
      <c r="K124" s="105">
        <v>2.5960000000000001</v>
      </c>
      <c r="L124" s="105">
        <v>8.9489999999999998</v>
      </c>
      <c r="M124" s="105">
        <v>9.1639999999999997</v>
      </c>
      <c r="N124" s="105">
        <v>0.14000000000000001</v>
      </c>
      <c r="O124" s="105">
        <v>14.093999999999999</v>
      </c>
      <c r="P124" s="105">
        <v>18.658999999999999</v>
      </c>
      <c r="Q124" s="105">
        <v>2.5760000000000001</v>
      </c>
      <c r="R124" s="105">
        <v>1.597</v>
      </c>
      <c r="S124" s="105">
        <v>1.1379999999999999</v>
      </c>
      <c r="T124" s="149"/>
      <c r="U124" s="149"/>
      <c r="V124" s="149">
        <f t="shared" si="38"/>
        <v>96.640999999999977</v>
      </c>
    </row>
    <row r="125" spans="1:158" s="2" customFormat="1" x14ac:dyDescent="0.25">
      <c r="A125" s="4"/>
      <c r="B125" s="4"/>
      <c r="C125" s="4"/>
      <c r="D125" s="4"/>
      <c r="E125" s="4"/>
      <c r="F125" s="4"/>
      <c r="G125" s="2" t="s">
        <v>153</v>
      </c>
      <c r="H125" s="6"/>
      <c r="I125" t="s">
        <v>773</v>
      </c>
      <c r="J125" s="105">
        <v>37.453000000000003</v>
      </c>
      <c r="K125" s="105">
        <v>2.637</v>
      </c>
      <c r="L125" s="105">
        <v>8.69</v>
      </c>
      <c r="M125" s="105">
        <v>9.2319999999999993</v>
      </c>
      <c r="N125" s="105">
        <v>0.14399999999999999</v>
      </c>
      <c r="O125" s="105">
        <v>13.888</v>
      </c>
      <c r="P125" s="105">
        <v>18.635999999999999</v>
      </c>
      <c r="Q125" s="105">
        <v>2.6160000000000001</v>
      </c>
      <c r="R125" s="105">
        <v>1.6180000000000001</v>
      </c>
      <c r="S125" s="105">
        <v>1.123</v>
      </c>
      <c r="T125" s="149"/>
      <c r="U125" s="149"/>
      <c r="V125" s="149">
        <f t="shared" si="38"/>
        <v>96.036999999999992</v>
      </c>
    </row>
    <row r="126" spans="1:158" s="2" customFormat="1" x14ac:dyDescent="0.25">
      <c r="A126" s="4"/>
      <c r="B126" s="4"/>
      <c r="C126" s="4"/>
      <c r="D126" s="4"/>
      <c r="E126" s="4"/>
      <c r="F126" s="4"/>
      <c r="G126" s="2" t="s">
        <v>153</v>
      </c>
      <c r="H126" s="6"/>
      <c r="I126" t="s">
        <v>774</v>
      </c>
      <c r="J126" s="105">
        <v>37.295999999999999</v>
      </c>
      <c r="K126" s="105">
        <v>2.5219999999999998</v>
      </c>
      <c r="L126" s="105">
        <v>8.9440000000000008</v>
      </c>
      <c r="M126" s="105">
        <v>9.4580000000000002</v>
      </c>
      <c r="N126" s="105">
        <v>0.17399999999999999</v>
      </c>
      <c r="O126" s="105">
        <v>14.115</v>
      </c>
      <c r="P126" s="105">
        <v>18.62</v>
      </c>
      <c r="Q126" s="105">
        <v>2.5070000000000001</v>
      </c>
      <c r="R126" s="105">
        <v>1.641</v>
      </c>
      <c r="S126" s="105">
        <v>1.224</v>
      </c>
      <c r="T126" s="149"/>
      <c r="U126" s="149"/>
      <c r="V126" s="149">
        <f t="shared" si="38"/>
        <v>96.501000000000019</v>
      </c>
    </row>
    <row r="127" spans="1:158" s="2" customFormat="1" x14ac:dyDescent="0.25">
      <c r="A127" s="4"/>
      <c r="B127" s="4"/>
      <c r="C127" s="4"/>
      <c r="D127" s="4"/>
      <c r="E127" s="4"/>
      <c r="F127" s="4"/>
      <c r="G127" s="2" t="s">
        <v>153</v>
      </c>
      <c r="H127" s="6"/>
      <c r="I127" t="s">
        <v>775</v>
      </c>
      <c r="J127" s="105">
        <v>37.42</v>
      </c>
      <c r="K127" s="105">
        <v>2.633</v>
      </c>
      <c r="L127" s="105">
        <v>9.141</v>
      </c>
      <c r="M127" s="105">
        <v>8.9450000000000003</v>
      </c>
      <c r="N127" s="105">
        <v>0.17599999999999999</v>
      </c>
      <c r="O127" s="105">
        <v>13.074</v>
      </c>
      <c r="P127" s="105">
        <v>19.018000000000001</v>
      </c>
      <c r="Q127" s="105">
        <v>2.6989999999999998</v>
      </c>
      <c r="R127" s="105">
        <v>1.7749999999999999</v>
      </c>
      <c r="S127" s="105">
        <v>1.113</v>
      </c>
      <c r="T127" s="149"/>
      <c r="U127" s="149"/>
      <c r="V127" s="149">
        <f t="shared" si="38"/>
        <v>95.994000000000014</v>
      </c>
    </row>
    <row r="128" spans="1:158" s="2" customFormat="1" x14ac:dyDescent="0.25">
      <c r="A128" s="4"/>
      <c r="B128" s="4"/>
      <c r="C128" s="4"/>
      <c r="D128" s="4"/>
      <c r="E128" s="4"/>
      <c r="F128" s="4"/>
      <c r="G128" s="2" t="s">
        <v>153</v>
      </c>
      <c r="H128" s="6"/>
      <c r="I128" t="s">
        <v>776</v>
      </c>
      <c r="J128" s="105">
        <v>37.609000000000002</v>
      </c>
      <c r="K128" s="105">
        <v>2.5489999999999999</v>
      </c>
      <c r="L128" s="105">
        <v>8.86</v>
      </c>
      <c r="M128" s="105">
        <v>9.0690000000000008</v>
      </c>
      <c r="N128" s="105">
        <v>0.13700000000000001</v>
      </c>
      <c r="O128" s="105">
        <v>14.326000000000001</v>
      </c>
      <c r="P128" s="105">
        <v>18.510999999999999</v>
      </c>
      <c r="Q128" s="105">
        <v>2.5350000000000001</v>
      </c>
      <c r="R128" s="105">
        <v>1.7030000000000001</v>
      </c>
      <c r="S128" s="105">
        <v>0.95499999999999996</v>
      </c>
      <c r="T128" s="149"/>
      <c r="U128" s="149"/>
      <c r="V128" s="149">
        <f t="shared" si="38"/>
        <v>96.254000000000005</v>
      </c>
    </row>
    <row r="129" spans="1:158" s="2" customFormat="1" x14ac:dyDescent="0.25">
      <c r="A129" s="4"/>
      <c r="B129" s="4"/>
      <c r="C129" s="4"/>
      <c r="D129" s="4"/>
      <c r="E129" s="4"/>
      <c r="F129" s="4"/>
      <c r="G129" s="2" t="s">
        <v>153</v>
      </c>
      <c r="H129" s="6"/>
      <c r="I129" t="s">
        <v>777</v>
      </c>
      <c r="J129" s="105">
        <v>37.631999999999998</v>
      </c>
      <c r="K129" s="105">
        <v>2.5529999999999999</v>
      </c>
      <c r="L129" s="105">
        <v>8.8960000000000008</v>
      </c>
      <c r="M129" s="105">
        <v>8.91</v>
      </c>
      <c r="N129" s="105">
        <v>0.189</v>
      </c>
      <c r="O129" s="105">
        <v>14.547000000000001</v>
      </c>
      <c r="P129" s="105">
        <v>18.706</v>
      </c>
      <c r="Q129" s="105">
        <v>2.6480000000000001</v>
      </c>
      <c r="R129" s="105">
        <v>1.6439999999999999</v>
      </c>
      <c r="S129" s="105">
        <v>1.1319999999999999</v>
      </c>
      <c r="T129" s="149"/>
      <c r="U129" s="149"/>
      <c r="V129" s="149">
        <f t="shared" si="38"/>
        <v>96.857000000000014</v>
      </c>
    </row>
    <row r="130" spans="1:158" x14ac:dyDescent="0.25">
      <c r="A130" s="4"/>
      <c r="B130" s="6"/>
      <c r="C130" s="6"/>
      <c r="G130" s="2" t="s">
        <v>153</v>
      </c>
      <c r="I130" s="2" t="s">
        <v>328</v>
      </c>
      <c r="J130" s="17">
        <v>37.25</v>
      </c>
      <c r="K130" s="17">
        <v>2.2360000000000002</v>
      </c>
      <c r="L130" s="17">
        <v>9.0589999999999993</v>
      </c>
      <c r="M130" s="17">
        <v>9.0340000000000007</v>
      </c>
      <c r="N130" s="17">
        <v>0.185</v>
      </c>
      <c r="O130" s="17">
        <v>14.965</v>
      </c>
      <c r="P130" s="17">
        <v>18.495000000000001</v>
      </c>
      <c r="Q130" s="17">
        <v>2.6339999999999999</v>
      </c>
      <c r="R130" s="17">
        <v>1.671</v>
      </c>
      <c r="S130" s="17">
        <v>1.002</v>
      </c>
      <c r="T130" s="17"/>
      <c r="U130" s="17"/>
      <c r="V130" s="21">
        <f t="shared" si="38"/>
        <v>96.531000000000006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</row>
    <row r="131" spans="1:158" x14ac:dyDescent="0.25">
      <c r="A131" s="4"/>
      <c r="B131" s="6"/>
      <c r="C131" s="6"/>
      <c r="G131" s="2" t="s">
        <v>153</v>
      </c>
      <c r="I131" s="2" t="s">
        <v>341</v>
      </c>
      <c r="J131" s="17">
        <v>37.49</v>
      </c>
      <c r="K131" s="17">
        <v>2.492</v>
      </c>
      <c r="L131" s="17">
        <v>8.9979999999999993</v>
      </c>
      <c r="M131" s="17">
        <v>9.3819999999999997</v>
      </c>
      <c r="N131" s="17">
        <v>0.16500000000000001</v>
      </c>
      <c r="O131" s="17">
        <v>14.997999999999999</v>
      </c>
      <c r="P131" s="17">
        <v>18.561</v>
      </c>
      <c r="Q131" s="17">
        <v>2.5539999999999998</v>
      </c>
      <c r="R131" s="17">
        <v>1.6259999999999999</v>
      </c>
      <c r="S131" s="17">
        <v>0.872</v>
      </c>
      <c r="T131" s="17"/>
      <c r="U131" s="17"/>
      <c r="V131" s="21">
        <f t="shared" si="38"/>
        <v>97.137999999999991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</row>
    <row r="132" spans="1:158" x14ac:dyDescent="0.25">
      <c r="A132" s="4"/>
      <c r="B132" s="6"/>
      <c r="C132" s="6"/>
      <c r="G132" s="2" t="s">
        <v>153</v>
      </c>
      <c r="I132" s="2" t="s">
        <v>342</v>
      </c>
      <c r="J132" s="17">
        <v>37.018000000000001</v>
      </c>
      <c r="K132" s="17">
        <v>2.427</v>
      </c>
      <c r="L132" s="17">
        <v>9.0470000000000006</v>
      </c>
      <c r="M132" s="17">
        <v>9.6219999999999999</v>
      </c>
      <c r="N132" s="17">
        <v>7.0000000000000007E-2</v>
      </c>
      <c r="O132" s="17">
        <v>14.834</v>
      </c>
      <c r="P132" s="17">
        <v>18.661000000000001</v>
      </c>
      <c r="Q132" s="17">
        <v>2.762</v>
      </c>
      <c r="R132" s="17">
        <v>1.67</v>
      </c>
      <c r="S132" s="17">
        <v>0.88</v>
      </c>
      <c r="T132" s="17"/>
      <c r="U132" s="17"/>
      <c r="V132" s="21">
        <f t="shared" si="38"/>
        <v>96.991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</row>
    <row r="133" spans="1:158" x14ac:dyDescent="0.25">
      <c r="A133" s="4"/>
      <c r="B133" s="6"/>
      <c r="C133" s="6"/>
      <c r="G133" s="2" t="s">
        <v>153</v>
      </c>
      <c r="I133" s="2" t="s">
        <v>343</v>
      </c>
      <c r="J133" s="17">
        <v>37.188000000000002</v>
      </c>
      <c r="K133" s="17">
        <v>2.3109999999999999</v>
      </c>
      <c r="L133" s="17">
        <v>9.1649999999999991</v>
      </c>
      <c r="M133" s="17">
        <v>9.5890000000000004</v>
      </c>
      <c r="N133" s="17">
        <v>0.184</v>
      </c>
      <c r="O133" s="17">
        <v>13.444000000000001</v>
      </c>
      <c r="P133" s="17">
        <v>19.257999999999999</v>
      </c>
      <c r="Q133" s="17">
        <v>2.8519999999999999</v>
      </c>
      <c r="R133" s="17">
        <v>1.6519999999999999</v>
      </c>
      <c r="S133" s="17">
        <v>0.90300000000000002</v>
      </c>
      <c r="T133" s="17"/>
      <c r="U133" s="17"/>
      <c r="V133" s="21">
        <f t="shared" si="38"/>
        <v>96.546000000000006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</row>
    <row r="134" spans="1:158" x14ac:dyDescent="0.25">
      <c r="A134" s="4"/>
      <c r="B134" s="6"/>
      <c r="C134" s="6"/>
      <c r="G134" s="2" t="s">
        <v>153</v>
      </c>
      <c r="I134" s="2" t="s">
        <v>344</v>
      </c>
      <c r="J134" s="17">
        <v>37.25</v>
      </c>
      <c r="K134" s="17">
        <v>2.6680000000000001</v>
      </c>
      <c r="L134" s="17">
        <v>8.8490000000000002</v>
      </c>
      <c r="M134" s="17">
        <v>9.6319999999999997</v>
      </c>
      <c r="N134" s="17">
        <v>0.17</v>
      </c>
      <c r="O134" s="17">
        <v>15.23</v>
      </c>
      <c r="P134" s="17">
        <v>18.241</v>
      </c>
      <c r="Q134" s="17">
        <v>2.6280000000000001</v>
      </c>
      <c r="R134" s="17">
        <v>1.607</v>
      </c>
      <c r="S134" s="17">
        <v>0.91400000000000003</v>
      </c>
      <c r="T134" s="17"/>
      <c r="U134" s="17"/>
      <c r="V134" s="21">
        <f t="shared" si="38"/>
        <v>97.188999999999993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</row>
    <row r="135" spans="1:158" x14ac:dyDescent="0.25">
      <c r="A135" s="39"/>
      <c r="B135" s="6"/>
      <c r="C135" s="6"/>
      <c r="G135" s="2"/>
      <c r="I135" s="73" t="s">
        <v>135</v>
      </c>
      <c r="J135" s="74">
        <f>AVERAGE(J122:J134)</f>
        <v>37.395769230769233</v>
      </c>
      <c r="K135" s="74">
        <f t="shared" ref="K135:S135" si="39">AVERAGE(K122:K134)</f>
        <v>2.5506923076923083</v>
      </c>
      <c r="L135" s="74">
        <f t="shared" si="39"/>
        <v>8.9543846153846154</v>
      </c>
      <c r="M135" s="74">
        <f t="shared" si="39"/>
        <v>9.2966153846153858</v>
      </c>
      <c r="N135" s="74">
        <f t="shared" si="39"/>
        <v>0.153</v>
      </c>
      <c r="O135" s="74">
        <f t="shared" si="39"/>
        <v>14.259230769230767</v>
      </c>
      <c r="P135" s="74">
        <f t="shared" si="39"/>
        <v>18.611615384615387</v>
      </c>
      <c r="Q135" s="74">
        <f t="shared" si="39"/>
        <v>2.6178461538461537</v>
      </c>
      <c r="R135" s="74">
        <f t="shared" si="39"/>
        <v>1.6462307692307694</v>
      </c>
      <c r="S135" s="74">
        <f t="shared" si="39"/>
        <v>1.0319230769230769</v>
      </c>
      <c r="T135" s="74"/>
      <c r="U135" s="74"/>
      <c r="V135" s="74">
        <f t="shared" si="38"/>
        <v>96.51730769230771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</row>
    <row r="136" spans="1:158" x14ac:dyDescent="0.25">
      <c r="A136" s="39"/>
      <c r="B136" s="6"/>
      <c r="C136" s="4"/>
      <c r="G136" s="2"/>
      <c r="I136" s="73" t="s">
        <v>136</v>
      </c>
      <c r="J136" s="74">
        <f>STDEV(J122:J134)</f>
        <v>0.19646337820153403</v>
      </c>
      <c r="K136" s="74">
        <f t="shared" ref="K136:S136" si="40">STDEV(K122:K134)</f>
        <v>0.16221713052540851</v>
      </c>
      <c r="L136" s="74">
        <f t="shared" si="40"/>
        <v>0.13593168533098915</v>
      </c>
      <c r="M136" s="74">
        <f t="shared" si="40"/>
        <v>0.28994698896566651</v>
      </c>
      <c r="N136" s="74">
        <f t="shared" si="40"/>
        <v>3.4856850115866728E-2</v>
      </c>
      <c r="O136" s="74">
        <f t="shared" si="40"/>
        <v>0.68243023499917221</v>
      </c>
      <c r="P136" s="74">
        <f t="shared" si="40"/>
        <v>0.29334409216866175</v>
      </c>
      <c r="Q136" s="74">
        <f t="shared" si="40"/>
        <v>0.11335037579252963</v>
      </c>
      <c r="R136" s="74">
        <f t="shared" si="40"/>
        <v>5.9283434794431752E-2</v>
      </c>
      <c r="S136" s="74">
        <f t="shared" si="40"/>
        <v>0.11745102634606229</v>
      </c>
      <c r="T136" s="74"/>
      <c r="U136" s="74"/>
      <c r="V136" s="7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</row>
    <row r="137" spans="1:158" ht="18.75" customHeight="1" x14ac:dyDescent="0.25">
      <c r="A137" s="3" t="s">
        <v>189</v>
      </c>
      <c r="B137" s="3" t="s">
        <v>154</v>
      </c>
      <c r="C137" s="3">
        <v>2</v>
      </c>
      <c r="D137" s="3">
        <v>1300</v>
      </c>
      <c r="E137" s="3">
        <v>10</v>
      </c>
      <c r="F137" s="3">
        <v>1</v>
      </c>
      <c r="G137" s="3" t="s">
        <v>188</v>
      </c>
      <c r="H137" s="5"/>
      <c r="I137" s="5" t="s">
        <v>403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</row>
    <row r="138" spans="1:158" s="12" customFormat="1" x14ac:dyDescent="0.25">
      <c r="A138" s="39"/>
      <c r="B138" s="6"/>
      <c r="C138" s="6"/>
      <c r="G138" s="128" t="s">
        <v>153</v>
      </c>
      <c r="I138" s="128" t="s">
        <v>205</v>
      </c>
      <c r="J138" s="18">
        <v>41.03</v>
      </c>
      <c r="K138" s="17"/>
      <c r="L138" s="17"/>
      <c r="M138" s="19">
        <v>4.1219999999999999</v>
      </c>
      <c r="N138" s="19">
        <v>0.26200000000000001</v>
      </c>
      <c r="O138" s="19">
        <v>52.027000000000001</v>
      </c>
      <c r="P138" s="19">
        <v>1.61</v>
      </c>
      <c r="Q138" s="17"/>
      <c r="R138" s="17"/>
      <c r="S138" s="17"/>
      <c r="T138" s="17"/>
      <c r="U138" s="19">
        <v>0.161</v>
      </c>
      <c r="V138" s="19">
        <f>SUM(J138:U138)</f>
        <v>99.212000000000003</v>
      </c>
    </row>
    <row r="139" spans="1:158" s="12" customFormat="1" x14ac:dyDescent="0.25">
      <c r="A139" s="39"/>
      <c r="B139" s="6"/>
      <c r="C139" s="6"/>
      <c r="G139" s="128" t="s">
        <v>153</v>
      </c>
      <c r="I139" s="128" t="s">
        <v>206</v>
      </c>
      <c r="J139" s="18">
        <v>40.939</v>
      </c>
      <c r="K139" s="17"/>
      <c r="L139" s="17"/>
      <c r="M139" s="19">
        <v>3.9630000000000001</v>
      </c>
      <c r="N139" s="19">
        <v>0.20300000000000001</v>
      </c>
      <c r="O139" s="19">
        <v>52.856999999999999</v>
      </c>
      <c r="P139" s="19">
        <v>1.296</v>
      </c>
      <c r="Q139" s="17"/>
      <c r="R139" s="17"/>
      <c r="S139" s="17"/>
      <c r="T139" s="17"/>
      <c r="U139" s="19">
        <v>0.16500000000000001</v>
      </c>
      <c r="V139" s="19">
        <f>SUM(J139:U139)</f>
        <v>99.423000000000016</v>
      </c>
    </row>
    <row r="140" spans="1:158" s="12" customFormat="1" x14ac:dyDescent="0.25">
      <c r="A140" s="39"/>
      <c r="B140" s="6"/>
      <c r="C140" s="6"/>
      <c r="G140" s="9" t="s">
        <v>133</v>
      </c>
      <c r="I140" s="9" t="s">
        <v>209</v>
      </c>
      <c r="J140" s="17">
        <v>42.98</v>
      </c>
      <c r="K140" s="17"/>
      <c r="L140" s="17">
        <v>0.31</v>
      </c>
      <c r="M140" s="19">
        <v>3.8601420000000002</v>
      </c>
      <c r="N140" s="17">
        <v>0</v>
      </c>
      <c r="O140" s="17">
        <v>49.84</v>
      </c>
      <c r="P140" s="17">
        <v>1.48</v>
      </c>
      <c r="Q140" s="17"/>
      <c r="R140" s="17"/>
      <c r="S140" s="17"/>
      <c r="T140" s="17"/>
      <c r="U140" s="17">
        <v>0.6</v>
      </c>
      <c r="V140" s="19">
        <f>SUM(J140:U140)</f>
        <v>99.070142000000004</v>
      </c>
    </row>
    <row r="141" spans="1:158" s="12" customFormat="1" x14ac:dyDescent="0.25">
      <c r="A141" s="39"/>
      <c r="B141" s="6"/>
      <c r="C141" s="6"/>
      <c r="G141" s="9" t="s">
        <v>133</v>
      </c>
      <c r="I141" s="9" t="s">
        <v>211</v>
      </c>
      <c r="J141" s="17">
        <v>42.89</v>
      </c>
      <c r="K141" s="17"/>
      <c r="L141" s="17">
        <v>0.7</v>
      </c>
      <c r="M141" s="19">
        <v>3.6351920000000004</v>
      </c>
      <c r="N141" s="17">
        <v>0.12</v>
      </c>
      <c r="O141" s="17">
        <v>49.88</v>
      </c>
      <c r="P141" s="17">
        <v>1.56</v>
      </c>
      <c r="Q141" s="17"/>
      <c r="R141" s="17"/>
      <c r="S141" s="17"/>
      <c r="T141" s="17"/>
      <c r="U141" s="17">
        <v>0</v>
      </c>
      <c r="V141" s="19">
        <f>SUM(J141:U141)</f>
        <v>98.785192000000009</v>
      </c>
    </row>
    <row r="142" spans="1:158" s="12" customFormat="1" x14ac:dyDescent="0.25">
      <c r="A142" s="109"/>
      <c r="I142" s="73" t="s">
        <v>135</v>
      </c>
      <c r="J142" s="74">
        <f>AVERAGE(J138:J141)</f>
        <v>41.95975</v>
      </c>
      <c r="K142" s="74"/>
      <c r="L142" s="74">
        <f>AVERAGE(L138:L141)</f>
        <v>0.505</v>
      </c>
      <c r="M142" s="74">
        <v>4.5079979999999997</v>
      </c>
      <c r="N142" s="74">
        <f t="shared" ref="N142:U142" si="41">AVERAGE(N138:N141)</f>
        <v>0.14624999999999999</v>
      </c>
      <c r="O142" s="74">
        <f t="shared" si="41"/>
        <v>51.150999999999996</v>
      </c>
      <c r="P142" s="74">
        <f t="shared" si="41"/>
        <v>1.4864999999999999</v>
      </c>
      <c r="Q142" s="74"/>
      <c r="R142" s="74"/>
      <c r="S142" s="74"/>
      <c r="T142" s="74"/>
      <c r="U142" s="74">
        <f t="shared" si="41"/>
        <v>0.23149999999999998</v>
      </c>
      <c r="V142" s="74">
        <f>SUM(J142:U142)</f>
        <v>99.987998000000005</v>
      </c>
    </row>
    <row r="143" spans="1:158" s="12" customFormat="1" x14ac:dyDescent="0.25">
      <c r="A143" s="109"/>
      <c r="I143" s="73" t="s">
        <v>136</v>
      </c>
      <c r="J143" s="74">
        <f t="shared" ref="J143:U143" si="42">STDEV(J138:J141)</f>
        <v>1.1273332470924458</v>
      </c>
      <c r="K143" s="74"/>
      <c r="L143" s="74">
        <f t="shared" si="42"/>
        <v>0.27577164466275345</v>
      </c>
      <c r="M143" s="74">
        <f t="shared" si="42"/>
        <v>0.20401654274347439</v>
      </c>
      <c r="N143" s="74">
        <f t="shared" si="42"/>
        <v>0.11357339770679871</v>
      </c>
      <c r="O143" s="74">
        <f t="shared" si="42"/>
        <v>1.5288311439353468</v>
      </c>
      <c r="P143" s="74">
        <f t="shared" si="42"/>
        <v>0.13782476797247536</v>
      </c>
      <c r="Q143" s="74"/>
      <c r="R143" s="74"/>
      <c r="S143" s="74"/>
      <c r="T143" s="74"/>
      <c r="U143" s="74">
        <f t="shared" si="42"/>
        <v>0.25740823607647056</v>
      </c>
      <c r="V143" s="74"/>
    </row>
    <row r="144" spans="1:158" x14ac:dyDescent="0.25">
      <c r="A144" s="3" t="s">
        <v>189</v>
      </c>
      <c r="B144" s="3" t="s">
        <v>154</v>
      </c>
      <c r="C144" s="3">
        <v>2</v>
      </c>
      <c r="D144" s="3">
        <v>1300</v>
      </c>
      <c r="E144" s="3">
        <v>10</v>
      </c>
      <c r="F144" s="3">
        <v>1</v>
      </c>
      <c r="G144" s="3" t="s">
        <v>133</v>
      </c>
      <c r="H144" s="5"/>
      <c r="I144" s="5" t="s">
        <v>413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</row>
    <row r="145" spans="1:158" x14ac:dyDescent="0.25">
      <c r="A145" s="39"/>
      <c r="B145" s="6"/>
      <c r="C145" s="6"/>
      <c r="D145" s="12"/>
      <c r="E145" s="12"/>
      <c r="F145" s="12"/>
      <c r="G145" s="9" t="s">
        <v>133</v>
      </c>
      <c r="H145" s="12"/>
      <c r="I145" s="11" t="s">
        <v>212</v>
      </c>
      <c r="J145" s="17">
        <v>0</v>
      </c>
      <c r="K145" s="19">
        <v>3.31</v>
      </c>
      <c r="L145" s="19">
        <v>20.43</v>
      </c>
      <c r="M145" s="19">
        <v>49.88</v>
      </c>
      <c r="N145" s="19">
        <v>0</v>
      </c>
      <c r="O145" s="19">
        <v>21.63</v>
      </c>
      <c r="P145" s="19"/>
      <c r="Q145" s="19"/>
      <c r="R145" s="19"/>
      <c r="S145" s="19"/>
      <c r="T145" s="19">
        <v>2.4700000000000002</v>
      </c>
      <c r="U145" s="19">
        <v>0.56999999999999995</v>
      </c>
      <c r="V145" s="19">
        <f t="shared" ref="V145:V152" si="43">SUM(J145:U145)</f>
        <v>98.289999999999992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</row>
    <row r="146" spans="1:158" x14ac:dyDescent="0.25">
      <c r="A146" s="39"/>
      <c r="B146" s="6"/>
      <c r="C146" s="6"/>
      <c r="D146" s="12"/>
      <c r="E146" s="12"/>
      <c r="F146" s="12"/>
      <c r="G146" s="9" t="s">
        <v>133</v>
      </c>
      <c r="H146" s="12"/>
      <c r="I146" s="11" t="s">
        <v>213</v>
      </c>
      <c r="J146" s="17">
        <v>0</v>
      </c>
      <c r="K146" s="19">
        <v>3.48</v>
      </c>
      <c r="L146" s="19">
        <v>19.03</v>
      </c>
      <c r="M146" s="19">
        <v>52.89</v>
      </c>
      <c r="N146" s="19">
        <v>0</v>
      </c>
      <c r="O146" s="19">
        <v>21.49</v>
      </c>
      <c r="P146" s="19"/>
      <c r="Q146" s="19"/>
      <c r="R146" s="19"/>
      <c r="S146" s="19"/>
      <c r="T146" s="19">
        <v>1.79</v>
      </c>
      <c r="U146" s="19">
        <v>0.05</v>
      </c>
      <c r="V146" s="19">
        <f t="shared" si="43"/>
        <v>98.73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</row>
    <row r="147" spans="1:158" x14ac:dyDescent="0.25">
      <c r="A147" s="39"/>
      <c r="B147" s="6"/>
      <c r="C147" s="6"/>
      <c r="D147" s="12"/>
      <c r="E147" s="12"/>
      <c r="F147" s="12"/>
      <c r="G147" s="9" t="s">
        <v>133</v>
      </c>
      <c r="H147" s="12"/>
      <c r="I147" s="11" t="s">
        <v>214</v>
      </c>
      <c r="J147" s="17">
        <v>0</v>
      </c>
      <c r="K147" s="19">
        <v>3.78</v>
      </c>
      <c r="L147" s="19">
        <v>20.420000000000002</v>
      </c>
      <c r="M147" s="19">
        <v>50.8</v>
      </c>
      <c r="N147" s="19">
        <v>0</v>
      </c>
      <c r="O147" s="19">
        <v>21.8</v>
      </c>
      <c r="P147" s="19"/>
      <c r="Q147" s="19"/>
      <c r="R147" s="19"/>
      <c r="S147" s="19"/>
      <c r="T147" s="19">
        <v>1.46</v>
      </c>
      <c r="U147" s="19">
        <v>0.34</v>
      </c>
      <c r="V147" s="19">
        <f t="shared" si="43"/>
        <v>98.6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</row>
    <row r="148" spans="1:158" x14ac:dyDescent="0.25">
      <c r="A148" s="39"/>
      <c r="B148" s="6"/>
      <c r="C148" s="6"/>
      <c r="D148" s="12"/>
      <c r="E148" s="12"/>
      <c r="F148" s="12"/>
      <c r="G148" s="9" t="s">
        <v>133</v>
      </c>
      <c r="H148" s="12"/>
      <c r="I148" s="11" t="s">
        <v>215</v>
      </c>
      <c r="J148" s="17">
        <v>0</v>
      </c>
      <c r="K148" s="19">
        <v>3.38</v>
      </c>
      <c r="L148" s="19">
        <v>20.88</v>
      </c>
      <c r="M148" s="19">
        <v>49.83</v>
      </c>
      <c r="N148" s="19">
        <v>0</v>
      </c>
      <c r="O148" s="19">
        <v>21.39</v>
      </c>
      <c r="P148" s="19"/>
      <c r="Q148" s="19"/>
      <c r="R148" s="19"/>
      <c r="S148" s="19"/>
      <c r="T148" s="19">
        <v>3.19</v>
      </c>
      <c r="U148" s="19">
        <v>0.45</v>
      </c>
      <c r="V148" s="19">
        <f t="shared" si="43"/>
        <v>99.12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</row>
    <row r="149" spans="1:158" x14ac:dyDescent="0.25">
      <c r="A149" s="39"/>
      <c r="B149" s="6"/>
      <c r="C149" s="6"/>
      <c r="D149" s="12"/>
      <c r="E149" s="12"/>
      <c r="F149" s="12"/>
      <c r="G149" s="9" t="s">
        <v>133</v>
      </c>
      <c r="H149" s="12"/>
      <c r="I149" s="11" t="s">
        <v>216</v>
      </c>
      <c r="J149" s="17">
        <v>0</v>
      </c>
      <c r="K149" s="19">
        <v>3.57</v>
      </c>
      <c r="L149" s="19">
        <v>20.440000000000001</v>
      </c>
      <c r="M149" s="19">
        <v>49.86</v>
      </c>
      <c r="N149" s="19">
        <v>0</v>
      </c>
      <c r="O149" s="19">
        <v>21.78</v>
      </c>
      <c r="P149" s="19"/>
      <c r="Q149" s="19"/>
      <c r="R149" s="19"/>
      <c r="S149" s="19"/>
      <c r="T149" s="19">
        <v>3.02</v>
      </c>
      <c r="U149" s="19">
        <v>0.31</v>
      </c>
      <c r="V149" s="19">
        <f t="shared" si="43"/>
        <v>98.98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</row>
    <row r="150" spans="1:158" x14ac:dyDescent="0.25">
      <c r="A150" s="39"/>
      <c r="B150" s="6"/>
      <c r="C150" s="6"/>
      <c r="D150" s="12"/>
      <c r="E150" s="12"/>
      <c r="F150" s="12"/>
      <c r="G150" s="9" t="s">
        <v>133</v>
      </c>
      <c r="H150" s="12"/>
      <c r="I150" s="11" t="s">
        <v>217</v>
      </c>
      <c r="J150" s="17">
        <v>0</v>
      </c>
      <c r="K150" s="19">
        <v>4.45</v>
      </c>
      <c r="L150" s="19">
        <v>19.170000000000002</v>
      </c>
      <c r="M150" s="19">
        <v>52.29</v>
      </c>
      <c r="N150" s="19">
        <v>0</v>
      </c>
      <c r="O150" s="19">
        <v>21.84</v>
      </c>
      <c r="P150" s="19"/>
      <c r="Q150" s="19"/>
      <c r="R150" s="19"/>
      <c r="S150" s="19"/>
      <c r="T150" s="19">
        <v>1.1299999999999999</v>
      </c>
      <c r="U150" s="19">
        <v>0</v>
      </c>
      <c r="V150" s="19">
        <f t="shared" si="43"/>
        <v>98.88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</row>
    <row r="151" spans="1:158" x14ac:dyDescent="0.25">
      <c r="A151" s="39"/>
      <c r="B151" s="6"/>
      <c r="C151" s="6"/>
      <c r="D151" s="12"/>
      <c r="E151" s="12"/>
      <c r="F151" s="12"/>
      <c r="G151" s="9" t="s">
        <v>133</v>
      </c>
      <c r="H151" s="12"/>
      <c r="I151" s="11" t="s">
        <v>218</v>
      </c>
      <c r="J151" s="17">
        <v>0</v>
      </c>
      <c r="K151" s="19">
        <v>3.8</v>
      </c>
      <c r="L151" s="19">
        <v>18.29</v>
      </c>
      <c r="M151" s="19">
        <v>53.23</v>
      </c>
      <c r="N151" s="19">
        <v>0</v>
      </c>
      <c r="O151" s="19">
        <v>21.89</v>
      </c>
      <c r="P151" s="19"/>
      <c r="Q151" s="19"/>
      <c r="R151" s="19"/>
      <c r="S151" s="19"/>
      <c r="T151" s="19">
        <v>0.87</v>
      </c>
      <c r="U151" s="19">
        <v>0.2</v>
      </c>
      <c r="V151" s="19">
        <f t="shared" si="43"/>
        <v>98.28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</row>
    <row r="152" spans="1:158" x14ac:dyDescent="0.25">
      <c r="G152" s="9"/>
      <c r="I152" s="73" t="s">
        <v>135</v>
      </c>
      <c r="J152" s="74">
        <f>AVERAGE(J145:J151)</f>
        <v>0</v>
      </c>
      <c r="K152" s="74">
        <f t="shared" ref="K152:U152" si="44">AVERAGE(K145:K151)</f>
        <v>3.6814285714285715</v>
      </c>
      <c r="L152" s="74">
        <f t="shared" si="44"/>
        <v>19.80857142857143</v>
      </c>
      <c r="M152" s="74">
        <f t="shared" si="44"/>
        <v>51.254285714285722</v>
      </c>
      <c r="N152" s="74">
        <f t="shared" si="44"/>
        <v>0</v>
      </c>
      <c r="O152" s="74">
        <f t="shared" si="44"/>
        <v>21.688571428571429</v>
      </c>
      <c r="P152" s="74"/>
      <c r="Q152" s="74"/>
      <c r="R152" s="74"/>
      <c r="S152" s="74"/>
      <c r="T152" s="74">
        <f t="shared" si="44"/>
        <v>1.9899999999999998</v>
      </c>
      <c r="U152" s="74">
        <f t="shared" si="44"/>
        <v>0.2742857142857143</v>
      </c>
      <c r="V152" s="74">
        <f t="shared" si="43"/>
        <v>98.697142857142865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</row>
    <row r="153" spans="1:158" x14ac:dyDescent="0.25">
      <c r="I153" s="73" t="s">
        <v>136</v>
      </c>
      <c r="J153" s="74">
        <f>STDEV(J145:J151)</f>
        <v>0</v>
      </c>
      <c r="K153" s="74">
        <f t="shared" ref="K153:U153" si="45">STDEV(K145:K151)</f>
        <v>0.38649832131712086</v>
      </c>
      <c r="L153" s="74">
        <f t="shared" si="45"/>
        <v>0.96839090886942569</v>
      </c>
      <c r="M153" s="74">
        <f t="shared" si="45"/>
        <v>1.5121381897042026</v>
      </c>
      <c r="N153" s="74">
        <f t="shared" si="45"/>
        <v>0</v>
      </c>
      <c r="O153" s="74">
        <f t="shared" si="45"/>
        <v>0.1898621053491697</v>
      </c>
      <c r="P153" s="74"/>
      <c r="Q153" s="74"/>
      <c r="R153" s="74"/>
      <c r="S153" s="74"/>
      <c r="T153" s="74">
        <f t="shared" si="45"/>
        <v>0.91707869527829267</v>
      </c>
      <c r="U153" s="74">
        <f t="shared" si="45"/>
        <v>0.20614373164187672</v>
      </c>
      <c r="V153" s="7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</row>
    <row r="154" spans="1:158" x14ac:dyDescent="0.25">
      <c r="A154" s="3" t="s">
        <v>189</v>
      </c>
      <c r="B154" s="3" t="s">
        <v>154</v>
      </c>
      <c r="C154" s="3">
        <v>2</v>
      </c>
      <c r="D154" s="3">
        <v>1300</v>
      </c>
      <c r="E154" s="3">
        <v>10</v>
      </c>
      <c r="F154" s="3">
        <v>1</v>
      </c>
      <c r="G154" s="3" t="s">
        <v>155</v>
      </c>
      <c r="H154" s="5"/>
      <c r="I154" s="5" t="s">
        <v>822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</row>
    <row r="155" spans="1:158" x14ac:dyDescent="0.25">
      <c r="A155" s="39"/>
      <c r="B155" s="6"/>
      <c r="C155" s="6"/>
      <c r="D155" s="12"/>
      <c r="E155" s="12"/>
      <c r="F155" s="12"/>
      <c r="G155" s="13" t="s">
        <v>155</v>
      </c>
      <c r="I155" s="10" t="s">
        <v>257</v>
      </c>
      <c r="J155" s="21">
        <v>37.72</v>
      </c>
      <c r="K155" s="21">
        <v>2.83</v>
      </c>
      <c r="L155" s="21">
        <v>9.17</v>
      </c>
      <c r="M155" s="19">
        <v>8.6560760000000005</v>
      </c>
      <c r="N155" s="19">
        <v>0.36</v>
      </c>
      <c r="O155" s="21">
        <v>15.45</v>
      </c>
      <c r="P155" s="21">
        <v>19.41</v>
      </c>
      <c r="Q155" s="21">
        <v>2.31</v>
      </c>
      <c r="R155" s="21">
        <v>1.73</v>
      </c>
      <c r="S155" s="21">
        <v>1.1299999999999999</v>
      </c>
      <c r="T155" s="21">
        <v>0.27</v>
      </c>
      <c r="U155" s="21">
        <v>0</v>
      </c>
      <c r="V155" s="19">
        <f t="shared" ref="V155:V163" si="46">SUM(J155:U155)</f>
        <v>99.036075999999994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</row>
    <row r="156" spans="1:158" x14ac:dyDescent="0.25">
      <c r="A156" s="39"/>
      <c r="B156" s="6"/>
      <c r="C156" s="6"/>
      <c r="D156" s="12"/>
      <c r="E156" s="12"/>
      <c r="F156" s="12"/>
      <c r="G156" s="13" t="s">
        <v>155</v>
      </c>
      <c r="I156" s="10" t="s">
        <v>258</v>
      </c>
      <c r="J156" s="21">
        <v>37.93</v>
      </c>
      <c r="K156" s="21">
        <v>2.97</v>
      </c>
      <c r="L156" s="21">
        <v>10.18</v>
      </c>
      <c r="M156" s="19">
        <v>8.314152</v>
      </c>
      <c r="N156" s="19">
        <v>0.2</v>
      </c>
      <c r="O156" s="21">
        <v>15.06</v>
      </c>
      <c r="P156" s="21">
        <v>19.05</v>
      </c>
      <c r="Q156" s="21">
        <v>2.2400000000000002</v>
      </c>
      <c r="R156" s="21">
        <v>1.73</v>
      </c>
      <c r="S156" s="21">
        <v>1.02</v>
      </c>
      <c r="T156" s="21">
        <v>0.34</v>
      </c>
      <c r="U156" s="21">
        <v>0</v>
      </c>
      <c r="V156" s="19">
        <f t="shared" si="46"/>
        <v>99.034151999999992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</row>
    <row r="157" spans="1:158" x14ac:dyDescent="0.25">
      <c r="A157" s="39"/>
      <c r="B157" s="6"/>
      <c r="C157" s="6"/>
      <c r="D157" s="12"/>
      <c r="E157" s="12"/>
      <c r="F157" s="12"/>
      <c r="G157" s="13" t="s">
        <v>155</v>
      </c>
      <c r="I157" s="10" t="s">
        <v>259</v>
      </c>
      <c r="J157" s="21">
        <v>37.409999999999997</v>
      </c>
      <c r="K157" s="21">
        <v>3.39</v>
      </c>
      <c r="L157" s="21">
        <v>9.5500000000000007</v>
      </c>
      <c r="M157" s="19">
        <v>8.7550540000000012</v>
      </c>
      <c r="N157" s="19">
        <v>0.15</v>
      </c>
      <c r="O157" s="21">
        <v>14.93</v>
      </c>
      <c r="P157" s="21">
        <v>19.510000000000002</v>
      </c>
      <c r="Q157" s="21">
        <v>2.27</v>
      </c>
      <c r="R157" s="21">
        <v>1.71</v>
      </c>
      <c r="S157" s="21">
        <v>1.22</v>
      </c>
      <c r="T157" s="21">
        <v>0.14000000000000001</v>
      </c>
      <c r="U157" s="21">
        <v>0</v>
      </c>
      <c r="V157" s="19">
        <f t="shared" si="46"/>
        <v>99.035053999999988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</row>
    <row r="158" spans="1:158" x14ac:dyDescent="0.25">
      <c r="A158" s="39"/>
      <c r="B158" s="6"/>
      <c r="C158" s="6"/>
      <c r="D158" s="12"/>
      <c r="E158" s="12"/>
      <c r="F158" s="12"/>
      <c r="G158" s="13" t="s">
        <v>155</v>
      </c>
      <c r="I158" s="10" t="s">
        <v>261</v>
      </c>
      <c r="J158" s="21">
        <v>37.51</v>
      </c>
      <c r="K158" s="21">
        <v>3.3</v>
      </c>
      <c r="L158" s="21">
        <v>9.1999999999999993</v>
      </c>
      <c r="M158" s="19">
        <v>8.4041320000000006</v>
      </c>
      <c r="N158" s="19">
        <v>0</v>
      </c>
      <c r="O158" s="21">
        <v>15.48</v>
      </c>
      <c r="P158" s="21">
        <v>19.920000000000002</v>
      </c>
      <c r="Q158" s="21">
        <v>2.41</v>
      </c>
      <c r="R158" s="21">
        <v>1.56</v>
      </c>
      <c r="S158" s="21">
        <v>1.22</v>
      </c>
      <c r="T158" s="21">
        <v>0.05</v>
      </c>
      <c r="U158" s="21">
        <v>0</v>
      </c>
      <c r="V158" s="19">
        <f t="shared" si="46"/>
        <v>99.054131999999996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</row>
    <row r="159" spans="1:158" x14ac:dyDescent="0.25">
      <c r="A159" s="39"/>
      <c r="B159" s="6"/>
      <c r="C159" s="6"/>
      <c r="D159" s="12"/>
      <c r="E159" s="12"/>
      <c r="F159" s="12"/>
      <c r="G159" s="13" t="s">
        <v>155</v>
      </c>
      <c r="I159" s="10" t="s">
        <v>262</v>
      </c>
      <c r="J159" s="21">
        <v>38.049999999999997</v>
      </c>
      <c r="K159" s="21">
        <v>3.33</v>
      </c>
      <c r="L159" s="21">
        <v>9.75</v>
      </c>
      <c r="M159" s="19">
        <v>8.6470780000000005</v>
      </c>
      <c r="N159" s="19">
        <v>0.18</v>
      </c>
      <c r="O159" s="21">
        <v>14.39</v>
      </c>
      <c r="P159" s="21">
        <v>19.38</v>
      </c>
      <c r="Q159" s="21">
        <v>2.13</v>
      </c>
      <c r="R159" s="21">
        <v>1.86</v>
      </c>
      <c r="S159" s="21">
        <v>1.1000000000000001</v>
      </c>
      <c r="T159" s="21">
        <v>0.17</v>
      </c>
      <c r="U159" s="21">
        <v>0</v>
      </c>
      <c r="V159" s="19">
        <f t="shared" si="46"/>
        <v>98.987077999999983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</row>
    <row r="160" spans="1:158" x14ac:dyDescent="0.25">
      <c r="A160" s="39"/>
      <c r="B160" s="6"/>
      <c r="C160" s="6"/>
      <c r="D160" s="12"/>
      <c r="E160" s="12"/>
      <c r="F160" s="12"/>
      <c r="G160" s="13" t="s">
        <v>155</v>
      </c>
      <c r="I160" s="10" t="s">
        <v>263</v>
      </c>
      <c r="J160" s="21">
        <v>38.67</v>
      </c>
      <c r="K160" s="21">
        <v>2.15</v>
      </c>
      <c r="L160" s="21">
        <v>9.7200000000000006</v>
      </c>
      <c r="M160" s="19">
        <v>7.9542320000000002</v>
      </c>
      <c r="N160" s="19">
        <v>0.38</v>
      </c>
      <c r="O160" s="21">
        <v>13.74</v>
      </c>
      <c r="P160" s="21">
        <v>20.39</v>
      </c>
      <c r="Q160" s="21">
        <v>2.58</v>
      </c>
      <c r="R160" s="21">
        <v>2.06</v>
      </c>
      <c r="S160" s="21">
        <v>1.22</v>
      </c>
      <c r="T160" s="21">
        <v>0.16</v>
      </c>
      <c r="U160" s="21">
        <v>0.11</v>
      </c>
      <c r="V160" s="19">
        <f t="shared" si="46"/>
        <v>99.134231999999997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</row>
    <row r="161" spans="1:158" x14ac:dyDescent="0.25">
      <c r="A161" s="39"/>
      <c r="B161" s="6"/>
      <c r="C161" s="6"/>
      <c r="D161" s="12"/>
      <c r="E161" s="12"/>
      <c r="F161" s="12"/>
      <c r="G161" s="13" t="s">
        <v>155</v>
      </c>
      <c r="I161" s="10" t="s">
        <v>264</v>
      </c>
      <c r="J161" s="21">
        <v>37.200000000000003</v>
      </c>
      <c r="K161" s="21">
        <v>3.78</v>
      </c>
      <c r="L161" s="21">
        <v>10.56</v>
      </c>
      <c r="M161" s="19">
        <v>8.3501440000000002</v>
      </c>
      <c r="N161" s="19">
        <v>0</v>
      </c>
      <c r="O161" s="21">
        <v>13.25</v>
      </c>
      <c r="P161" s="21">
        <v>20.47</v>
      </c>
      <c r="Q161" s="21">
        <v>2.78</v>
      </c>
      <c r="R161" s="21">
        <v>1.73</v>
      </c>
      <c r="S161" s="21">
        <v>0.78</v>
      </c>
      <c r="T161" s="21">
        <v>0.17</v>
      </c>
      <c r="U161" s="19">
        <v>0</v>
      </c>
      <c r="V161" s="19">
        <f t="shared" si="46"/>
        <v>99.070144000000013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</row>
    <row r="162" spans="1:158" x14ac:dyDescent="0.25">
      <c r="A162" s="39"/>
      <c r="B162" s="6"/>
      <c r="C162" s="6"/>
      <c r="D162" s="12"/>
      <c r="E162" s="12"/>
      <c r="F162" s="12"/>
      <c r="G162" s="13" t="s">
        <v>155</v>
      </c>
      <c r="I162" s="10" t="s">
        <v>267</v>
      </c>
      <c r="J162" s="22">
        <v>39.82</v>
      </c>
      <c r="K162" s="22">
        <v>3.34</v>
      </c>
      <c r="L162" s="22">
        <v>9.3800000000000008</v>
      </c>
      <c r="M162" s="17">
        <v>8.3321480000000001</v>
      </c>
      <c r="N162" s="17">
        <v>0.16</v>
      </c>
      <c r="O162" s="22">
        <v>12.48</v>
      </c>
      <c r="P162" s="22">
        <v>23.68</v>
      </c>
      <c r="Q162" s="22">
        <v>0.28999999999999998</v>
      </c>
      <c r="R162" s="22">
        <v>0.06</v>
      </c>
      <c r="S162" s="22">
        <v>0.92</v>
      </c>
      <c r="T162" s="22">
        <v>0.33</v>
      </c>
      <c r="U162" s="22">
        <v>0.28000000000000003</v>
      </c>
      <c r="V162" s="19">
        <f t="shared" si="46"/>
        <v>99.072148000000013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</row>
    <row r="163" spans="1:158" x14ac:dyDescent="0.25">
      <c r="I163" s="73" t="s">
        <v>135</v>
      </c>
      <c r="J163" s="74">
        <f t="shared" ref="J163:U163" si="47">AVERAGE(J155:J162)</f>
        <v>38.03875</v>
      </c>
      <c r="K163" s="74">
        <f t="shared" si="47"/>
        <v>3.1362500000000004</v>
      </c>
      <c r="L163" s="74">
        <f t="shared" si="47"/>
        <v>9.6887499999999989</v>
      </c>
      <c r="M163" s="74">
        <f t="shared" si="47"/>
        <v>8.4266269999999999</v>
      </c>
      <c r="N163" s="74">
        <f t="shared" si="47"/>
        <v>0.17874999999999999</v>
      </c>
      <c r="O163" s="74">
        <f t="shared" si="47"/>
        <v>14.3475</v>
      </c>
      <c r="P163" s="74">
        <f t="shared" si="47"/>
        <v>20.22625</v>
      </c>
      <c r="Q163" s="74">
        <f t="shared" si="47"/>
        <v>2.1262499999999998</v>
      </c>
      <c r="R163" s="74">
        <f t="shared" si="47"/>
        <v>1.5550000000000002</v>
      </c>
      <c r="S163" s="74">
        <f t="shared" si="47"/>
        <v>1.0762499999999999</v>
      </c>
      <c r="T163" s="74">
        <f t="shared" si="47"/>
        <v>0.20375000000000001</v>
      </c>
      <c r="U163" s="74">
        <f t="shared" si="47"/>
        <v>4.8750000000000002E-2</v>
      </c>
      <c r="V163" s="74">
        <f t="shared" si="46"/>
        <v>99.052877000000009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</row>
    <row r="164" spans="1:158" s="61" customFormat="1" x14ac:dyDescent="0.25">
      <c r="A164" s="156"/>
      <c r="I164" s="157" t="s">
        <v>136</v>
      </c>
      <c r="J164" s="158">
        <f t="shared" ref="J164:U164" si="48">STDEV(J155:J162)</f>
        <v>0.85048620548148024</v>
      </c>
      <c r="K164" s="158">
        <f t="shared" si="48"/>
        <v>0.48972113055726263</v>
      </c>
      <c r="L164" s="158">
        <f t="shared" si="48"/>
        <v>0.48221031274153175</v>
      </c>
      <c r="M164" s="158">
        <f t="shared" si="48"/>
        <v>0.25640353205055533</v>
      </c>
      <c r="N164" s="158">
        <f t="shared" si="48"/>
        <v>0.14085833815777976</v>
      </c>
      <c r="O164" s="158">
        <f t="shared" si="48"/>
        <v>1.0959633726935012</v>
      </c>
      <c r="P164" s="158">
        <f t="shared" si="48"/>
        <v>1.4826321911673552</v>
      </c>
      <c r="Q164" s="158">
        <f t="shared" si="48"/>
        <v>0.77024926392138071</v>
      </c>
      <c r="R164" s="158">
        <f t="shared" si="48"/>
        <v>0.62094398183042876</v>
      </c>
      <c r="S164" s="158">
        <f t="shared" si="48"/>
        <v>0.1607071426984053</v>
      </c>
      <c r="T164" s="158">
        <f t="shared" si="48"/>
        <v>0.10056092680559384</v>
      </c>
      <c r="U164" s="158">
        <f t="shared" si="48"/>
        <v>0.10105691465703869</v>
      </c>
      <c r="V164" s="158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</row>
    <row r="165" spans="1:158" x14ac:dyDescent="0.25">
      <c r="A165" s="3" t="s">
        <v>190</v>
      </c>
      <c r="B165" s="3" t="s">
        <v>154</v>
      </c>
      <c r="C165" s="3">
        <v>2</v>
      </c>
      <c r="D165" s="3">
        <v>1300</v>
      </c>
      <c r="E165" s="3">
        <v>30</v>
      </c>
      <c r="F165" s="3">
        <v>1</v>
      </c>
      <c r="G165" s="3" t="s">
        <v>153</v>
      </c>
      <c r="H165" s="5"/>
      <c r="I165" s="5" t="s">
        <v>828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</row>
    <row r="166" spans="1:158" s="2" customFormat="1" x14ac:dyDescent="0.25">
      <c r="A166" s="4"/>
      <c r="B166" s="4"/>
      <c r="C166" s="4"/>
      <c r="D166" s="4"/>
      <c r="E166" s="4"/>
      <c r="F166" s="4"/>
      <c r="G166" s="2" t="s">
        <v>153</v>
      </c>
      <c r="H166" s="6"/>
      <c r="I166" t="s">
        <v>778</v>
      </c>
      <c r="J166" s="105">
        <v>33.265999999999998</v>
      </c>
      <c r="K166" s="105">
        <v>2.3559999999999999</v>
      </c>
      <c r="L166" s="105">
        <v>7.8330000000000002</v>
      </c>
      <c r="M166" s="105">
        <v>7.6269999999999998</v>
      </c>
      <c r="N166" s="105">
        <v>0.184</v>
      </c>
      <c r="O166" s="105">
        <v>12.76</v>
      </c>
      <c r="P166" s="105">
        <v>25.808</v>
      </c>
      <c r="Q166" s="105">
        <v>2.347</v>
      </c>
      <c r="R166" s="105">
        <v>1.4219999999999999</v>
      </c>
      <c r="S166" s="105">
        <v>1.0269999999999999</v>
      </c>
      <c r="T166" s="148"/>
      <c r="U166" s="148"/>
      <c r="V166" s="148">
        <f t="shared" ref="V166:V180" si="49">SUM(J166:U166)</f>
        <v>94.63</v>
      </c>
    </row>
    <row r="167" spans="1:158" s="2" customFormat="1" x14ac:dyDescent="0.25">
      <c r="A167" s="4"/>
      <c r="B167" s="4"/>
      <c r="C167" s="4"/>
      <c r="D167" s="4"/>
      <c r="E167" s="4"/>
      <c r="F167" s="4"/>
      <c r="G167" s="2" t="s">
        <v>153</v>
      </c>
      <c r="H167" s="6"/>
      <c r="I167" t="s">
        <v>779</v>
      </c>
      <c r="J167" s="105">
        <v>32.848999999999997</v>
      </c>
      <c r="K167" s="105">
        <v>2.343</v>
      </c>
      <c r="L167" s="105">
        <v>7.8220000000000001</v>
      </c>
      <c r="M167" s="105">
        <v>7.6619999999999999</v>
      </c>
      <c r="N167" s="105">
        <v>0.11799999999999999</v>
      </c>
      <c r="O167" s="105">
        <v>12.766</v>
      </c>
      <c r="P167" s="105">
        <v>25.885000000000002</v>
      </c>
      <c r="Q167" s="105">
        <v>2.3540000000000001</v>
      </c>
      <c r="R167" s="105">
        <v>1.468</v>
      </c>
      <c r="S167" s="105">
        <v>1.1499999999999999</v>
      </c>
      <c r="T167" s="148"/>
      <c r="U167" s="148"/>
      <c r="V167" s="148">
        <f t="shared" si="49"/>
        <v>94.417000000000002</v>
      </c>
    </row>
    <row r="168" spans="1:158" s="2" customFormat="1" x14ac:dyDescent="0.25">
      <c r="A168" s="4"/>
      <c r="B168" s="4"/>
      <c r="C168" s="4"/>
      <c r="D168" s="4"/>
      <c r="E168" s="4"/>
      <c r="F168" s="4"/>
      <c r="G168" s="2" t="s">
        <v>153</v>
      </c>
      <c r="H168" s="6"/>
      <c r="I168" t="s">
        <v>780</v>
      </c>
      <c r="J168" s="105">
        <v>33.725999999999999</v>
      </c>
      <c r="K168" s="105">
        <v>2.3250000000000002</v>
      </c>
      <c r="L168" s="105">
        <v>7.7160000000000002</v>
      </c>
      <c r="M168" s="105">
        <v>7.9080000000000004</v>
      </c>
      <c r="N168" s="105">
        <v>0.105</v>
      </c>
      <c r="O168" s="105">
        <v>12.826000000000001</v>
      </c>
      <c r="P168" s="105">
        <v>25.687999999999999</v>
      </c>
      <c r="Q168" s="105">
        <v>2.456</v>
      </c>
      <c r="R168" s="105">
        <v>1.405</v>
      </c>
      <c r="S168" s="105">
        <v>1.089</v>
      </c>
      <c r="T168" s="148"/>
      <c r="U168" s="148"/>
      <c r="V168" s="148">
        <f t="shared" si="49"/>
        <v>95.244</v>
      </c>
    </row>
    <row r="169" spans="1:158" s="2" customFormat="1" x14ac:dyDescent="0.25">
      <c r="A169" s="4"/>
      <c r="B169" s="4"/>
      <c r="C169" s="4"/>
      <c r="D169" s="4"/>
      <c r="E169" s="4"/>
      <c r="F169" s="4"/>
      <c r="G169" s="2" t="s">
        <v>153</v>
      </c>
      <c r="H169" s="6"/>
      <c r="I169" t="s">
        <v>781</v>
      </c>
      <c r="J169" s="105">
        <v>33.527999999999999</v>
      </c>
      <c r="K169" s="105">
        <v>2.5169999999999999</v>
      </c>
      <c r="L169" s="105">
        <v>7.7670000000000003</v>
      </c>
      <c r="M169" s="105">
        <v>7.8049999999999997</v>
      </c>
      <c r="N169" s="105">
        <v>0.17199999999999999</v>
      </c>
      <c r="O169" s="105">
        <v>12.670999999999999</v>
      </c>
      <c r="P169" s="105">
        <v>25.718</v>
      </c>
      <c r="Q169" s="105">
        <v>2.3420000000000001</v>
      </c>
      <c r="R169" s="105">
        <v>1.4510000000000001</v>
      </c>
      <c r="S169" s="105">
        <v>1.0680000000000001</v>
      </c>
      <c r="T169" s="148"/>
      <c r="U169" s="148"/>
      <c r="V169" s="148">
        <f t="shared" si="49"/>
        <v>95.039000000000001</v>
      </c>
    </row>
    <row r="170" spans="1:158" s="2" customFormat="1" x14ac:dyDescent="0.25">
      <c r="A170" s="4"/>
      <c r="B170" s="4"/>
      <c r="C170" s="4"/>
      <c r="D170" s="4"/>
      <c r="E170" s="4"/>
      <c r="F170" s="4"/>
      <c r="G170" s="2" t="s">
        <v>153</v>
      </c>
      <c r="H170" s="6"/>
      <c r="I170" t="s">
        <v>782</v>
      </c>
      <c r="J170" s="105">
        <v>33.512999999999998</v>
      </c>
      <c r="K170" s="105">
        <v>2.3370000000000002</v>
      </c>
      <c r="L170" s="105">
        <v>7.6539999999999999</v>
      </c>
      <c r="M170" s="105">
        <v>7.7069999999999999</v>
      </c>
      <c r="N170" s="105">
        <v>0.128</v>
      </c>
      <c r="O170" s="105">
        <v>12.597</v>
      </c>
      <c r="P170" s="105">
        <v>25.913</v>
      </c>
      <c r="Q170" s="105">
        <v>2.2959999999999998</v>
      </c>
      <c r="R170" s="105">
        <v>1.4510000000000001</v>
      </c>
      <c r="S170" s="105">
        <v>0.96099999999999997</v>
      </c>
      <c r="T170" s="148"/>
      <c r="U170" s="148"/>
      <c r="V170" s="148">
        <f t="shared" si="49"/>
        <v>94.557000000000002</v>
      </c>
    </row>
    <row r="171" spans="1:158" s="2" customFormat="1" x14ac:dyDescent="0.25">
      <c r="A171" s="4"/>
      <c r="B171" s="4"/>
      <c r="C171" s="4"/>
      <c r="D171" s="4"/>
      <c r="E171" s="4"/>
      <c r="F171" s="4"/>
      <c r="G171" s="2" t="s">
        <v>153</v>
      </c>
      <c r="H171" s="6"/>
      <c r="I171" t="s">
        <v>783</v>
      </c>
      <c r="J171" s="105">
        <v>33.125</v>
      </c>
      <c r="K171" s="105">
        <v>2.2320000000000002</v>
      </c>
      <c r="L171" s="105">
        <v>7.7510000000000003</v>
      </c>
      <c r="M171" s="105">
        <v>7.4080000000000004</v>
      </c>
      <c r="N171" s="105">
        <v>0.14199999999999999</v>
      </c>
      <c r="O171" s="105">
        <v>12.76</v>
      </c>
      <c r="P171" s="105">
        <v>25.885000000000002</v>
      </c>
      <c r="Q171" s="105">
        <v>2.395</v>
      </c>
      <c r="R171" s="105">
        <v>1.425</v>
      </c>
      <c r="S171" s="105">
        <v>1.0629999999999999</v>
      </c>
      <c r="T171" s="148"/>
      <c r="U171" s="148"/>
      <c r="V171" s="148">
        <f t="shared" si="49"/>
        <v>94.185999999999993</v>
      </c>
    </row>
    <row r="172" spans="1:158" s="2" customFormat="1" x14ac:dyDescent="0.25">
      <c r="A172" s="4"/>
      <c r="B172" s="4"/>
      <c r="C172" s="4"/>
      <c r="D172" s="4"/>
      <c r="E172" s="4"/>
      <c r="F172" s="4"/>
      <c r="G172" s="2" t="s">
        <v>153</v>
      </c>
      <c r="H172" s="6"/>
      <c r="I172" s="111" t="s">
        <v>784</v>
      </c>
      <c r="J172" s="105">
        <v>33.69</v>
      </c>
      <c r="K172" s="105">
        <v>2.35</v>
      </c>
      <c r="L172" s="105">
        <v>7.5789999999999997</v>
      </c>
      <c r="M172" s="105">
        <v>7.2460000000000004</v>
      </c>
      <c r="N172" s="105">
        <v>0.14499999999999999</v>
      </c>
      <c r="O172" s="105">
        <v>12.085000000000001</v>
      </c>
      <c r="P172" s="105">
        <v>26.231000000000002</v>
      </c>
      <c r="Q172" s="105">
        <v>2.4750000000000001</v>
      </c>
      <c r="R172" s="105">
        <v>1.5069999999999999</v>
      </c>
      <c r="S172" s="105">
        <v>1.0429999999999999</v>
      </c>
      <c r="T172" s="148"/>
      <c r="U172" s="148"/>
      <c r="V172" s="148">
        <f t="shared" si="49"/>
        <v>94.351000000000013</v>
      </c>
    </row>
    <row r="173" spans="1:158" s="2" customFormat="1" x14ac:dyDescent="0.25">
      <c r="A173" s="4"/>
      <c r="B173" s="4"/>
      <c r="C173" s="4"/>
      <c r="D173" s="4"/>
      <c r="E173" s="4"/>
      <c r="F173" s="4"/>
      <c r="G173" s="2" t="s">
        <v>153</v>
      </c>
      <c r="H173" s="6"/>
      <c r="I173" t="s">
        <v>785</v>
      </c>
      <c r="J173" s="105">
        <v>33.429000000000002</v>
      </c>
      <c r="K173" s="105">
        <v>2.29</v>
      </c>
      <c r="L173" s="105">
        <v>7.5060000000000002</v>
      </c>
      <c r="M173" s="105">
        <v>7.0739999999999998</v>
      </c>
      <c r="N173" s="105">
        <v>5.3999999999999999E-2</v>
      </c>
      <c r="O173" s="105">
        <v>12.006</v>
      </c>
      <c r="P173" s="105">
        <v>26.196000000000002</v>
      </c>
      <c r="Q173" s="105">
        <v>2.44</v>
      </c>
      <c r="R173" s="105">
        <v>1.4710000000000001</v>
      </c>
      <c r="S173" s="105">
        <v>1.032</v>
      </c>
      <c r="T173" s="148"/>
      <c r="U173" s="148"/>
      <c r="V173" s="148">
        <f t="shared" si="49"/>
        <v>93.498000000000005</v>
      </c>
    </row>
    <row r="174" spans="1:158" s="2" customFormat="1" x14ac:dyDescent="0.25">
      <c r="A174" s="4"/>
      <c r="B174" s="4"/>
      <c r="C174" s="4"/>
      <c r="D174" s="4"/>
      <c r="E174" s="4"/>
      <c r="F174" s="4"/>
      <c r="G174" s="2" t="s">
        <v>153</v>
      </c>
      <c r="H174" s="6"/>
      <c r="I174" t="s">
        <v>786</v>
      </c>
      <c r="J174" s="105">
        <v>33.018000000000001</v>
      </c>
      <c r="K174" s="105">
        <v>2.2469999999999999</v>
      </c>
      <c r="L174" s="105">
        <v>7.532</v>
      </c>
      <c r="M174" s="105">
        <v>7.3170000000000002</v>
      </c>
      <c r="N174" s="105">
        <v>0.155</v>
      </c>
      <c r="O174" s="105">
        <v>12.468</v>
      </c>
      <c r="P174" s="105">
        <v>25.965</v>
      </c>
      <c r="Q174" s="105">
        <v>2.4180000000000001</v>
      </c>
      <c r="R174" s="105">
        <v>1.4690000000000001</v>
      </c>
      <c r="S174" s="105">
        <v>1.004</v>
      </c>
      <c r="T174" s="148"/>
      <c r="U174" s="148"/>
      <c r="V174" s="148">
        <f t="shared" si="49"/>
        <v>93.593000000000004</v>
      </c>
    </row>
    <row r="175" spans="1:158" s="2" customFormat="1" x14ac:dyDescent="0.25">
      <c r="A175" s="4"/>
      <c r="B175" s="4"/>
      <c r="C175" s="4"/>
      <c r="D175" s="4"/>
      <c r="E175" s="4"/>
      <c r="F175" s="4"/>
      <c r="G175" s="2" t="s">
        <v>153</v>
      </c>
      <c r="H175" s="6"/>
      <c r="I175" t="s">
        <v>787</v>
      </c>
      <c r="J175" s="105">
        <v>33.045000000000002</v>
      </c>
      <c r="K175" s="105">
        <v>2.1989999999999998</v>
      </c>
      <c r="L175" s="105">
        <v>7.8860000000000001</v>
      </c>
      <c r="M175" s="105">
        <v>7.5750000000000002</v>
      </c>
      <c r="N175" s="105">
        <v>0.155</v>
      </c>
      <c r="O175" s="105">
        <v>12.462999999999999</v>
      </c>
      <c r="P175" s="105">
        <v>25.702999999999999</v>
      </c>
      <c r="Q175" s="105">
        <v>2.4580000000000002</v>
      </c>
      <c r="R175" s="105">
        <v>1.5089999999999999</v>
      </c>
      <c r="S175" s="105">
        <v>1.016</v>
      </c>
      <c r="T175" s="148"/>
      <c r="U175" s="148"/>
      <c r="V175" s="148">
        <f t="shared" si="49"/>
        <v>94.009000000000015</v>
      </c>
    </row>
    <row r="176" spans="1:158" x14ac:dyDescent="0.25">
      <c r="A176" s="39"/>
      <c r="B176" s="6"/>
      <c r="C176" s="6"/>
      <c r="D176" s="12"/>
      <c r="E176" s="12"/>
      <c r="F176" s="12"/>
      <c r="G176" s="2" t="s">
        <v>153</v>
      </c>
      <c r="I176" s="2" t="s">
        <v>328</v>
      </c>
      <c r="J176" s="17">
        <v>33.362000000000002</v>
      </c>
      <c r="K176" s="17">
        <v>2.181</v>
      </c>
      <c r="L176" s="17">
        <v>7.6609999999999996</v>
      </c>
      <c r="M176" s="17">
        <v>7.6</v>
      </c>
      <c r="N176" s="17">
        <v>8.7999999999999995E-2</v>
      </c>
      <c r="O176" s="17">
        <v>12.712</v>
      </c>
      <c r="P176" s="17">
        <v>25.869</v>
      </c>
      <c r="Q176" s="17">
        <v>2.5249999999999999</v>
      </c>
      <c r="R176" s="17">
        <v>1.472</v>
      </c>
      <c r="S176" s="17">
        <v>0.90600000000000003</v>
      </c>
      <c r="T176" s="19"/>
      <c r="U176" s="19"/>
      <c r="V176" s="19">
        <f t="shared" si="49"/>
        <v>94.376000000000005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</row>
    <row r="177" spans="1:158" x14ac:dyDescent="0.25">
      <c r="A177" s="39"/>
      <c r="B177" s="6"/>
      <c r="C177" s="6"/>
      <c r="D177" s="12"/>
      <c r="E177" s="12"/>
      <c r="F177" s="12"/>
      <c r="G177" s="2" t="s">
        <v>153</v>
      </c>
      <c r="I177" s="2" t="s">
        <v>341</v>
      </c>
      <c r="J177" s="17">
        <v>32.941000000000003</v>
      </c>
      <c r="K177" s="17">
        <v>2.1509999999999998</v>
      </c>
      <c r="L177" s="17">
        <v>7.7480000000000002</v>
      </c>
      <c r="M177" s="17">
        <v>7.8330000000000002</v>
      </c>
      <c r="N177" s="17">
        <v>0.10199999999999999</v>
      </c>
      <c r="O177" s="17">
        <v>13.208</v>
      </c>
      <c r="P177" s="17">
        <v>25.977</v>
      </c>
      <c r="Q177" s="17">
        <v>2.35</v>
      </c>
      <c r="R177" s="17">
        <v>1.518</v>
      </c>
      <c r="S177" s="17">
        <v>0.80400000000000005</v>
      </c>
      <c r="T177" s="19"/>
      <c r="U177" s="19"/>
      <c r="V177" s="19">
        <f t="shared" si="49"/>
        <v>94.631999999999991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</row>
    <row r="178" spans="1:158" x14ac:dyDescent="0.25">
      <c r="A178" s="39"/>
      <c r="B178" s="6"/>
      <c r="C178" s="6"/>
      <c r="D178" s="12"/>
      <c r="E178" s="12"/>
      <c r="F178" s="12"/>
      <c r="G178" s="2" t="s">
        <v>153</v>
      </c>
      <c r="I178" s="2" t="s">
        <v>342</v>
      </c>
      <c r="J178" s="17">
        <v>32.585000000000001</v>
      </c>
      <c r="K178" s="17">
        <v>2.2149999999999999</v>
      </c>
      <c r="L178" s="17">
        <v>7.766</v>
      </c>
      <c r="M178" s="17">
        <v>7.9560000000000004</v>
      </c>
      <c r="N178" s="17">
        <v>0.153</v>
      </c>
      <c r="O178" s="17">
        <v>13.276</v>
      </c>
      <c r="P178" s="17">
        <v>25.605</v>
      </c>
      <c r="Q178" s="17">
        <v>2.4140000000000001</v>
      </c>
      <c r="R178" s="17">
        <v>1.4890000000000001</v>
      </c>
      <c r="S178" s="17">
        <v>0.86399999999999999</v>
      </c>
      <c r="T178" s="19"/>
      <c r="U178" s="19"/>
      <c r="V178" s="19">
        <f t="shared" si="49"/>
        <v>94.323000000000008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</row>
    <row r="179" spans="1:158" x14ac:dyDescent="0.25">
      <c r="A179" s="39"/>
      <c r="B179" s="6"/>
      <c r="C179" s="6"/>
      <c r="D179" s="12"/>
      <c r="E179" s="12"/>
      <c r="F179" s="12"/>
      <c r="G179" s="2" t="s">
        <v>153</v>
      </c>
      <c r="I179" s="2" t="s">
        <v>343</v>
      </c>
      <c r="J179" s="17">
        <v>33.552</v>
      </c>
      <c r="K179" s="17">
        <v>2.169</v>
      </c>
      <c r="L179" s="17">
        <v>7.6760000000000002</v>
      </c>
      <c r="M179" s="17">
        <v>7.7069999999999999</v>
      </c>
      <c r="N179" s="17">
        <v>0.21099999999999999</v>
      </c>
      <c r="O179" s="17">
        <v>12.833</v>
      </c>
      <c r="P179" s="17">
        <v>25.835999999999999</v>
      </c>
      <c r="Q179" s="17">
        <v>2.4550000000000001</v>
      </c>
      <c r="R179" s="17">
        <v>1.538</v>
      </c>
      <c r="S179" s="17">
        <v>0.95199999999999996</v>
      </c>
      <c r="T179" s="19"/>
      <c r="U179" s="19"/>
      <c r="V179" s="19">
        <f t="shared" si="49"/>
        <v>94.928999999999988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</row>
    <row r="180" spans="1:158" x14ac:dyDescent="0.25">
      <c r="A180" s="39"/>
      <c r="B180" s="27"/>
      <c r="C180" s="27"/>
      <c r="D180" s="27"/>
      <c r="E180" s="27"/>
      <c r="F180" s="27"/>
      <c r="G180" s="27"/>
      <c r="H180" s="27"/>
      <c r="I180" s="73" t="s">
        <v>135</v>
      </c>
      <c r="J180" s="74">
        <f t="shared" ref="J180:S180" si="50">AVERAGE(J166:J179)</f>
        <v>33.259214285714293</v>
      </c>
      <c r="K180" s="74">
        <f t="shared" si="50"/>
        <v>2.2794285714285714</v>
      </c>
      <c r="L180" s="74">
        <f t="shared" si="50"/>
        <v>7.7069285714285716</v>
      </c>
      <c r="M180" s="74">
        <f t="shared" si="50"/>
        <v>7.6017857142857128</v>
      </c>
      <c r="N180" s="74">
        <f t="shared" si="50"/>
        <v>0.13657142857142859</v>
      </c>
      <c r="O180" s="74">
        <f t="shared" si="50"/>
        <v>12.673642857142857</v>
      </c>
      <c r="P180" s="74">
        <f t="shared" si="50"/>
        <v>25.87707142857143</v>
      </c>
      <c r="Q180" s="74">
        <f t="shared" si="50"/>
        <v>2.4089285714285715</v>
      </c>
      <c r="R180" s="74">
        <f t="shared" si="50"/>
        <v>1.4710714285714288</v>
      </c>
      <c r="S180" s="74">
        <f t="shared" si="50"/>
        <v>0.99850000000000005</v>
      </c>
      <c r="T180" s="74"/>
      <c r="U180" s="74"/>
      <c r="V180" s="74">
        <f t="shared" si="49"/>
        <v>94.413142857142873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</row>
    <row r="181" spans="1:158" x14ac:dyDescent="0.25">
      <c r="I181" s="73" t="s">
        <v>136</v>
      </c>
      <c r="J181" s="74">
        <f t="shared" ref="J181:S181" si="51">STDEV(J166:J179)</f>
        <v>0.34097894782103849</v>
      </c>
      <c r="K181" s="74">
        <f t="shared" si="51"/>
        <v>9.9663058726517526E-2</v>
      </c>
      <c r="L181" s="74">
        <f t="shared" si="51"/>
        <v>0.11273417629758298</v>
      </c>
      <c r="M181" s="74">
        <f t="shared" si="51"/>
        <v>0.25793713562429499</v>
      </c>
      <c r="N181" s="74">
        <f t="shared" si="51"/>
        <v>4.1026659785885551E-2</v>
      </c>
      <c r="O181" s="74">
        <f t="shared" si="51"/>
        <v>0.35155514003284949</v>
      </c>
      <c r="P181" s="74">
        <f t="shared" si="51"/>
        <v>0.17931770871651487</v>
      </c>
      <c r="Q181" s="74">
        <f t="shared" si="51"/>
        <v>6.4096638920298488E-2</v>
      </c>
      <c r="R181" s="74">
        <f t="shared" si="51"/>
        <v>3.8679082571480769E-2</v>
      </c>
      <c r="S181" s="74">
        <f t="shared" si="51"/>
        <v>9.2996898211300971E-2</v>
      </c>
      <c r="T181" s="74"/>
      <c r="U181" s="74"/>
      <c r="V181" s="7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</row>
    <row r="182" spans="1:158" x14ac:dyDescent="0.25">
      <c r="A182" s="3" t="s">
        <v>190</v>
      </c>
      <c r="B182" s="3" t="s">
        <v>154</v>
      </c>
      <c r="C182" s="3">
        <v>2</v>
      </c>
      <c r="D182" s="3">
        <v>1300</v>
      </c>
      <c r="E182" s="3">
        <v>30</v>
      </c>
      <c r="F182" s="3">
        <v>1</v>
      </c>
      <c r="G182" s="3" t="s">
        <v>188</v>
      </c>
      <c r="H182" s="5"/>
      <c r="I182" s="5" t="s">
        <v>403</v>
      </c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</row>
    <row r="183" spans="1:158" s="12" customFormat="1" x14ac:dyDescent="0.25">
      <c r="A183" s="39"/>
      <c r="B183" s="6"/>
      <c r="C183" s="6"/>
      <c r="G183" s="128" t="s">
        <v>153</v>
      </c>
      <c r="I183" s="128" t="s">
        <v>219</v>
      </c>
      <c r="J183" s="18">
        <v>41.676000000000002</v>
      </c>
      <c r="K183" s="19"/>
      <c r="L183" s="19"/>
      <c r="M183" s="19">
        <v>3.0139999999999998</v>
      </c>
      <c r="N183" s="19">
        <v>0.11899999999999999</v>
      </c>
      <c r="O183" s="19">
        <v>52.853000000000002</v>
      </c>
      <c r="P183" s="19">
        <v>2.0310000000000001</v>
      </c>
      <c r="Q183" s="19"/>
      <c r="R183" s="19"/>
      <c r="S183" s="19"/>
      <c r="T183" s="19"/>
      <c r="U183" s="19">
        <v>0.14599999999999999</v>
      </c>
      <c r="V183" s="19">
        <f t="shared" ref="V183:V189" si="52">SUM(J183:U183)</f>
        <v>99.839000000000013</v>
      </c>
    </row>
    <row r="184" spans="1:158" s="12" customFormat="1" x14ac:dyDescent="0.25">
      <c r="A184" s="39"/>
      <c r="B184" s="6"/>
      <c r="C184" s="6"/>
      <c r="G184" s="9" t="s">
        <v>133</v>
      </c>
      <c r="I184" s="9" t="s">
        <v>222</v>
      </c>
      <c r="J184" s="19">
        <v>43.8</v>
      </c>
      <c r="K184" s="19"/>
      <c r="L184" s="19">
        <v>0.72</v>
      </c>
      <c r="M184" s="19">
        <v>2.6094200000000001</v>
      </c>
      <c r="N184" s="19">
        <v>0</v>
      </c>
      <c r="O184" s="19">
        <v>49.65</v>
      </c>
      <c r="P184" s="19">
        <v>2.4300000000000002</v>
      </c>
      <c r="Q184" s="19"/>
      <c r="R184" s="19"/>
      <c r="S184" s="19"/>
      <c r="T184" s="19"/>
      <c r="U184" s="19">
        <v>0.05</v>
      </c>
      <c r="V184" s="19">
        <f t="shared" si="52"/>
        <v>99.259419999999992</v>
      </c>
    </row>
    <row r="185" spans="1:158" s="12" customFormat="1" x14ac:dyDescent="0.25">
      <c r="A185" s="39"/>
      <c r="B185" s="6"/>
      <c r="C185" s="6"/>
      <c r="G185" s="9" t="s">
        <v>133</v>
      </c>
      <c r="I185" s="9" t="s">
        <v>207</v>
      </c>
      <c r="J185" s="19">
        <v>42.89</v>
      </c>
      <c r="K185" s="19"/>
      <c r="L185" s="19">
        <v>0.86</v>
      </c>
      <c r="M185" s="19">
        <v>2.3214840000000003</v>
      </c>
      <c r="N185" s="19">
        <v>0.28000000000000003</v>
      </c>
      <c r="O185" s="19">
        <v>50.58</v>
      </c>
      <c r="P185" s="19">
        <v>2.78</v>
      </c>
      <c r="Q185" s="19"/>
      <c r="R185" s="19"/>
      <c r="S185" s="19"/>
      <c r="T185" s="19"/>
      <c r="U185" s="19">
        <v>0</v>
      </c>
      <c r="V185" s="19">
        <f t="shared" si="52"/>
        <v>99.711483999999999</v>
      </c>
    </row>
    <row r="186" spans="1:158" s="12" customFormat="1" x14ac:dyDescent="0.25">
      <c r="A186" s="39"/>
      <c r="B186" s="6"/>
      <c r="C186" s="6"/>
      <c r="G186" s="9" t="s">
        <v>133</v>
      </c>
      <c r="I186" s="9" t="s">
        <v>208</v>
      </c>
      <c r="J186" s="19">
        <v>42.92</v>
      </c>
      <c r="K186" s="19"/>
      <c r="L186" s="19">
        <v>0.79</v>
      </c>
      <c r="M186" s="19">
        <v>2.8613640000000005</v>
      </c>
      <c r="N186" s="19">
        <v>0</v>
      </c>
      <c r="O186" s="19">
        <v>50.26</v>
      </c>
      <c r="P186" s="19">
        <v>2.4900000000000002</v>
      </c>
      <c r="Q186" s="19"/>
      <c r="R186" s="19"/>
      <c r="S186" s="19"/>
      <c r="T186" s="19"/>
      <c r="U186" s="19">
        <v>0.12</v>
      </c>
      <c r="V186" s="19">
        <f t="shared" si="52"/>
        <v>99.441364000000007</v>
      </c>
    </row>
    <row r="187" spans="1:158" s="12" customFormat="1" x14ac:dyDescent="0.25">
      <c r="A187" s="39"/>
      <c r="B187" s="6"/>
      <c r="C187" s="6"/>
      <c r="G187" s="9" t="s">
        <v>133</v>
      </c>
      <c r="I187" s="9" t="s">
        <v>209</v>
      </c>
      <c r="J187" s="19">
        <v>43.44</v>
      </c>
      <c r="K187" s="19"/>
      <c r="L187" s="19">
        <v>0.69</v>
      </c>
      <c r="M187" s="19">
        <v>3.176294</v>
      </c>
      <c r="N187" s="19">
        <v>0.14000000000000001</v>
      </c>
      <c r="O187" s="19">
        <v>49.34</v>
      </c>
      <c r="P187" s="19">
        <v>2.4500000000000002</v>
      </c>
      <c r="Q187" s="19"/>
      <c r="R187" s="19"/>
      <c r="S187" s="19"/>
      <c r="T187" s="19"/>
      <c r="U187" s="19">
        <v>0.15</v>
      </c>
      <c r="V187" s="19">
        <f t="shared" si="52"/>
        <v>99.386294000000007</v>
      </c>
    </row>
    <row r="188" spans="1:158" s="12" customFormat="1" x14ac:dyDescent="0.25">
      <c r="A188" s="39"/>
      <c r="B188" s="6"/>
      <c r="C188" s="6"/>
      <c r="G188" s="9" t="s">
        <v>133</v>
      </c>
      <c r="I188" s="9" t="s">
        <v>210</v>
      </c>
      <c r="J188" s="19">
        <v>43.41</v>
      </c>
      <c r="K188" s="19"/>
      <c r="L188" s="19">
        <v>0.48</v>
      </c>
      <c r="M188" s="19">
        <v>2.3934680000000004</v>
      </c>
      <c r="N188" s="19">
        <v>0.17</v>
      </c>
      <c r="O188" s="19">
        <v>50.72</v>
      </c>
      <c r="P188" s="19">
        <v>1.8</v>
      </c>
      <c r="Q188" s="19"/>
      <c r="R188" s="19"/>
      <c r="S188" s="19"/>
      <c r="T188" s="19"/>
      <c r="U188" s="19">
        <v>0.34</v>
      </c>
      <c r="V188" s="19">
        <f t="shared" si="52"/>
        <v>99.313467999999986</v>
      </c>
    </row>
    <row r="189" spans="1:158" s="12" customFormat="1" x14ac:dyDescent="0.25">
      <c r="A189" s="129"/>
      <c r="B189" s="9"/>
      <c r="I189" s="73" t="s">
        <v>135</v>
      </c>
      <c r="J189" s="74">
        <f t="shared" ref="J189:U189" si="53">AVERAGE(J183:J188)</f>
        <v>43.022666666666659</v>
      </c>
      <c r="K189" s="74"/>
      <c r="L189" s="74">
        <f t="shared" si="53"/>
        <v>0.70799999999999996</v>
      </c>
      <c r="M189" s="74">
        <f t="shared" si="53"/>
        <v>2.7293383333333332</v>
      </c>
      <c r="N189" s="74">
        <f t="shared" si="53"/>
        <v>0.11816666666666668</v>
      </c>
      <c r="O189" s="74">
        <f t="shared" si="53"/>
        <v>50.567166666666672</v>
      </c>
      <c r="P189" s="74">
        <f t="shared" si="53"/>
        <v>2.3301666666666669</v>
      </c>
      <c r="Q189" s="74"/>
      <c r="R189" s="74"/>
      <c r="S189" s="74"/>
      <c r="T189" s="74"/>
      <c r="U189" s="74">
        <f t="shared" si="53"/>
        <v>0.13433333333333333</v>
      </c>
      <c r="V189" s="74">
        <f t="shared" si="52"/>
        <v>99.609838333333329</v>
      </c>
    </row>
    <row r="190" spans="1:158" s="12" customFormat="1" x14ac:dyDescent="0.25">
      <c r="A190" s="129"/>
      <c r="B190" s="9"/>
      <c r="I190" s="73" t="s">
        <v>136</v>
      </c>
      <c r="J190" s="74">
        <f t="shared" ref="J190:U190" si="54">STDEV(J183:J188)</f>
        <v>0.74432430207985534</v>
      </c>
      <c r="K190" s="74"/>
      <c r="L190" s="74">
        <f t="shared" si="54"/>
        <v>0.14342245291445818</v>
      </c>
      <c r="M190" s="74">
        <f t="shared" si="54"/>
        <v>0.34402524726983097</v>
      </c>
      <c r="N190" s="74">
        <f t="shared" si="54"/>
        <v>0.10703348385746707</v>
      </c>
      <c r="O190" s="74">
        <f t="shared" si="54"/>
        <v>1.2401645724123338</v>
      </c>
      <c r="P190" s="74">
        <f t="shared" si="54"/>
        <v>0.35293082419457844</v>
      </c>
      <c r="Q190" s="74"/>
      <c r="R190" s="74"/>
      <c r="S190" s="74"/>
      <c r="T190" s="74"/>
      <c r="U190" s="74">
        <f t="shared" si="54"/>
        <v>0.11665619000578867</v>
      </c>
      <c r="V190" s="74"/>
    </row>
    <row r="191" spans="1:158" x14ac:dyDescent="0.25">
      <c r="A191" s="3" t="s">
        <v>190</v>
      </c>
      <c r="B191" s="3" t="s">
        <v>154</v>
      </c>
      <c r="C191" s="3">
        <v>2</v>
      </c>
      <c r="D191" s="3">
        <v>1300</v>
      </c>
      <c r="E191" s="3">
        <v>30</v>
      </c>
      <c r="F191" s="3">
        <v>1</v>
      </c>
      <c r="G191" s="3" t="s">
        <v>133</v>
      </c>
      <c r="H191" s="5"/>
      <c r="I191" s="5" t="s">
        <v>413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</row>
    <row r="192" spans="1:158" x14ac:dyDescent="0.25">
      <c r="A192" s="39"/>
      <c r="B192" s="6"/>
      <c r="C192" s="6"/>
      <c r="D192" s="12"/>
      <c r="E192" s="12"/>
      <c r="F192" s="12"/>
      <c r="G192" s="16" t="s">
        <v>133</v>
      </c>
      <c r="I192" s="15" t="s">
        <v>223</v>
      </c>
      <c r="J192" s="19">
        <v>0</v>
      </c>
      <c r="K192" s="21">
        <v>2.0099999999999998</v>
      </c>
      <c r="L192" s="21">
        <v>30.72</v>
      </c>
      <c r="M192" s="19">
        <v>38.46</v>
      </c>
      <c r="N192" s="19"/>
      <c r="O192" s="19">
        <v>22.7</v>
      </c>
      <c r="P192" s="19"/>
      <c r="Q192" s="19"/>
      <c r="R192" s="19"/>
      <c r="S192" s="19"/>
      <c r="T192" s="19">
        <v>2.73</v>
      </c>
      <c r="U192" s="19">
        <v>0</v>
      </c>
      <c r="V192" s="19">
        <f t="shared" ref="V192:V201" si="55">SUM(J192:U192)</f>
        <v>96.62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</row>
    <row r="193" spans="1:158" x14ac:dyDescent="0.25">
      <c r="A193" s="39"/>
      <c r="B193" s="6"/>
      <c r="C193" s="6"/>
      <c r="D193" s="12"/>
      <c r="E193" s="12"/>
      <c r="F193" s="12"/>
      <c r="G193" s="16" t="s">
        <v>133</v>
      </c>
      <c r="I193" s="15" t="s">
        <v>224</v>
      </c>
      <c r="J193" s="19">
        <v>0</v>
      </c>
      <c r="K193" s="21">
        <v>1.66</v>
      </c>
      <c r="L193" s="21">
        <v>31.25</v>
      </c>
      <c r="M193" s="19">
        <v>38.97</v>
      </c>
      <c r="N193" s="19"/>
      <c r="O193" s="19">
        <v>23.04</v>
      </c>
      <c r="P193" s="19"/>
      <c r="Q193" s="19"/>
      <c r="R193" s="19"/>
      <c r="S193" s="19"/>
      <c r="T193" s="19">
        <v>4.0199999999999996</v>
      </c>
      <c r="U193" s="19">
        <v>0.12</v>
      </c>
      <c r="V193" s="19">
        <f t="shared" si="55"/>
        <v>99.059999999999988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</row>
    <row r="194" spans="1:158" x14ac:dyDescent="0.25">
      <c r="A194" s="39"/>
      <c r="B194" s="6"/>
      <c r="C194" s="6"/>
      <c r="D194" s="12"/>
      <c r="E194" s="12"/>
      <c r="F194" s="12"/>
      <c r="G194" s="16" t="s">
        <v>133</v>
      </c>
      <c r="I194" s="15" t="s">
        <v>225</v>
      </c>
      <c r="J194" s="19">
        <v>0</v>
      </c>
      <c r="K194" s="21">
        <v>1.79</v>
      </c>
      <c r="L194" s="21">
        <v>31.41</v>
      </c>
      <c r="M194" s="19">
        <v>38.479999999999997</v>
      </c>
      <c r="N194" s="19"/>
      <c r="O194" s="19">
        <v>23.08</v>
      </c>
      <c r="P194" s="19"/>
      <c r="Q194" s="19"/>
      <c r="R194" s="19"/>
      <c r="S194" s="19"/>
      <c r="T194" s="19">
        <v>3.88</v>
      </c>
      <c r="U194" s="19">
        <v>0.21</v>
      </c>
      <c r="V194" s="19">
        <f t="shared" si="55"/>
        <v>98.85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</row>
    <row r="195" spans="1:158" x14ac:dyDescent="0.25">
      <c r="A195" s="39"/>
      <c r="B195" s="6"/>
      <c r="C195" s="6"/>
      <c r="D195" s="12"/>
      <c r="E195" s="12"/>
      <c r="F195" s="12"/>
      <c r="G195" s="16" t="s">
        <v>133</v>
      </c>
      <c r="I195" s="15" t="s">
        <v>226</v>
      </c>
      <c r="J195" s="19">
        <v>0</v>
      </c>
      <c r="K195" s="21">
        <v>2.38</v>
      </c>
      <c r="L195" s="21">
        <v>29.24</v>
      </c>
      <c r="M195" s="19">
        <v>41.46</v>
      </c>
      <c r="N195" s="19"/>
      <c r="O195" s="19">
        <v>21.83</v>
      </c>
      <c r="P195" s="19"/>
      <c r="Q195" s="19"/>
      <c r="R195" s="19"/>
      <c r="S195" s="19"/>
      <c r="T195" s="19">
        <v>3.1</v>
      </c>
      <c r="U195" s="19">
        <v>0.68</v>
      </c>
      <c r="V195" s="19">
        <f t="shared" si="55"/>
        <v>98.69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</row>
    <row r="196" spans="1:158" x14ac:dyDescent="0.25">
      <c r="A196" s="39"/>
      <c r="B196" s="6"/>
      <c r="C196" s="6"/>
      <c r="D196" s="12"/>
      <c r="E196" s="12"/>
      <c r="F196" s="12"/>
      <c r="G196" s="16" t="s">
        <v>133</v>
      </c>
      <c r="I196" s="15" t="s">
        <v>227</v>
      </c>
      <c r="J196" s="19">
        <v>0</v>
      </c>
      <c r="K196" s="21">
        <v>2.12</v>
      </c>
      <c r="L196" s="21">
        <v>27.5</v>
      </c>
      <c r="M196" s="19">
        <v>38.71</v>
      </c>
      <c r="N196" s="19"/>
      <c r="O196" s="19">
        <v>21.12</v>
      </c>
      <c r="P196" s="19"/>
      <c r="Q196" s="19"/>
      <c r="R196" s="19"/>
      <c r="S196" s="19"/>
      <c r="T196" s="19">
        <v>0.73</v>
      </c>
      <c r="U196" s="19">
        <v>0.13</v>
      </c>
      <c r="V196" s="19">
        <f t="shared" si="55"/>
        <v>90.31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</row>
    <row r="197" spans="1:158" x14ac:dyDescent="0.25">
      <c r="A197" s="39"/>
      <c r="B197" s="6"/>
      <c r="C197" s="6"/>
      <c r="D197" s="12"/>
      <c r="E197" s="12"/>
      <c r="F197" s="12"/>
      <c r="G197" s="16" t="s">
        <v>133</v>
      </c>
      <c r="I197" s="10" t="s">
        <v>228</v>
      </c>
      <c r="J197" s="19">
        <v>0</v>
      </c>
      <c r="K197" s="21">
        <v>2.14</v>
      </c>
      <c r="L197" s="21">
        <v>31.87</v>
      </c>
      <c r="M197" s="19">
        <v>41.04</v>
      </c>
      <c r="N197" s="19"/>
      <c r="O197" s="19">
        <v>22.85</v>
      </c>
      <c r="P197" s="19"/>
      <c r="Q197" s="19"/>
      <c r="R197" s="19"/>
      <c r="S197" s="19"/>
      <c r="T197" s="19">
        <v>0.79</v>
      </c>
      <c r="U197" s="19">
        <v>0.33</v>
      </c>
      <c r="V197" s="19">
        <f t="shared" si="55"/>
        <v>99.02000000000001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</row>
    <row r="198" spans="1:158" x14ac:dyDescent="0.25">
      <c r="A198" s="39"/>
      <c r="B198" s="6"/>
      <c r="C198" s="6"/>
      <c r="D198" s="12"/>
      <c r="E198" s="12"/>
      <c r="F198" s="12"/>
      <c r="G198" s="16" t="s">
        <v>133</v>
      </c>
      <c r="I198" s="10" t="s">
        <v>212</v>
      </c>
      <c r="J198" s="19">
        <v>0</v>
      </c>
      <c r="K198" s="21">
        <v>2.82</v>
      </c>
      <c r="L198" s="21">
        <v>28.54</v>
      </c>
      <c r="M198" s="19">
        <v>42.8</v>
      </c>
      <c r="N198" s="19"/>
      <c r="O198" s="19">
        <v>21.73</v>
      </c>
      <c r="P198" s="19"/>
      <c r="Q198" s="19"/>
      <c r="R198" s="19"/>
      <c r="S198" s="19"/>
      <c r="T198" s="19">
        <v>2.48</v>
      </c>
      <c r="U198" s="19">
        <v>0.09</v>
      </c>
      <c r="V198" s="19">
        <f t="shared" si="55"/>
        <v>98.460000000000008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</row>
    <row r="199" spans="1:158" x14ac:dyDescent="0.25">
      <c r="A199" s="39"/>
      <c r="B199" s="6"/>
      <c r="C199" s="6"/>
      <c r="D199" s="12"/>
      <c r="E199" s="12"/>
      <c r="F199" s="12"/>
      <c r="G199" s="16" t="s">
        <v>133</v>
      </c>
      <c r="I199" s="10" t="s">
        <v>213</v>
      </c>
      <c r="J199" s="19">
        <v>0</v>
      </c>
      <c r="K199" s="21">
        <v>3.52</v>
      </c>
      <c r="L199" s="21">
        <v>22.75</v>
      </c>
      <c r="M199" s="19">
        <v>49.43</v>
      </c>
      <c r="N199" s="19"/>
      <c r="O199" s="19">
        <v>22.36</v>
      </c>
      <c r="P199" s="19"/>
      <c r="Q199" s="19"/>
      <c r="R199" s="19"/>
      <c r="S199" s="19"/>
      <c r="T199" s="19">
        <v>0.59</v>
      </c>
      <c r="U199" s="19">
        <v>0.3</v>
      </c>
      <c r="V199" s="19">
        <f t="shared" si="55"/>
        <v>98.95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</row>
    <row r="200" spans="1:158" x14ac:dyDescent="0.25">
      <c r="A200" s="39"/>
      <c r="B200" s="6"/>
      <c r="C200" s="6"/>
      <c r="D200" s="12"/>
      <c r="E200" s="12"/>
      <c r="F200" s="12"/>
      <c r="G200" s="16" t="s">
        <v>133</v>
      </c>
      <c r="I200" s="10" t="s">
        <v>214</v>
      </c>
      <c r="J200" s="19">
        <v>0</v>
      </c>
      <c r="K200" s="21">
        <v>2.2400000000000002</v>
      </c>
      <c r="L200" s="21">
        <v>31.1</v>
      </c>
      <c r="M200" s="19">
        <v>42.59</v>
      </c>
      <c r="N200" s="19"/>
      <c r="O200" s="19">
        <v>22.95</v>
      </c>
      <c r="P200" s="19"/>
      <c r="Q200" s="19"/>
      <c r="R200" s="19"/>
      <c r="S200" s="19"/>
      <c r="T200" s="19">
        <v>0.27</v>
      </c>
      <c r="U200" s="19">
        <v>0.22</v>
      </c>
      <c r="V200" s="19">
        <f t="shared" si="55"/>
        <v>99.37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</row>
    <row r="201" spans="1:158" x14ac:dyDescent="0.25">
      <c r="I201" s="73" t="s">
        <v>135</v>
      </c>
      <c r="J201" s="74">
        <f>AVERAGE(J192:J200)</f>
        <v>0</v>
      </c>
      <c r="K201" s="74">
        <f t="shared" ref="K201:U201" si="56">AVERAGE(K192:K200)</f>
        <v>2.2977777777777777</v>
      </c>
      <c r="L201" s="74">
        <f t="shared" si="56"/>
        <v>29.375555555555554</v>
      </c>
      <c r="M201" s="74">
        <f t="shared" si="56"/>
        <v>41.326666666666675</v>
      </c>
      <c r="N201" s="74"/>
      <c r="O201" s="74">
        <f t="shared" si="56"/>
        <v>22.406666666666663</v>
      </c>
      <c r="P201" s="74"/>
      <c r="Q201" s="74"/>
      <c r="R201" s="74"/>
      <c r="S201" s="74"/>
      <c r="T201" s="74">
        <f t="shared" si="56"/>
        <v>2.0655555555555556</v>
      </c>
      <c r="U201" s="74">
        <f t="shared" si="56"/>
        <v>0.23111111111111116</v>
      </c>
      <c r="V201" s="74">
        <f t="shared" si="55"/>
        <v>97.703333333333333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</row>
    <row r="202" spans="1:158" x14ac:dyDescent="0.25">
      <c r="I202" s="73" t="s">
        <v>136</v>
      </c>
      <c r="J202" s="74">
        <f>STDEV(J192:J200)</f>
        <v>0</v>
      </c>
      <c r="K202" s="74">
        <f t="shared" ref="K202:U202" si="57">STDEV(K192:K200)</f>
        <v>0.56795197371295791</v>
      </c>
      <c r="L202" s="74">
        <f t="shared" si="57"/>
        <v>2.8893819023759697</v>
      </c>
      <c r="M202" s="74">
        <f t="shared" si="57"/>
        <v>3.5045113782095219</v>
      </c>
      <c r="N202" s="74"/>
      <c r="O202" s="74">
        <f t="shared" si="57"/>
        <v>0.69645531084198031</v>
      </c>
      <c r="P202" s="74"/>
      <c r="Q202" s="74"/>
      <c r="R202" s="74"/>
      <c r="S202" s="74"/>
      <c r="T202" s="74">
        <f t="shared" si="57"/>
        <v>1.4835524182777555</v>
      </c>
      <c r="U202" s="74">
        <f t="shared" si="57"/>
        <v>0.19763884008744612</v>
      </c>
      <c r="V202" s="7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</row>
    <row r="203" spans="1:158" x14ac:dyDescent="0.25">
      <c r="A203" s="3" t="s">
        <v>190</v>
      </c>
      <c r="B203" s="3" t="s">
        <v>154</v>
      </c>
      <c r="C203" s="3">
        <v>2</v>
      </c>
      <c r="D203" s="3">
        <v>1300</v>
      </c>
      <c r="E203" s="3">
        <v>30</v>
      </c>
      <c r="F203" s="3">
        <v>1</v>
      </c>
      <c r="G203" s="3" t="s">
        <v>155</v>
      </c>
      <c r="H203" s="5"/>
      <c r="I203" s="5" t="s">
        <v>822</v>
      </c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</row>
    <row r="204" spans="1:158" x14ac:dyDescent="0.25">
      <c r="A204" s="39"/>
      <c r="B204" s="6"/>
      <c r="C204" s="6"/>
      <c r="D204" s="12"/>
      <c r="E204" s="12"/>
      <c r="F204" s="12"/>
      <c r="G204" s="16" t="s">
        <v>155</v>
      </c>
      <c r="I204" s="10" t="s">
        <v>255</v>
      </c>
      <c r="J204" s="21">
        <v>35.57</v>
      </c>
      <c r="K204" s="21">
        <v>2.78</v>
      </c>
      <c r="L204" s="21">
        <v>7.7</v>
      </c>
      <c r="M204" s="19">
        <v>6.6045319999999998</v>
      </c>
      <c r="N204" s="19">
        <v>0</v>
      </c>
      <c r="O204" s="21">
        <v>13.08</v>
      </c>
      <c r="P204" s="21">
        <v>28.21</v>
      </c>
      <c r="Q204" s="21">
        <v>2.09</v>
      </c>
      <c r="R204" s="21">
        <v>1.46</v>
      </c>
      <c r="S204" s="21">
        <v>1</v>
      </c>
      <c r="T204" s="10">
        <v>0.59</v>
      </c>
      <c r="U204" s="10">
        <v>0.11</v>
      </c>
      <c r="V204" s="19">
        <f t="shared" ref="V204:V214" si="58">SUM(J204:U204)</f>
        <v>99.194532000000009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</row>
    <row r="205" spans="1:158" x14ac:dyDescent="0.25">
      <c r="A205" s="39"/>
      <c r="B205" s="6"/>
      <c r="C205" s="6"/>
      <c r="D205" s="12"/>
      <c r="E205" s="12"/>
      <c r="F205" s="12"/>
      <c r="G205" s="16" t="s">
        <v>155</v>
      </c>
      <c r="I205" s="10" t="s">
        <v>256</v>
      </c>
      <c r="J205" s="21">
        <v>35.590000000000003</v>
      </c>
      <c r="K205" s="21">
        <v>2.6</v>
      </c>
      <c r="L205" s="21">
        <v>8.3800000000000008</v>
      </c>
      <c r="M205" s="19">
        <v>7.2073980000000004</v>
      </c>
      <c r="N205" s="19">
        <v>0</v>
      </c>
      <c r="O205" s="21">
        <v>13.02</v>
      </c>
      <c r="P205" s="21">
        <v>27.87</v>
      </c>
      <c r="Q205" s="21">
        <v>2.2599999999999998</v>
      </c>
      <c r="R205" s="21">
        <v>1.56</v>
      </c>
      <c r="S205" s="21">
        <v>0.7</v>
      </c>
      <c r="T205" s="19">
        <v>0</v>
      </c>
      <c r="U205" s="19">
        <v>0</v>
      </c>
      <c r="V205" s="19">
        <f t="shared" si="58"/>
        <v>99.187398000000016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</row>
    <row r="206" spans="1:158" x14ac:dyDescent="0.25">
      <c r="A206" s="39"/>
      <c r="B206" s="6"/>
      <c r="C206" s="6"/>
      <c r="D206" s="12"/>
      <c r="E206" s="12"/>
      <c r="F206" s="12"/>
      <c r="G206" s="16" t="s">
        <v>155</v>
      </c>
      <c r="I206" s="10" t="s">
        <v>257</v>
      </c>
      <c r="J206" s="21">
        <v>35.24</v>
      </c>
      <c r="K206" s="21">
        <v>2.27</v>
      </c>
      <c r="L206" s="21">
        <v>7.64</v>
      </c>
      <c r="M206" s="19">
        <v>7.7562759999999997</v>
      </c>
      <c r="N206" s="21">
        <v>0.28999999999999998</v>
      </c>
      <c r="O206" s="21">
        <v>12.59</v>
      </c>
      <c r="P206" s="21">
        <v>27.76</v>
      </c>
      <c r="Q206" s="21">
        <v>2.15</v>
      </c>
      <c r="R206" s="21">
        <v>1.83</v>
      </c>
      <c r="S206" s="21">
        <v>1.33</v>
      </c>
      <c r="T206" s="19">
        <v>0</v>
      </c>
      <c r="U206" s="10">
        <v>0.27</v>
      </c>
      <c r="V206" s="19">
        <f t="shared" si="58"/>
        <v>99.126276000000004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</row>
    <row r="207" spans="1:158" s="35" customFormat="1" x14ac:dyDescent="0.25">
      <c r="A207" s="39"/>
      <c r="B207" s="6"/>
      <c r="C207" s="6"/>
      <c r="D207" s="12"/>
      <c r="E207" s="12"/>
      <c r="F207" s="12"/>
      <c r="G207" s="16" t="s">
        <v>155</v>
      </c>
      <c r="H207" s="7"/>
      <c r="I207" s="10" t="s">
        <v>258</v>
      </c>
      <c r="J207" s="21">
        <v>36.549999999999997</v>
      </c>
      <c r="K207" s="21">
        <v>1.89</v>
      </c>
      <c r="L207" s="21">
        <v>8.14</v>
      </c>
      <c r="M207" s="19">
        <v>7.1264159999999999</v>
      </c>
      <c r="N207" s="19">
        <v>0</v>
      </c>
      <c r="O207" s="21">
        <v>12.89</v>
      </c>
      <c r="P207" s="21">
        <v>28.06</v>
      </c>
      <c r="Q207" s="21">
        <v>2</v>
      </c>
      <c r="R207" s="21">
        <v>1.25</v>
      </c>
      <c r="S207" s="21">
        <v>0.87</v>
      </c>
      <c r="T207" s="10">
        <v>0.17</v>
      </c>
      <c r="U207" s="10">
        <v>0.26</v>
      </c>
      <c r="V207" s="19">
        <f t="shared" si="58"/>
        <v>99.206416000000019</v>
      </c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</row>
    <row r="208" spans="1:158" x14ac:dyDescent="0.25">
      <c r="A208" s="39"/>
      <c r="B208" s="6"/>
      <c r="C208" s="6"/>
      <c r="D208" s="12"/>
      <c r="E208" s="12"/>
      <c r="F208" s="12"/>
      <c r="G208" s="16" t="s">
        <v>155</v>
      </c>
      <c r="I208" s="10" t="s">
        <v>259</v>
      </c>
      <c r="J208" s="21">
        <v>35.01</v>
      </c>
      <c r="K208" s="21">
        <v>2.6</v>
      </c>
      <c r="L208" s="21">
        <v>8.35</v>
      </c>
      <c r="M208" s="19">
        <v>7.7382800000000005</v>
      </c>
      <c r="N208" s="19">
        <v>0</v>
      </c>
      <c r="O208" s="21">
        <v>12.58</v>
      </c>
      <c r="P208" s="21">
        <v>27.62</v>
      </c>
      <c r="Q208" s="21">
        <v>2.5099999999999998</v>
      </c>
      <c r="R208" s="21">
        <v>1.67</v>
      </c>
      <c r="S208" s="21">
        <v>1.07</v>
      </c>
      <c r="T208" s="19">
        <v>0</v>
      </c>
      <c r="U208" s="19">
        <v>0</v>
      </c>
      <c r="V208" s="19">
        <f t="shared" si="58"/>
        <v>99.148280000000014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</row>
    <row r="209" spans="1:158" x14ac:dyDescent="0.25">
      <c r="A209" s="39"/>
      <c r="B209" s="6"/>
      <c r="C209" s="6"/>
      <c r="D209" s="12"/>
      <c r="E209" s="12"/>
      <c r="F209" s="12"/>
      <c r="G209" s="16" t="s">
        <v>155</v>
      </c>
      <c r="I209" s="10" t="s">
        <v>260</v>
      </c>
      <c r="J209" s="21">
        <v>34.17</v>
      </c>
      <c r="K209" s="21">
        <v>3.01</v>
      </c>
      <c r="L209" s="21">
        <v>8.2100000000000009</v>
      </c>
      <c r="M209" s="19">
        <v>7.4233500000000001</v>
      </c>
      <c r="N209" s="21">
        <v>0.5</v>
      </c>
      <c r="O209" s="21">
        <v>13.3</v>
      </c>
      <c r="P209" s="21">
        <v>27.43</v>
      </c>
      <c r="Q209" s="21">
        <v>2.29</v>
      </c>
      <c r="R209" s="21">
        <v>1.61</v>
      </c>
      <c r="S209" s="21">
        <v>1.1599999999999999</v>
      </c>
      <c r="T209" s="19">
        <v>0</v>
      </c>
      <c r="U209" s="10">
        <v>0.01</v>
      </c>
      <c r="V209" s="19">
        <f t="shared" si="58"/>
        <v>99.113350000000011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</row>
    <row r="210" spans="1:158" x14ac:dyDescent="0.25">
      <c r="A210" s="39"/>
      <c r="B210" s="6"/>
      <c r="C210" s="6"/>
      <c r="D210" s="12"/>
      <c r="E210" s="12"/>
      <c r="F210" s="12"/>
      <c r="G210" s="16" t="s">
        <v>155</v>
      </c>
      <c r="I210" s="10" t="s">
        <v>268</v>
      </c>
      <c r="J210" s="21">
        <v>35.68</v>
      </c>
      <c r="K210" s="21">
        <v>2.21</v>
      </c>
      <c r="L210" s="21">
        <v>8.9700000000000006</v>
      </c>
      <c r="M210" s="19">
        <v>7.1624080000000001</v>
      </c>
      <c r="N210" s="21">
        <v>0.04</v>
      </c>
      <c r="O210" s="21">
        <v>13.02</v>
      </c>
      <c r="P210" s="21">
        <v>26.33</v>
      </c>
      <c r="Q210" s="21">
        <v>2.39</v>
      </c>
      <c r="R210" s="21">
        <v>1.78</v>
      </c>
      <c r="S210" s="21">
        <v>0.92</v>
      </c>
      <c r="T210" s="10">
        <v>0.17</v>
      </c>
      <c r="U210" s="10">
        <v>0.43</v>
      </c>
      <c r="V210" s="19">
        <f t="shared" si="58"/>
        <v>99.102408000000011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</row>
    <row r="211" spans="1:158" x14ac:dyDescent="0.25">
      <c r="A211" s="39"/>
      <c r="B211" s="6"/>
      <c r="C211" s="6"/>
      <c r="D211" s="12"/>
      <c r="E211" s="12"/>
      <c r="F211" s="12"/>
      <c r="G211" s="16" t="s">
        <v>155</v>
      </c>
      <c r="I211" s="10" t="s">
        <v>265</v>
      </c>
      <c r="J211" s="21">
        <v>35.57</v>
      </c>
      <c r="K211" s="21">
        <v>2.6</v>
      </c>
      <c r="L211" s="21">
        <v>8.7200000000000006</v>
      </c>
      <c r="M211" s="19">
        <v>8.4401240000000008</v>
      </c>
      <c r="N211" s="19">
        <v>0</v>
      </c>
      <c r="O211" s="21">
        <v>12.25</v>
      </c>
      <c r="P211" s="21">
        <v>26.59</v>
      </c>
      <c r="Q211" s="21">
        <v>2.71</v>
      </c>
      <c r="R211" s="21">
        <v>1.41</v>
      </c>
      <c r="S211" s="21">
        <v>0.77</v>
      </c>
      <c r="T211" s="19">
        <v>0</v>
      </c>
      <c r="U211" s="19">
        <v>0</v>
      </c>
      <c r="V211" s="19">
        <f t="shared" si="58"/>
        <v>99.060123999999988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</row>
    <row r="212" spans="1:158" x14ac:dyDescent="0.25">
      <c r="A212" s="39"/>
      <c r="B212" s="6"/>
      <c r="C212" s="6"/>
      <c r="D212" s="12"/>
      <c r="E212" s="12"/>
      <c r="F212" s="12"/>
      <c r="G212" s="16" t="s">
        <v>155</v>
      </c>
      <c r="I212" s="10" t="s">
        <v>266</v>
      </c>
      <c r="J212" s="21">
        <v>35.65</v>
      </c>
      <c r="K212" s="21">
        <v>2.38</v>
      </c>
      <c r="L212" s="21">
        <v>8.61</v>
      </c>
      <c r="M212" s="19">
        <v>7.3693619999999997</v>
      </c>
      <c r="N212" s="21">
        <v>0.23</v>
      </c>
      <c r="O212" s="21">
        <v>12.47</v>
      </c>
      <c r="P212" s="21">
        <v>26.96</v>
      </c>
      <c r="Q212" s="21">
        <v>2.68</v>
      </c>
      <c r="R212" s="21">
        <v>1.79</v>
      </c>
      <c r="S212" s="21">
        <v>0.97</v>
      </c>
      <c r="T212" s="19">
        <v>0</v>
      </c>
      <c r="U212" s="10">
        <v>0.04</v>
      </c>
      <c r="V212" s="19">
        <f t="shared" si="58"/>
        <v>99.149362000000025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</row>
    <row r="213" spans="1:158" x14ac:dyDescent="0.25">
      <c r="A213" s="39"/>
      <c r="B213" s="6"/>
      <c r="C213" s="6"/>
      <c r="D213" s="12"/>
      <c r="E213" s="12"/>
      <c r="F213" s="12"/>
      <c r="G213" s="16" t="s">
        <v>155</v>
      </c>
      <c r="I213" s="10" t="s">
        <v>269</v>
      </c>
      <c r="J213" s="21">
        <v>35.06</v>
      </c>
      <c r="K213" s="21">
        <v>2.7</v>
      </c>
      <c r="L213" s="21">
        <v>8.16</v>
      </c>
      <c r="M213" s="19">
        <v>7.2343919999999997</v>
      </c>
      <c r="N213" s="19">
        <v>0</v>
      </c>
      <c r="O213" s="21">
        <v>12.29</v>
      </c>
      <c r="P213" s="21">
        <v>28.39</v>
      </c>
      <c r="Q213" s="21">
        <v>2.46</v>
      </c>
      <c r="R213" s="21">
        <v>1.76</v>
      </c>
      <c r="S213" s="21">
        <v>0.68</v>
      </c>
      <c r="T213" s="19">
        <v>0</v>
      </c>
      <c r="U213" s="10">
        <v>0.41</v>
      </c>
      <c r="V213" s="19">
        <f t="shared" si="58"/>
        <v>99.144391999999996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</row>
    <row r="214" spans="1:158" x14ac:dyDescent="0.25">
      <c r="A214" s="41"/>
      <c r="B214" s="6"/>
      <c r="C214" s="4"/>
      <c r="D214" s="12"/>
      <c r="E214" s="12"/>
      <c r="F214" s="12"/>
      <c r="G214" s="16"/>
      <c r="I214" s="73" t="s">
        <v>135</v>
      </c>
      <c r="J214" s="74">
        <f t="shared" ref="J214:U214" si="59">AVERAGE(J204:J213)</f>
        <v>35.408999999999999</v>
      </c>
      <c r="K214" s="74">
        <f t="shared" si="59"/>
        <v>2.504</v>
      </c>
      <c r="L214" s="74">
        <f t="shared" si="59"/>
        <v>8.2880000000000003</v>
      </c>
      <c r="M214" s="74">
        <f t="shared" si="59"/>
        <v>7.4062537999999991</v>
      </c>
      <c r="N214" s="74">
        <f t="shared" si="59"/>
        <v>0.10600000000000001</v>
      </c>
      <c r="O214" s="74">
        <f t="shared" si="59"/>
        <v>12.748999999999999</v>
      </c>
      <c r="P214" s="74">
        <f t="shared" si="59"/>
        <v>27.522000000000002</v>
      </c>
      <c r="Q214" s="74">
        <f t="shared" si="59"/>
        <v>2.3540000000000001</v>
      </c>
      <c r="R214" s="74">
        <f t="shared" si="59"/>
        <v>1.6120000000000001</v>
      </c>
      <c r="S214" s="74">
        <f t="shared" si="59"/>
        <v>0.94700000000000006</v>
      </c>
      <c r="T214" s="74">
        <f t="shared" si="59"/>
        <v>9.2999999999999999E-2</v>
      </c>
      <c r="U214" s="74">
        <f t="shared" si="59"/>
        <v>0.153</v>
      </c>
      <c r="V214" s="74">
        <f t="shared" si="58"/>
        <v>99.143253800000011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</row>
    <row r="215" spans="1:158" s="61" customFormat="1" x14ac:dyDescent="0.25">
      <c r="A215" s="164"/>
      <c r="B215" s="165"/>
      <c r="C215" s="166"/>
      <c r="D215" s="127"/>
      <c r="E215" s="127"/>
      <c r="F215" s="127"/>
      <c r="G215" s="167"/>
      <c r="I215" s="157" t="s">
        <v>136</v>
      </c>
      <c r="J215" s="158">
        <f t="shared" ref="J215:U215" si="60">STDEV(J204:J213)</f>
        <v>0.61125462961209631</v>
      </c>
      <c r="K215" s="158">
        <f t="shared" si="60"/>
        <v>0.32177286675196393</v>
      </c>
      <c r="L215" s="158">
        <f t="shared" si="60"/>
        <v>0.41869638960309508</v>
      </c>
      <c r="M215" s="158">
        <f t="shared" si="60"/>
        <v>0.48909278078722246</v>
      </c>
      <c r="N215" s="158">
        <f t="shared" si="60"/>
        <v>0.17519512930824685</v>
      </c>
      <c r="O215" s="158">
        <f t="shared" si="60"/>
        <v>0.3607538403583993</v>
      </c>
      <c r="P215" s="158">
        <f t="shared" si="60"/>
        <v>0.69260859557665555</v>
      </c>
      <c r="Q215" s="158">
        <f t="shared" si="60"/>
        <v>0.24024062011981981</v>
      </c>
      <c r="R215" s="158">
        <f t="shared" si="60"/>
        <v>0.19158983967493304</v>
      </c>
      <c r="S215" s="158">
        <f t="shared" si="60"/>
        <v>0.20569934910500387</v>
      </c>
      <c r="T215" s="158">
        <f t="shared" si="60"/>
        <v>0.18838789770046269</v>
      </c>
      <c r="U215" s="158">
        <f t="shared" si="60"/>
        <v>0.17423164657049722</v>
      </c>
      <c r="V215" s="158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/>
      <c r="EG215" s="127"/>
      <c r="EH215" s="127"/>
      <c r="EI215" s="127"/>
      <c r="EJ215" s="127"/>
      <c r="EK215" s="127"/>
      <c r="EL215" s="127"/>
      <c r="EM215" s="127"/>
      <c r="EN215" s="127"/>
      <c r="EO215" s="127"/>
      <c r="EP215" s="127"/>
      <c r="EQ215" s="127"/>
      <c r="ER215" s="127"/>
      <c r="ES215" s="127"/>
      <c r="ET215" s="127"/>
      <c r="EU215" s="127"/>
      <c r="EV215" s="127"/>
      <c r="EW215" s="127"/>
      <c r="EX215" s="127"/>
      <c r="EY215" s="127"/>
      <c r="EZ215" s="127"/>
      <c r="FA215" s="127"/>
      <c r="FB215" s="127"/>
    </row>
    <row r="216" spans="1:158" x14ac:dyDescent="0.25">
      <c r="A216" s="3" t="s">
        <v>191</v>
      </c>
      <c r="B216" s="3" t="s">
        <v>154</v>
      </c>
      <c r="C216" s="3">
        <v>2</v>
      </c>
      <c r="D216" s="3">
        <v>1300</v>
      </c>
      <c r="E216" s="3">
        <v>50</v>
      </c>
      <c r="F216" s="3">
        <v>1</v>
      </c>
      <c r="G216" s="3" t="s">
        <v>153</v>
      </c>
      <c r="H216" s="5"/>
      <c r="I216" s="5" t="s">
        <v>828</v>
      </c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</row>
    <row r="217" spans="1:158" s="2" customFormat="1" x14ac:dyDescent="0.25">
      <c r="A217" s="4"/>
      <c r="B217" s="4"/>
      <c r="C217" s="4"/>
      <c r="D217" s="4"/>
      <c r="E217" s="4"/>
      <c r="F217" s="4"/>
      <c r="G217" s="2" t="s">
        <v>153</v>
      </c>
      <c r="H217" s="6"/>
      <c r="I217" t="s">
        <v>788</v>
      </c>
      <c r="J217" s="105">
        <v>30.288</v>
      </c>
      <c r="K217" s="105">
        <v>2.0830000000000002</v>
      </c>
      <c r="L217" s="105">
        <v>6.5270000000000001</v>
      </c>
      <c r="M217" s="105">
        <v>5.6139999999999999</v>
      </c>
      <c r="N217" s="105">
        <v>0.17</v>
      </c>
      <c r="O217" s="105">
        <v>11.038</v>
      </c>
      <c r="P217" s="105">
        <v>30.692</v>
      </c>
      <c r="Q217" s="105">
        <v>2.085</v>
      </c>
      <c r="R217" s="105">
        <v>1.3660000000000001</v>
      </c>
      <c r="S217" s="105">
        <v>0.89800000000000002</v>
      </c>
      <c r="T217" s="148"/>
      <c r="U217" s="148"/>
      <c r="V217" s="148">
        <f t="shared" ref="V217:V234" si="61">SUM(J217:U217)</f>
        <v>90.760999999999996</v>
      </c>
    </row>
    <row r="218" spans="1:158" s="2" customFormat="1" x14ac:dyDescent="0.25">
      <c r="A218" s="4"/>
      <c r="B218" s="4"/>
      <c r="C218" s="4"/>
      <c r="D218" s="4"/>
      <c r="E218" s="4"/>
      <c r="F218" s="4"/>
      <c r="G218" s="2" t="s">
        <v>153</v>
      </c>
      <c r="H218" s="6"/>
      <c r="I218" t="s">
        <v>789</v>
      </c>
      <c r="J218" s="105">
        <v>30.161999999999999</v>
      </c>
      <c r="K218" s="105">
        <v>2.073</v>
      </c>
      <c r="L218" s="105">
        <v>6.7539999999999996</v>
      </c>
      <c r="M218" s="105">
        <v>6.3339999999999996</v>
      </c>
      <c r="N218" s="105">
        <v>6.9000000000000006E-2</v>
      </c>
      <c r="O218" s="105">
        <v>11.416</v>
      </c>
      <c r="P218" s="105">
        <v>30.425000000000001</v>
      </c>
      <c r="Q218" s="105">
        <v>2.1379999999999999</v>
      </c>
      <c r="R218" s="105">
        <v>1.2430000000000001</v>
      </c>
      <c r="S218" s="105">
        <v>1.018</v>
      </c>
      <c r="T218" s="148"/>
      <c r="U218" s="148"/>
      <c r="V218" s="148">
        <f t="shared" si="61"/>
        <v>91.631999999999991</v>
      </c>
    </row>
    <row r="219" spans="1:158" s="2" customFormat="1" x14ac:dyDescent="0.25">
      <c r="A219" s="4"/>
      <c r="B219" s="4"/>
      <c r="C219" s="4"/>
      <c r="D219" s="4"/>
      <c r="E219" s="4"/>
      <c r="F219" s="4"/>
      <c r="G219" s="2" t="s">
        <v>153</v>
      </c>
      <c r="H219" s="6"/>
      <c r="I219" t="s">
        <v>790</v>
      </c>
      <c r="J219" s="105">
        <v>29.661000000000001</v>
      </c>
      <c r="K219" s="105">
        <v>1.9650000000000001</v>
      </c>
      <c r="L219" s="105">
        <v>6.7119999999999997</v>
      </c>
      <c r="M219" s="105">
        <v>6.1150000000000002</v>
      </c>
      <c r="N219" s="105">
        <v>9.0999999999999998E-2</v>
      </c>
      <c r="O219" s="105">
        <v>11.454000000000001</v>
      </c>
      <c r="P219" s="105">
        <v>30.405999999999999</v>
      </c>
      <c r="Q219" s="105">
        <v>2.1120000000000001</v>
      </c>
      <c r="R219" s="105">
        <v>1.218</v>
      </c>
      <c r="S219" s="105">
        <v>0.89900000000000002</v>
      </c>
      <c r="T219" s="148"/>
      <c r="U219" s="148"/>
      <c r="V219" s="148">
        <f t="shared" si="61"/>
        <v>90.632999999999996</v>
      </c>
    </row>
    <row r="220" spans="1:158" s="2" customFormat="1" x14ac:dyDescent="0.25">
      <c r="A220" s="4"/>
      <c r="B220" s="4"/>
      <c r="C220" s="4"/>
      <c r="D220" s="4"/>
      <c r="E220" s="4"/>
      <c r="F220" s="4"/>
      <c r="G220" s="2" t="s">
        <v>153</v>
      </c>
      <c r="H220" s="6"/>
      <c r="I220" t="s">
        <v>791</v>
      </c>
      <c r="J220" s="105">
        <v>29.824999999999999</v>
      </c>
      <c r="K220" s="105">
        <v>1.944</v>
      </c>
      <c r="L220" s="105">
        <v>6.9050000000000002</v>
      </c>
      <c r="M220" s="105">
        <v>6.29</v>
      </c>
      <c r="N220" s="105">
        <v>0.123</v>
      </c>
      <c r="O220" s="105">
        <v>11.419</v>
      </c>
      <c r="P220" s="105">
        <v>30.582999999999998</v>
      </c>
      <c r="Q220" s="105">
        <v>1.998</v>
      </c>
      <c r="R220" s="105">
        <v>1.246</v>
      </c>
      <c r="S220" s="105">
        <v>0.89</v>
      </c>
      <c r="T220" s="148"/>
      <c r="U220" s="148"/>
      <c r="V220" s="148">
        <f t="shared" si="61"/>
        <v>91.222999999999999</v>
      </c>
    </row>
    <row r="221" spans="1:158" s="2" customFormat="1" x14ac:dyDescent="0.25">
      <c r="A221" s="4"/>
      <c r="B221" s="4"/>
      <c r="C221" s="4"/>
      <c r="D221" s="4"/>
      <c r="E221" s="4"/>
      <c r="F221" s="4"/>
      <c r="G221" s="2" t="s">
        <v>153</v>
      </c>
      <c r="H221" s="6"/>
      <c r="I221" t="s">
        <v>792</v>
      </c>
      <c r="J221" s="105">
        <v>29.288</v>
      </c>
      <c r="K221" s="105">
        <v>1.962</v>
      </c>
      <c r="L221" s="105">
        <v>6.9409999999999998</v>
      </c>
      <c r="M221" s="105">
        <v>6.5359999999999996</v>
      </c>
      <c r="N221" s="105">
        <v>0.13300000000000001</v>
      </c>
      <c r="O221" s="105">
        <v>11.379</v>
      </c>
      <c r="P221" s="105">
        <v>30.396999999999998</v>
      </c>
      <c r="Q221" s="105">
        <v>2.0459999999999998</v>
      </c>
      <c r="R221" s="105">
        <v>1.3540000000000001</v>
      </c>
      <c r="S221" s="105">
        <v>0.90300000000000002</v>
      </c>
      <c r="T221" s="148"/>
      <c r="U221" s="148"/>
      <c r="V221" s="148">
        <f t="shared" si="61"/>
        <v>90.939000000000007</v>
      </c>
    </row>
    <row r="222" spans="1:158" s="2" customFormat="1" x14ac:dyDescent="0.25">
      <c r="A222" s="4"/>
      <c r="B222" s="4"/>
      <c r="C222" s="4"/>
      <c r="D222" s="4"/>
      <c r="E222" s="4"/>
      <c r="F222" s="4"/>
      <c r="G222" s="2" t="s">
        <v>153</v>
      </c>
      <c r="H222" s="6"/>
      <c r="I222" t="s">
        <v>793</v>
      </c>
      <c r="J222" s="105">
        <v>30.027000000000001</v>
      </c>
      <c r="K222" s="105">
        <v>2.0019999999999998</v>
      </c>
      <c r="L222" s="105">
        <v>7.016</v>
      </c>
      <c r="M222" s="105">
        <v>6.548</v>
      </c>
      <c r="N222" s="105">
        <v>0.155</v>
      </c>
      <c r="O222" s="105">
        <v>11.599</v>
      </c>
      <c r="P222" s="105">
        <v>30.553000000000001</v>
      </c>
      <c r="Q222" s="105">
        <v>2.081</v>
      </c>
      <c r="R222" s="105">
        <v>1.252</v>
      </c>
      <c r="S222" s="105">
        <v>0.879</v>
      </c>
      <c r="T222" s="148"/>
      <c r="U222" s="148"/>
      <c r="V222" s="148">
        <f t="shared" si="61"/>
        <v>92.112000000000009</v>
      </c>
    </row>
    <row r="223" spans="1:158" s="2" customFormat="1" x14ac:dyDescent="0.25">
      <c r="A223" s="4"/>
      <c r="B223" s="4"/>
      <c r="C223" s="4"/>
      <c r="D223" s="4"/>
      <c r="E223" s="4"/>
      <c r="F223" s="4"/>
      <c r="G223" s="2" t="s">
        <v>153</v>
      </c>
      <c r="H223" s="6"/>
      <c r="I223" t="s">
        <v>794</v>
      </c>
      <c r="J223" s="105">
        <v>29.231999999999999</v>
      </c>
      <c r="K223" s="105">
        <v>2.0670000000000002</v>
      </c>
      <c r="L223" s="105">
        <v>6.9580000000000002</v>
      </c>
      <c r="M223" s="105">
        <v>6.3890000000000002</v>
      </c>
      <c r="N223" s="105">
        <v>0.13</v>
      </c>
      <c r="O223" s="105">
        <v>11.472</v>
      </c>
      <c r="P223" s="105">
        <v>30.443999999999999</v>
      </c>
      <c r="Q223" s="105">
        <v>2.0459999999999998</v>
      </c>
      <c r="R223" s="105">
        <v>1.28</v>
      </c>
      <c r="S223" s="105">
        <v>0.97099999999999997</v>
      </c>
      <c r="T223" s="148"/>
      <c r="U223" s="148"/>
      <c r="V223" s="148">
        <f t="shared" si="61"/>
        <v>90.989000000000019</v>
      </c>
    </row>
    <row r="224" spans="1:158" s="2" customFormat="1" x14ac:dyDescent="0.25">
      <c r="A224" s="4"/>
      <c r="B224" s="4"/>
      <c r="C224" s="4"/>
      <c r="D224" s="4"/>
      <c r="E224" s="4"/>
      <c r="F224" s="4"/>
      <c r="G224" s="2" t="s">
        <v>153</v>
      </c>
      <c r="H224" s="6"/>
      <c r="I224" t="s">
        <v>795</v>
      </c>
      <c r="J224" s="105">
        <v>29.786999999999999</v>
      </c>
      <c r="K224" s="105">
        <v>1.9970000000000001</v>
      </c>
      <c r="L224" s="105">
        <v>6.9729999999999999</v>
      </c>
      <c r="M224" s="105">
        <v>6.4829999999999997</v>
      </c>
      <c r="N224" s="105">
        <v>0.17399999999999999</v>
      </c>
      <c r="O224" s="105">
        <v>11.42</v>
      </c>
      <c r="P224" s="105">
        <v>30.611000000000001</v>
      </c>
      <c r="Q224" s="105">
        <v>2.1539999999999999</v>
      </c>
      <c r="R224" s="105">
        <v>1.3460000000000001</v>
      </c>
      <c r="S224" s="105">
        <v>0.92500000000000004</v>
      </c>
      <c r="T224" s="148"/>
      <c r="U224" s="148"/>
      <c r="V224" s="148">
        <f t="shared" si="61"/>
        <v>91.86999999999999</v>
      </c>
    </row>
    <row r="225" spans="1:158" s="2" customFormat="1" x14ac:dyDescent="0.25">
      <c r="A225" s="4"/>
      <c r="B225" s="4"/>
      <c r="C225" s="4"/>
      <c r="D225" s="4"/>
      <c r="E225" s="4"/>
      <c r="F225" s="4"/>
      <c r="G225" s="2" t="s">
        <v>153</v>
      </c>
      <c r="H225" s="6"/>
      <c r="I225" t="s">
        <v>796</v>
      </c>
      <c r="J225" s="105">
        <v>29.773</v>
      </c>
      <c r="K225" s="105">
        <v>2.0790000000000002</v>
      </c>
      <c r="L225" s="105">
        <v>6.9950000000000001</v>
      </c>
      <c r="M225" s="105">
        <v>6.4359999999999999</v>
      </c>
      <c r="N225" s="105">
        <v>0.13300000000000001</v>
      </c>
      <c r="O225" s="105">
        <v>11.272</v>
      </c>
      <c r="P225" s="105">
        <v>30.393000000000001</v>
      </c>
      <c r="Q225" s="105">
        <v>2.0550000000000002</v>
      </c>
      <c r="R225" s="105">
        <v>1.3440000000000001</v>
      </c>
      <c r="S225" s="105">
        <v>1.0149999999999999</v>
      </c>
      <c r="T225" s="148"/>
      <c r="U225" s="148"/>
      <c r="V225" s="148">
        <f t="shared" si="61"/>
        <v>91.495000000000005</v>
      </c>
    </row>
    <row r="226" spans="1:158" s="2" customFormat="1" x14ac:dyDescent="0.25">
      <c r="A226" s="4"/>
      <c r="B226" s="4"/>
      <c r="C226" s="4"/>
      <c r="D226" s="4"/>
      <c r="E226" s="4"/>
      <c r="F226" s="4"/>
      <c r="G226" s="2" t="s">
        <v>153</v>
      </c>
      <c r="H226" s="6"/>
      <c r="I226" t="s">
        <v>797</v>
      </c>
      <c r="J226" s="105">
        <v>29.510999999999999</v>
      </c>
      <c r="K226" s="105">
        <v>1.9330000000000001</v>
      </c>
      <c r="L226" s="105">
        <v>7.0789999999999997</v>
      </c>
      <c r="M226" s="105">
        <v>6.399</v>
      </c>
      <c r="N226" s="105">
        <v>0.13</v>
      </c>
      <c r="O226" s="105">
        <v>11.368</v>
      </c>
      <c r="P226" s="105">
        <v>30.260999999999999</v>
      </c>
      <c r="Q226" s="105">
        <v>2.181</v>
      </c>
      <c r="R226" s="105">
        <v>1.3129999999999999</v>
      </c>
      <c r="S226" s="105">
        <v>1.026</v>
      </c>
      <c r="T226" s="148"/>
      <c r="U226" s="148"/>
      <c r="V226" s="148">
        <f t="shared" si="61"/>
        <v>91.200999999999993</v>
      </c>
    </row>
    <row r="227" spans="1:158" s="2" customFormat="1" x14ac:dyDescent="0.25">
      <c r="A227" s="4"/>
      <c r="B227" s="4"/>
      <c r="C227" s="4"/>
      <c r="D227" s="4"/>
      <c r="E227" s="4"/>
      <c r="F227" s="4"/>
      <c r="G227" s="2" t="s">
        <v>153</v>
      </c>
      <c r="H227" s="6"/>
      <c r="I227" t="s">
        <v>798</v>
      </c>
      <c r="J227" s="105">
        <v>29.437999999999999</v>
      </c>
      <c r="K227" s="105">
        <v>1.9450000000000001</v>
      </c>
      <c r="L227" s="105">
        <v>6.9619999999999997</v>
      </c>
      <c r="M227" s="105">
        <v>6.7560000000000002</v>
      </c>
      <c r="N227" s="105">
        <v>0.14699999999999999</v>
      </c>
      <c r="O227" s="105">
        <v>11.804</v>
      </c>
      <c r="P227" s="105">
        <v>30.6</v>
      </c>
      <c r="Q227" s="105">
        <v>2.0830000000000002</v>
      </c>
      <c r="R227" s="105">
        <v>1.2949999999999999</v>
      </c>
      <c r="S227" s="105">
        <v>0.86499999999999999</v>
      </c>
      <c r="T227" s="148"/>
      <c r="U227" s="148"/>
      <c r="V227" s="148">
        <f t="shared" si="61"/>
        <v>91.894999999999996</v>
      </c>
    </row>
    <row r="228" spans="1:158" s="2" customFormat="1" x14ac:dyDescent="0.25">
      <c r="A228" s="4"/>
      <c r="B228" s="4"/>
      <c r="C228" s="4"/>
      <c r="D228" s="4"/>
      <c r="E228" s="4"/>
      <c r="F228" s="4"/>
      <c r="G228" s="2" t="s">
        <v>153</v>
      </c>
      <c r="H228" s="6"/>
      <c r="I228" t="s">
        <v>799</v>
      </c>
      <c r="J228" s="105">
        <v>29.067</v>
      </c>
      <c r="K228" s="105">
        <v>2.0110000000000001</v>
      </c>
      <c r="L228" s="105">
        <v>7.173</v>
      </c>
      <c r="M228" s="105">
        <v>6.7320000000000002</v>
      </c>
      <c r="N228" s="105">
        <v>0.14000000000000001</v>
      </c>
      <c r="O228" s="105">
        <v>11.705</v>
      </c>
      <c r="P228" s="105">
        <v>30.41</v>
      </c>
      <c r="Q228" s="105">
        <v>2.0939999999999999</v>
      </c>
      <c r="R228" s="105">
        <v>1.2809999999999999</v>
      </c>
      <c r="S228" s="105">
        <v>0.83799999999999997</v>
      </c>
      <c r="T228" s="148"/>
      <c r="U228" s="148"/>
      <c r="V228" s="148">
        <f t="shared" si="61"/>
        <v>91.450999999999993</v>
      </c>
    </row>
    <row r="229" spans="1:158" s="2" customFormat="1" x14ac:dyDescent="0.25">
      <c r="A229" s="4"/>
      <c r="B229" s="4"/>
      <c r="C229" s="4"/>
      <c r="D229" s="4"/>
      <c r="E229" s="4"/>
      <c r="F229" s="4"/>
      <c r="G229" s="2" t="s">
        <v>153</v>
      </c>
      <c r="H229" s="6"/>
      <c r="I229" t="s">
        <v>800</v>
      </c>
      <c r="J229" s="105">
        <v>30.262</v>
      </c>
      <c r="K229" s="105">
        <v>2.19</v>
      </c>
      <c r="L229" s="105">
        <v>6.9130000000000003</v>
      </c>
      <c r="M229" s="105">
        <v>6.6779999999999999</v>
      </c>
      <c r="N229" s="105">
        <v>0.13300000000000001</v>
      </c>
      <c r="O229" s="105">
        <v>11.522</v>
      </c>
      <c r="P229" s="105">
        <v>30.465</v>
      </c>
      <c r="Q229" s="105">
        <v>2.1389999999999998</v>
      </c>
      <c r="R229" s="105">
        <v>1.26</v>
      </c>
      <c r="S229" s="105">
        <v>0.94499999999999995</v>
      </c>
      <c r="T229" s="148"/>
      <c r="U229" s="148"/>
      <c r="V229" s="148">
        <f t="shared" si="61"/>
        <v>92.506999999999991</v>
      </c>
    </row>
    <row r="230" spans="1:158" x14ac:dyDescent="0.25">
      <c r="A230" s="39"/>
      <c r="B230" s="6"/>
      <c r="C230" s="6"/>
      <c r="D230" s="12"/>
      <c r="E230" s="12"/>
      <c r="F230" s="12"/>
      <c r="G230" s="2" t="s">
        <v>153</v>
      </c>
      <c r="I230" s="2" t="s">
        <v>343</v>
      </c>
      <c r="J230" s="8">
        <v>30.196000000000002</v>
      </c>
      <c r="K230" s="8">
        <v>2.0150000000000001</v>
      </c>
      <c r="L230" s="8">
        <v>6.6079999999999997</v>
      </c>
      <c r="M230" s="8">
        <v>5.9539999999999997</v>
      </c>
      <c r="N230" s="8">
        <v>0.156</v>
      </c>
      <c r="O230" s="8">
        <v>11.624000000000001</v>
      </c>
      <c r="P230" s="8">
        <v>30.585999999999999</v>
      </c>
      <c r="Q230" s="8">
        <v>2.1669999999999998</v>
      </c>
      <c r="R230" s="8">
        <v>1.3140000000000001</v>
      </c>
      <c r="S230" s="8">
        <v>0.76</v>
      </c>
      <c r="T230" s="19"/>
      <c r="U230" s="19"/>
      <c r="V230" s="19">
        <f t="shared" si="61"/>
        <v>91.38000000000001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</row>
    <row r="231" spans="1:158" x14ac:dyDescent="0.25">
      <c r="A231" s="39"/>
      <c r="B231" s="6"/>
      <c r="C231" s="6"/>
      <c r="D231" s="12"/>
      <c r="E231" s="12"/>
      <c r="F231" s="12"/>
      <c r="G231" s="2" t="s">
        <v>153</v>
      </c>
      <c r="I231" s="2" t="s">
        <v>344</v>
      </c>
      <c r="J231" s="8">
        <v>29.593</v>
      </c>
      <c r="K231" s="8">
        <v>1.851</v>
      </c>
      <c r="L231" s="8">
        <v>6.6989999999999998</v>
      </c>
      <c r="M231" s="8">
        <v>6.5279999999999996</v>
      </c>
      <c r="N231" s="8">
        <v>0.19</v>
      </c>
      <c r="O231" s="8">
        <v>11.986000000000001</v>
      </c>
      <c r="P231" s="8">
        <v>30.623999999999999</v>
      </c>
      <c r="Q231" s="8">
        <v>2.1040000000000001</v>
      </c>
      <c r="R231" s="8">
        <v>1.3620000000000001</v>
      </c>
      <c r="S231" s="8">
        <v>0.72899999999999998</v>
      </c>
      <c r="T231" s="19"/>
      <c r="U231" s="19"/>
      <c r="V231" s="19">
        <f t="shared" si="61"/>
        <v>91.665999999999983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</row>
    <row r="232" spans="1:158" x14ac:dyDescent="0.25">
      <c r="A232" s="39"/>
      <c r="B232" s="6"/>
      <c r="C232" s="6"/>
      <c r="D232" s="12"/>
      <c r="E232" s="12"/>
      <c r="F232" s="12"/>
      <c r="G232" s="2" t="s">
        <v>153</v>
      </c>
      <c r="I232" s="2" t="s">
        <v>345</v>
      </c>
      <c r="J232" s="8">
        <v>29.719000000000001</v>
      </c>
      <c r="K232" s="8">
        <v>1.859</v>
      </c>
      <c r="L232" s="8">
        <v>6.907</v>
      </c>
      <c r="M232" s="8">
        <v>6.5780000000000003</v>
      </c>
      <c r="N232" s="8">
        <v>0.13900000000000001</v>
      </c>
      <c r="O232" s="8">
        <v>11.689</v>
      </c>
      <c r="P232" s="8">
        <v>30.584</v>
      </c>
      <c r="Q232" s="8">
        <v>2.1789999999999998</v>
      </c>
      <c r="R232" s="8">
        <v>1.3340000000000001</v>
      </c>
      <c r="S232" s="8">
        <v>0.77900000000000003</v>
      </c>
      <c r="T232" s="19"/>
      <c r="U232" s="19"/>
      <c r="V232" s="19">
        <f t="shared" si="61"/>
        <v>91.76700000000001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</row>
    <row r="233" spans="1:158" x14ac:dyDescent="0.25">
      <c r="A233" s="39"/>
      <c r="B233" s="6"/>
      <c r="C233" s="6"/>
      <c r="D233" s="12"/>
      <c r="E233" s="12"/>
      <c r="F233" s="12"/>
      <c r="G233" s="2" t="s">
        <v>153</v>
      </c>
      <c r="I233" s="2" t="s">
        <v>346</v>
      </c>
      <c r="J233" s="8">
        <v>30.355</v>
      </c>
      <c r="K233" s="8">
        <v>2.0230000000000001</v>
      </c>
      <c r="L233" s="8">
        <v>6.8789999999999996</v>
      </c>
      <c r="M233" s="8">
        <v>6.6989999999999998</v>
      </c>
      <c r="N233" s="8">
        <v>0.124</v>
      </c>
      <c r="O233" s="8">
        <v>12.037000000000001</v>
      </c>
      <c r="P233" s="8">
        <v>30.73</v>
      </c>
      <c r="Q233" s="8">
        <v>2.1840000000000002</v>
      </c>
      <c r="R233" s="8">
        <v>1.3160000000000001</v>
      </c>
      <c r="S233" s="8">
        <v>0.76100000000000001</v>
      </c>
      <c r="T233" s="19"/>
      <c r="U233" s="19"/>
      <c r="V233" s="19">
        <f t="shared" si="61"/>
        <v>93.10799999999999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</row>
    <row r="234" spans="1:158" x14ac:dyDescent="0.25">
      <c r="A234" s="39"/>
      <c r="C234" s="6"/>
      <c r="D234" s="12"/>
      <c r="E234" s="12"/>
      <c r="F234" s="12"/>
      <c r="I234" s="73" t="s">
        <v>135</v>
      </c>
      <c r="J234" s="74">
        <f t="shared" ref="J234:S234" si="62">AVERAGE(J217:J233)</f>
        <v>29.775529411764715</v>
      </c>
      <c r="K234" s="74">
        <f t="shared" si="62"/>
        <v>1.9999411764705883</v>
      </c>
      <c r="L234" s="74">
        <f t="shared" si="62"/>
        <v>6.882411764705882</v>
      </c>
      <c r="M234" s="74">
        <f t="shared" si="62"/>
        <v>6.4158235294117647</v>
      </c>
      <c r="N234" s="74">
        <f t="shared" si="62"/>
        <v>0.13747058823529412</v>
      </c>
      <c r="O234" s="74">
        <f t="shared" si="62"/>
        <v>11.541411764705881</v>
      </c>
      <c r="P234" s="74">
        <f t="shared" si="62"/>
        <v>30.515529411764707</v>
      </c>
      <c r="Q234" s="74">
        <f t="shared" si="62"/>
        <v>2.1085882352941177</v>
      </c>
      <c r="R234" s="74">
        <f t="shared" si="62"/>
        <v>1.3014117647058825</v>
      </c>
      <c r="S234" s="74">
        <f t="shared" si="62"/>
        <v>0.88829411764705868</v>
      </c>
      <c r="T234" s="74"/>
      <c r="U234" s="74"/>
      <c r="V234" s="74">
        <f t="shared" si="61"/>
        <v>91.56641176470589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</row>
    <row r="235" spans="1:158" x14ac:dyDescent="0.25">
      <c r="C235" s="33"/>
      <c r="I235" s="73" t="s">
        <v>136</v>
      </c>
      <c r="J235" s="74">
        <f t="shared" ref="J235:S235" si="63">STDEV(J217:J233)</f>
        <v>0.3949444767380379</v>
      </c>
      <c r="K235" s="74">
        <f t="shared" si="63"/>
        <v>8.490323211473999E-2</v>
      </c>
      <c r="L235" s="74">
        <f t="shared" si="63"/>
        <v>0.16958554582552487</v>
      </c>
      <c r="M235" s="74">
        <f t="shared" si="63"/>
        <v>0.29691712549424415</v>
      </c>
      <c r="N235" s="74">
        <f t="shared" si="63"/>
        <v>2.884466511995511E-2</v>
      </c>
      <c r="O235" s="74">
        <f t="shared" si="63"/>
        <v>0.25145130215002121</v>
      </c>
      <c r="P235" s="74">
        <f t="shared" si="63"/>
        <v>0.12589982011854664</v>
      </c>
      <c r="Q235" s="74">
        <f t="shared" si="63"/>
        <v>5.4946631861663514E-2</v>
      </c>
      <c r="R235" s="74">
        <f t="shared" si="63"/>
        <v>4.6428787976224184E-2</v>
      </c>
      <c r="S235" s="74">
        <f t="shared" si="63"/>
        <v>9.2470782348996541E-2</v>
      </c>
      <c r="T235" s="74"/>
      <c r="U235" s="74"/>
      <c r="V235" s="74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</row>
    <row r="236" spans="1:158" x14ac:dyDescent="0.25">
      <c r="A236" s="3" t="s">
        <v>191</v>
      </c>
      <c r="B236" s="3" t="s">
        <v>154</v>
      </c>
      <c r="C236" s="3">
        <v>2</v>
      </c>
      <c r="D236" s="3">
        <v>1300</v>
      </c>
      <c r="E236" s="3">
        <v>50</v>
      </c>
      <c r="F236" s="3">
        <v>1</v>
      </c>
      <c r="G236" s="3" t="s">
        <v>133</v>
      </c>
      <c r="H236" s="5"/>
      <c r="I236" s="5" t="s">
        <v>413</v>
      </c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</row>
    <row r="237" spans="1:158" x14ac:dyDescent="0.25">
      <c r="A237" s="39"/>
      <c r="B237" s="6"/>
      <c r="C237" s="6"/>
      <c r="D237" s="12"/>
      <c r="E237" s="12"/>
      <c r="F237" s="12"/>
      <c r="G237" s="16" t="s">
        <v>133</v>
      </c>
      <c r="I237" s="15" t="s">
        <v>213</v>
      </c>
      <c r="J237" s="19">
        <v>0</v>
      </c>
      <c r="K237" s="10">
        <v>4.34</v>
      </c>
      <c r="L237" s="10">
        <v>27.31</v>
      </c>
      <c r="M237" s="10">
        <v>42.08</v>
      </c>
      <c r="N237" s="21"/>
      <c r="O237" s="21">
        <v>23.37</v>
      </c>
      <c r="P237" s="19"/>
      <c r="Q237" s="19"/>
      <c r="R237" s="19"/>
      <c r="S237" s="19"/>
      <c r="T237" s="10">
        <v>1.1599999999999999</v>
      </c>
      <c r="U237" s="19"/>
      <c r="V237" s="19">
        <f t="shared" ref="V237:V242" si="64">SUM(J237:U237)</f>
        <v>98.259999999999991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</row>
    <row r="238" spans="1:158" x14ac:dyDescent="0.25">
      <c r="A238" s="39"/>
      <c r="B238" s="6"/>
      <c r="C238" s="6"/>
      <c r="D238" s="12"/>
      <c r="E238" s="12"/>
      <c r="F238" s="12"/>
      <c r="G238" s="16" t="s">
        <v>133</v>
      </c>
      <c r="I238" s="15" t="s">
        <v>214</v>
      </c>
      <c r="J238" s="19">
        <v>0</v>
      </c>
      <c r="K238" s="10">
        <v>1.29</v>
      </c>
      <c r="L238" s="10">
        <v>39.57</v>
      </c>
      <c r="M238" s="10">
        <v>30.56</v>
      </c>
      <c r="N238" s="21"/>
      <c r="O238" s="21">
        <v>23.81</v>
      </c>
      <c r="P238" s="19"/>
      <c r="Q238" s="19"/>
      <c r="R238" s="19"/>
      <c r="S238" s="19"/>
      <c r="T238" s="10">
        <v>3.99</v>
      </c>
      <c r="U238" s="19"/>
      <c r="V238" s="19">
        <f t="shared" si="64"/>
        <v>99.22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</row>
    <row r="239" spans="1:158" x14ac:dyDescent="0.25">
      <c r="A239" s="39"/>
      <c r="B239" s="6"/>
      <c r="C239" s="6"/>
      <c r="D239" s="12"/>
      <c r="E239" s="12"/>
      <c r="F239" s="12"/>
      <c r="G239" s="16" t="s">
        <v>133</v>
      </c>
      <c r="I239" s="15" t="s">
        <v>215</v>
      </c>
      <c r="J239" s="19">
        <v>0</v>
      </c>
      <c r="K239" s="10">
        <v>1.38</v>
      </c>
      <c r="L239" s="10">
        <v>38.08</v>
      </c>
      <c r="M239" s="10">
        <v>30.94</v>
      </c>
      <c r="N239" s="21"/>
      <c r="O239" s="21">
        <v>24.16</v>
      </c>
      <c r="P239" s="19"/>
      <c r="Q239" s="19"/>
      <c r="R239" s="19"/>
      <c r="S239" s="19"/>
      <c r="T239" s="10">
        <v>3.9</v>
      </c>
      <c r="U239" s="10">
        <v>0.54</v>
      </c>
      <c r="V239" s="19">
        <f t="shared" si="64"/>
        <v>99.000000000000014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</row>
    <row r="240" spans="1:158" x14ac:dyDescent="0.25">
      <c r="A240" s="39"/>
      <c r="B240" s="6"/>
      <c r="C240" s="6"/>
      <c r="D240" s="12"/>
      <c r="E240" s="12"/>
      <c r="F240" s="12"/>
      <c r="G240" s="16" t="s">
        <v>133</v>
      </c>
      <c r="I240" s="15" t="s">
        <v>229</v>
      </c>
      <c r="J240" s="19">
        <v>0</v>
      </c>
      <c r="K240" s="10">
        <v>3.4</v>
      </c>
      <c r="L240" s="10">
        <v>30.29</v>
      </c>
      <c r="M240" s="10">
        <v>38.74</v>
      </c>
      <c r="N240" s="21"/>
      <c r="O240" s="21">
        <v>23.59</v>
      </c>
      <c r="P240" s="19"/>
      <c r="Q240" s="19"/>
      <c r="R240" s="19"/>
      <c r="S240" s="19"/>
      <c r="T240" s="10">
        <v>2.06</v>
      </c>
      <c r="U240" s="10">
        <v>0.26</v>
      </c>
      <c r="V240" s="19">
        <f t="shared" si="64"/>
        <v>98.340000000000018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</row>
    <row r="241" spans="1:158" x14ac:dyDescent="0.25">
      <c r="A241" s="39"/>
      <c r="B241" s="6"/>
      <c r="C241" s="6"/>
      <c r="D241" s="12"/>
      <c r="E241" s="12"/>
      <c r="F241" s="12"/>
      <c r="G241" s="16" t="s">
        <v>133</v>
      </c>
      <c r="I241" s="15" t="s">
        <v>230</v>
      </c>
      <c r="J241" s="19">
        <v>0</v>
      </c>
      <c r="K241" s="10">
        <v>3.89</v>
      </c>
      <c r="L241" s="10">
        <v>27.01</v>
      </c>
      <c r="M241" s="10">
        <v>41.99</v>
      </c>
      <c r="N241" s="21"/>
      <c r="O241" s="21">
        <v>22.89</v>
      </c>
      <c r="P241" s="19"/>
      <c r="Q241" s="19"/>
      <c r="R241" s="19"/>
      <c r="S241" s="19"/>
      <c r="T241" s="10">
        <v>2.48</v>
      </c>
      <c r="U241" s="10">
        <v>0.54</v>
      </c>
      <c r="V241" s="19">
        <f t="shared" si="64"/>
        <v>98.800000000000011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</row>
    <row r="242" spans="1:158" x14ac:dyDescent="0.25">
      <c r="C242" s="33"/>
      <c r="I242" s="73" t="s">
        <v>135</v>
      </c>
      <c r="J242" s="74">
        <f>AVERAGE(J237:J241)</f>
        <v>0</v>
      </c>
      <c r="K242" s="74">
        <f t="shared" ref="K242:U242" si="65">AVERAGE(K237:K241)</f>
        <v>2.8600000000000003</v>
      </c>
      <c r="L242" s="74">
        <f t="shared" si="65"/>
        <v>32.451999999999998</v>
      </c>
      <c r="M242" s="74">
        <f t="shared" si="65"/>
        <v>36.862000000000002</v>
      </c>
      <c r="N242" s="74"/>
      <c r="O242" s="74">
        <f t="shared" si="65"/>
        <v>23.564</v>
      </c>
      <c r="P242" s="74"/>
      <c r="Q242" s="74"/>
      <c r="R242" s="74"/>
      <c r="S242" s="74"/>
      <c r="T242" s="74">
        <f t="shared" si="65"/>
        <v>2.7180000000000004</v>
      </c>
      <c r="U242" s="74">
        <f t="shared" si="65"/>
        <v>0.44666666666666671</v>
      </c>
      <c r="V242" s="74">
        <f t="shared" si="64"/>
        <v>98.902666666666676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</row>
    <row r="243" spans="1:158" x14ac:dyDescent="0.25">
      <c r="C243" s="33"/>
      <c r="I243" s="73" t="s">
        <v>136</v>
      </c>
      <c r="J243" s="74">
        <f>STDEV(J237:J241)</f>
        <v>0</v>
      </c>
      <c r="K243" s="74">
        <f t="shared" ref="K243:U243" si="66">STDEV(K237:K241)</f>
        <v>1.4316249508862298</v>
      </c>
      <c r="L243" s="74">
        <f t="shared" si="66"/>
        <v>5.9805952880963362</v>
      </c>
      <c r="M243" s="74">
        <f t="shared" si="66"/>
        <v>5.7409946873342239</v>
      </c>
      <c r="N243" s="74"/>
      <c r="O243" s="74">
        <f t="shared" si="66"/>
        <v>0.47652911768327399</v>
      </c>
      <c r="P243" s="74"/>
      <c r="Q243" s="74"/>
      <c r="R243" s="74"/>
      <c r="S243" s="74"/>
      <c r="T243" s="74">
        <f t="shared" si="66"/>
        <v>1.2177930858729646</v>
      </c>
      <c r="U243" s="74">
        <f t="shared" si="66"/>
        <v>0.16165807537309507</v>
      </c>
      <c r="V243" s="74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</row>
    <row r="244" spans="1:158" x14ac:dyDescent="0.25">
      <c r="A244" s="3" t="s">
        <v>191</v>
      </c>
      <c r="B244" s="3" t="s">
        <v>154</v>
      </c>
      <c r="C244" s="3">
        <v>2</v>
      </c>
      <c r="D244" s="3">
        <v>1300</v>
      </c>
      <c r="E244" s="3">
        <v>50</v>
      </c>
      <c r="F244" s="3">
        <v>1</v>
      </c>
      <c r="G244" s="3" t="s">
        <v>155</v>
      </c>
      <c r="H244" s="5"/>
      <c r="I244" s="5" t="s">
        <v>821</v>
      </c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</row>
    <row r="245" spans="1:158" x14ac:dyDescent="0.25">
      <c r="A245" s="39"/>
      <c r="B245" s="6"/>
      <c r="C245" s="6"/>
      <c r="D245" s="12"/>
      <c r="E245" s="12"/>
      <c r="F245" s="12"/>
      <c r="G245" s="13" t="s">
        <v>155</v>
      </c>
      <c r="I245" s="13" t="s">
        <v>271</v>
      </c>
      <c r="J245" s="19">
        <v>31.8</v>
      </c>
      <c r="K245" s="19">
        <v>2.19</v>
      </c>
      <c r="L245" s="19">
        <v>7.19</v>
      </c>
      <c r="M245" s="19">
        <v>6.3795820000000001</v>
      </c>
      <c r="N245" s="21">
        <v>0</v>
      </c>
      <c r="O245" s="19">
        <v>12.19</v>
      </c>
      <c r="P245" s="19">
        <v>34.130000000000003</v>
      </c>
      <c r="Q245" s="19">
        <v>2.0699999999999998</v>
      </c>
      <c r="R245" s="19">
        <v>1.34</v>
      </c>
      <c r="S245" s="19">
        <v>1.35</v>
      </c>
      <c r="T245" s="19">
        <v>0.09</v>
      </c>
      <c r="U245" s="19">
        <v>0.56000000000000005</v>
      </c>
      <c r="V245" s="19">
        <f t="shared" ref="V245:V263" si="67">SUM(J245:U245)</f>
        <v>99.289581999999996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</row>
    <row r="246" spans="1:158" x14ac:dyDescent="0.25">
      <c r="A246" s="39"/>
      <c r="B246" s="6"/>
      <c r="C246" s="6"/>
      <c r="D246" s="12"/>
      <c r="E246" s="12"/>
      <c r="F246" s="12"/>
      <c r="G246" s="13" t="s">
        <v>155</v>
      </c>
      <c r="I246" s="13" t="s">
        <v>272</v>
      </c>
      <c r="J246" s="19">
        <v>30.97</v>
      </c>
      <c r="K246" s="19">
        <v>2.16</v>
      </c>
      <c r="L246" s="19">
        <v>7.29</v>
      </c>
      <c r="M246" s="19">
        <v>5.974672</v>
      </c>
      <c r="N246" s="21">
        <v>0</v>
      </c>
      <c r="O246" s="19">
        <v>12</v>
      </c>
      <c r="P246" s="19">
        <v>35.61</v>
      </c>
      <c r="Q246" s="19">
        <v>2.14</v>
      </c>
      <c r="R246" s="19">
        <v>1.74</v>
      </c>
      <c r="S246" s="19">
        <v>1.1499999999999999</v>
      </c>
      <c r="T246" s="19">
        <v>0.18</v>
      </c>
      <c r="U246" s="19">
        <v>0.11</v>
      </c>
      <c r="V246" s="19">
        <f t="shared" si="67"/>
        <v>99.324672000000007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</row>
    <row r="247" spans="1:158" x14ac:dyDescent="0.25">
      <c r="A247" s="39"/>
      <c r="B247" s="6"/>
      <c r="C247" s="6"/>
      <c r="D247" s="12"/>
      <c r="E247" s="12"/>
      <c r="F247" s="12"/>
      <c r="G247" s="13" t="s">
        <v>155</v>
      </c>
      <c r="I247" s="13" t="s">
        <v>273</v>
      </c>
      <c r="J247" s="19">
        <v>31.37</v>
      </c>
      <c r="K247" s="19">
        <v>2.54</v>
      </c>
      <c r="L247" s="19">
        <v>7.39</v>
      </c>
      <c r="M247" s="19">
        <v>6.8384799999999997</v>
      </c>
      <c r="N247" s="21">
        <v>0</v>
      </c>
      <c r="O247" s="19">
        <v>12.71</v>
      </c>
      <c r="P247" s="19">
        <v>34.43</v>
      </c>
      <c r="Q247" s="19">
        <v>1.88</v>
      </c>
      <c r="R247" s="19">
        <v>1.49</v>
      </c>
      <c r="S247" s="19">
        <v>0.6</v>
      </c>
      <c r="T247" s="19">
        <v>0</v>
      </c>
      <c r="U247" s="19">
        <v>0</v>
      </c>
      <c r="V247" s="19">
        <f t="shared" si="67"/>
        <v>99.248479999999986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</row>
    <row r="248" spans="1:158" x14ac:dyDescent="0.25">
      <c r="A248" s="39"/>
      <c r="B248" s="6"/>
      <c r="C248" s="6"/>
      <c r="D248" s="12"/>
      <c r="E248" s="12"/>
      <c r="F248" s="12"/>
      <c r="G248" s="13" t="s">
        <v>155</v>
      </c>
      <c r="I248" s="13" t="s">
        <v>274</v>
      </c>
      <c r="J248" s="19">
        <v>30.71</v>
      </c>
      <c r="K248" s="19">
        <v>2.23</v>
      </c>
      <c r="L248" s="19">
        <v>7.75</v>
      </c>
      <c r="M248" s="19">
        <v>6.6855140000000004</v>
      </c>
      <c r="N248" s="19">
        <v>0.24</v>
      </c>
      <c r="O248" s="19">
        <v>12.41</v>
      </c>
      <c r="P248" s="19">
        <v>34.72</v>
      </c>
      <c r="Q248" s="19">
        <v>1.92</v>
      </c>
      <c r="R248" s="19">
        <v>1.44</v>
      </c>
      <c r="S248" s="19">
        <v>0.9</v>
      </c>
      <c r="T248" s="19">
        <v>0.25</v>
      </c>
      <c r="U248" s="19">
        <v>0</v>
      </c>
      <c r="V248" s="19">
        <f t="shared" si="67"/>
        <v>99.255514000000005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</row>
    <row r="249" spans="1:158" x14ac:dyDescent="0.25">
      <c r="A249" s="39"/>
      <c r="B249" s="6"/>
      <c r="C249" s="6"/>
      <c r="D249" s="12"/>
      <c r="E249" s="12"/>
      <c r="F249" s="12"/>
      <c r="G249" s="13" t="s">
        <v>155</v>
      </c>
      <c r="I249" s="13" t="s">
        <v>275</v>
      </c>
      <c r="J249" s="19">
        <v>32</v>
      </c>
      <c r="K249" s="19">
        <v>2.13</v>
      </c>
      <c r="L249" s="19">
        <v>7.47</v>
      </c>
      <c r="M249" s="19">
        <v>6.5235500000000002</v>
      </c>
      <c r="N249" s="21">
        <v>0</v>
      </c>
      <c r="O249" s="19">
        <v>12.25</v>
      </c>
      <c r="P249" s="19">
        <v>34.42</v>
      </c>
      <c r="Q249" s="19">
        <v>1.95</v>
      </c>
      <c r="R249" s="19">
        <v>1.54</v>
      </c>
      <c r="S249" s="19">
        <v>1</v>
      </c>
      <c r="T249" s="19">
        <v>0</v>
      </c>
      <c r="U249" s="19">
        <v>0</v>
      </c>
      <c r="V249" s="19">
        <f t="shared" si="67"/>
        <v>99.28355000000002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</row>
    <row r="250" spans="1:158" x14ac:dyDescent="0.25">
      <c r="A250" s="39"/>
      <c r="B250" s="6"/>
      <c r="C250" s="6"/>
      <c r="D250" s="12"/>
      <c r="E250" s="12"/>
      <c r="F250" s="12"/>
      <c r="G250" s="13" t="s">
        <v>155</v>
      </c>
      <c r="I250" s="13" t="s">
        <v>276</v>
      </c>
      <c r="J250" s="19">
        <v>31.53</v>
      </c>
      <c r="K250" s="19">
        <v>2.6</v>
      </c>
      <c r="L250" s="19">
        <v>7.53</v>
      </c>
      <c r="M250" s="19">
        <v>6.7754940000000001</v>
      </c>
      <c r="N250" s="21">
        <v>0</v>
      </c>
      <c r="O250" s="19">
        <v>11.94</v>
      </c>
      <c r="P250" s="19">
        <v>34.14</v>
      </c>
      <c r="Q250" s="19">
        <v>2.1</v>
      </c>
      <c r="R250" s="19">
        <v>1.42</v>
      </c>
      <c r="S250" s="19">
        <v>0.96</v>
      </c>
      <c r="T250" s="19">
        <v>0.28000000000000003</v>
      </c>
      <c r="U250" s="19">
        <v>0</v>
      </c>
      <c r="V250" s="19">
        <f t="shared" si="67"/>
        <v>99.275493999999995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</row>
    <row r="251" spans="1:158" x14ac:dyDescent="0.25">
      <c r="A251" s="39"/>
      <c r="B251" s="6"/>
      <c r="C251" s="6"/>
      <c r="D251" s="12"/>
      <c r="E251" s="12"/>
      <c r="F251" s="12"/>
      <c r="G251" s="13" t="s">
        <v>155</v>
      </c>
      <c r="I251" s="13" t="s">
        <v>277</v>
      </c>
      <c r="J251" s="19">
        <v>30.85</v>
      </c>
      <c r="K251" s="19">
        <v>2.15</v>
      </c>
      <c r="L251" s="19">
        <v>7.84</v>
      </c>
      <c r="M251" s="19">
        <v>6.7125080000000006</v>
      </c>
      <c r="N251" s="21">
        <v>0</v>
      </c>
      <c r="O251" s="19">
        <v>11.69</v>
      </c>
      <c r="P251" s="19">
        <v>35.11</v>
      </c>
      <c r="Q251" s="19">
        <v>2</v>
      </c>
      <c r="R251" s="19">
        <v>1.48</v>
      </c>
      <c r="S251" s="19">
        <v>0.95</v>
      </c>
      <c r="T251" s="19">
        <v>0.47</v>
      </c>
      <c r="U251" s="19">
        <v>0</v>
      </c>
      <c r="V251" s="19">
        <f t="shared" si="67"/>
        <v>99.252508000000006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</row>
    <row r="252" spans="1:158" x14ac:dyDescent="0.25">
      <c r="A252" s="39"/>
      <c r="B252" s="6"/>
      <c r="C252" s="6"/>
      <c r="D252" s="12"/>
      <c r="E252" s="12"/>
      <c r="F252" s="12"/>
      <c r="G252" s="13" t="s">
        <v>155</v>
      </c>
      <c r="I252" s="13" t="s">
        <v>278</v>
      </c>
      <c r="J252" s="19">
        <v>32.049999999999997</v>
      </c>
      <c r="K252" s="19">
        <v>2.48</v>
      </c>
      <c r="L252" s="19">
        <v>7.5</v>
      </c>
      <c r="M252" s="19">
        <v>7.5403240000000009</v>
      </c>
      <c r="N252" s="19">
        <v>0.2</v>
      </c>
      <c r="O252" s="19">
        <v>11.51</v>
      </c>
      <c r="P252" s="19">
        <v>33.200000000000003</v>
      </c>
      <c r="Q252" s="19">
        <v>2.09</v>
      </c>
      <c r="R252" s="19">
        <v>1.63</v>
      </c>
      <c r="S252" s="19">
        <v>0.97</v>
      </c>
      <c r="T252" s="19">
        <v>0</v>
      </c>
      <c r="U252" s="19">
        <v>0</v>
      </c>
      <c r="V252" s="19">
        <f t="shared" si="67"/>
        <v>99.170323999999994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</row>
    <row r="253" spans="1:158" x14ac:dyDescent="0.25">
      <c r="A253" s="39"/>
      <c r="B253" s="6"/>
      <c r="C253" s="6"/>
      <c r="D253" s="12"/>
      <c r="E253" s="12"/>
      <c r="F253" s="12"/>
      <c r="G253" s="13" t="s">
        <v>155</v>
      </c>
      <c r="I253" s="13" t="s">
        <v>279</v>
      </c>
      <c r="J253" s="19">
        <v>32.33</v>
      </c>
      <c r="K253" s="19">
        <v>2.41</v>
      </c>
      <c r="L253" s="19">
        <v>7.17</v>
      </c>
      <c r="M253" s="19">
        <v>6.0826479999999998</v>
      </c>
      <c r="N253" s="21">
        <v>0</v>
      </c>
      <c r="O253" s="19">
        <v>12.04</v>
      </c>
      <c r="P253" s="19">
        <v>34.92</v>
      </c>
      <c r="Q253" s="19">
        <v>1.85</v>
      </c>
      <c r="R253" s="19">
        <v>1.44</v>
      </c>
      <c r="S253" s="19">
        <v>0.69</v>
      </c>
      <c r="T253" s="19">
        <v>0</v>
      </c>
      <c r="U253" s="19">
        <v>0.4</v>
      </c>
      <c r="V253" s="19">
        <f t="shared" si="67"/>
        <v>99.332647999999992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</row>
    <row r="254" spans="1:158" x14ac:dyDescent="0.25">
      <c r="A254" s="39"/>
      <c r="B254" s="6"/>
      <c r="C254" s="6"/>
      <c r="D254" s="12"/>
      <c r="E254" s="12"/>
      <c r="F254" s="12"/>
      <c r="G254" s="13" t="s">
        <v>155</v>
      </c>
      <c r="I254" s="13" t="s">
        <v>280</v>
      </c>
      <c r="J254" s="19">
        <v>32.01</v>
      </c>
      <c r="K254" s="19">
        <v>2.35</v>
      </c>
      <c r="L254" s="19">
        <v>7.94</v>
      </c>
      <c r="M254" s="19">
        <v>6.5055540000000009</v>
      </c>
      <c r="N254" s="21">
        <v>0</v>
      </c>
      <c r="O254" s="19">
        <v>12.77</v>
      </c>
      <c r="P254" s="19">
        <v>32.880000000000003</v>
      </c>
      <c r="Q254" s="19">
        <v>2.16</v>
      </c>
      <c r="R254" s="19">
        <v>1.65</v>
      </c>
      <c r="S254" s="19">
        <v>0.93</v>
      </c>
      <c r="T254" s="19">
        <v>0</v>
      </c>
      <c r="U254" s="19">
        <v>0</v>
      </c>
      <c r="V254" s="19">
        <f t="shared" si="67"/>
        <v>99.195554000000016</v>
      </c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</row>
    <row r="255" spans="1:158" x14ac:dyDescent="0.25">
      <c r="A255" s="39"/>
      <c r="B255" s="6"/>
      <c r="C255" s="6"/>
      <c r="D255" s="12"/>
      <c r="E255" s="12"/>
      <c r="F255" s="12"/>
      <c r="G255" s="13" t="s">
        <v>155</v>
      </c>
      <c r="I255" s="13" t="s">
        <v>281</v>
      </c>
      <c r="J255" s="19">
        <v>31.78</v>
      </c>
      <c r="K255" s="19">
        <v>2.98</v>
      </c>
      <c r="L255" s="19">
        <v>8.0500000000000007</v>
      </c>
      <c r="M255" s="19">
        <v>6.0466560000000005</v>
      </c>
      <c r="N255" s="21">
        <v>0</v>
      </c>
      <c r="O255" s="19">
        <v>12.05</v>
      </c>
      <c r="P255" s="19">
        <v>33.75</v>
      </c>
      <c r="Q255" s="19">
        <v>2.1</v>
      </c>
      <c r="R255" s="19">
        <v>1.4</v>
      </c>
      <c r="S255" s="19">
        <v>0.94</v>
      </c>
      <c r="T255" s="19">
        <v>0.17</v>
      </c>
      <c r="U255" s="19">
        <v>0.06</v>
      </c>
      <c r="V255" s="19">
        <f t="shared" si="67"/>
        <v>99.326656</v>
      </c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</row>
    <row r="256" spans="1:158" x14ac:dyDescent="0.25">
      <c r="A256" s="39"/>
      <c r="B256" s="6"/>
      <c r="C256" s="6"/>
      <c r="D256" s="12"/>
      <c r="E256" s="12"/>
      <c r="F256" s="12"/>
      <c r="G256" s="13" t="s">
        <v>155</v>
      </c>
      <c r="I256" s="13" t="s">
        <v>282</v>
      </c>
      <c r="J256" s="19">
        <v>31.59</v>
      </c>
      <c r="K256" s="19">
        <v>2.52</v>
      </c>
      <c r="L256" s="19">
        <v>8.11</v>
      </c>
      <c r="M256" s="19">
        <v>5.8127080000000007</v>
      </c>
      <c r="N256" s="19">
        <v>0.12</v>
      </c>
      <c r="O256" s="19">
        <v>12.34</v>
      </c>
      <c r="P256" s="19">
        <v>33.729999999999997</v>
      </c>
      <c r="Q256" s="19">
        <v>2.13</v>
      </c>
      <c r="R256" s="19">
        <v>1.64</v>
      </c>
      <c r="S256" s="19">
        <v>1.01</v>
      </c>
      <c r="T256" s="19">
        <v>0.35</v>
      </c>
      <c r="U256" s="19">
        <v>0</v>
      </c>
      <c r="V256" s="19">
        <f t="shared" si="67"/>
        <v>99.352707999999978</v>
      </c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</row>
    <row r="257" spans="1:158" x14ac:dyDescent="0.25">
      <c r="A257" s="39"/>
      <c r="B257" s="6"/>
      <c r="C257" s="6"/>
      <c r="D257" s="12"/>
      <c r="E257" s="12"/>
      <c r="F257" s="12"/>
      <c r="G257" s="13" t="s">
        <v>155</v>
      </c>
      <c r="I257" s="13" t="s">
        <v>283</v>
      </c>
      <c r="J257" s="19">
        <v>31.48</v>
      </c>
      <c r="K257" s="19">
        <v>2.62</v>
      </c>
      <c r="L257" s="19">
        <v>7.14</v>
      </c>
      <c r="M257" s="19">
        <v>6.3795820000000001</v>
      </c>
      <c r="N257" s="19">
        <v>0.27</v>
      </c>
      <c r="O257" s="19">
        <v>12.6</v>
      </c>
      <c r="P257" s="19">
        <v>34</v>
      </c>
      <c r="Q257" s="19">
        <v>2.04</v>
      </c>
      <c r="R257" s="19">
        <v>1.54</v>
      </c>
      <c r="S257" s="19">
        <v>0.95</v>
      </c>
      <c r="T257" s="19">
        <v>0</v>
      </c>
      <c r="U257" s="19">
        <v>0.27</v>
      </c>
      <c r="V257" s="19">
        <f t="shared" si="67"/>
        <v>99.289582000000024</v>
      </c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</row>
    <row r="258" spans="1:158" x14ac:dyDescent="0.25">
      <c r="A258" s="39"/>
      <c r="B258" s="6"/>
      <c r="C258" s="6"/>
      <c r="D258" s="12"/>
      <c r="E258" s="12"/>
      <c r="F258" s="12"/>
      <c r="G258" s="13" t="s">
        <v>155</v>
      </c>
      <c r="I258" s="13" t="s">
        <v>284</v>
      </c>
      <c r="J258" s="19">
        <v>32.29</v>
      </c>
      <c r="K258" s="19">
        <v>2.34</v>
      </c>
      <c r="L258" s="19">
        <v>6.96</v>
      </c>
      <c r="M258" s="19">
        <v>5.9296820000000006</v>
      </c>
      <c r="N258" s="21">
        <v>0</v>
      </c>
      <c r="O258" s="19">
        <v>12.14</v>
      </c>
      <c r="P258" s="19">
        <v>34.119999999999997</v>
      </c>
      <c r="Q258" s="19">
        <v>2.2599999999999998</v>
      </c>
      <c r="R258" s="19">
        <v>1.86</v>
      </c>
      <c r="S258" s="19">
        <v>1.18</v>
      </c>
      <c r="T258" s="19">
        <v>0</v>
      </c>
      <c r="U258" s="19">
        <v>0.24</v>
      </c>
      <c r="V258" s="19">
        <f t="shared" si="67"/>
        <v>99.319682</v>
      </c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</row>
    <row r="259" spans="1:158" x14ac:dyDescent="0.25">
      <c r="A259" s="39"/>
      <c r="B259" s="6"/>
      <c r="C259" s="6"/>
      <c r="D259" s="12"/>
      <c r="E259" s="12"/>
      <c r="F259" s="12"/>
      <c r="G259" s="13" t="s">
        <v>155</v>
      </c>
      <c r="I259" s="13" t="s">
        <v>285</v>
      </c>
      <c r="J259" s="19">
        <v>32.6</v>
      </c>
      <c r="K259" s="19">
        <v>2.62</v>
      </c>
      <c r="L259" s="19">
        <v>7.22</v>
      </c>
      <c r="M259" s="19">
        <v>6.0736500000000007</v>
      </c>
      <c r="N259" s="19">
        <v>0.16</v>
      </c>
      <c r="O259" s="19">
        <v>12.08</v>
      </c>
      <c r="P259" s="19">
        <v>33.97</v>
      </c>
      <c r="Q259" s="19">
        <v>2.14</v>
      </c>
      <c r="R259" s="19">
        <v>1.39</v>
      </c>
      <c r="S259" s="19">
        <v>0.74</v>
      </c>
      <c r="T259" s="19">
        <v>0.18</v>
      </c>
      <c r="U259" s="19">
        <v>0.14000000000000001</v>
      </c>
      <c r="V259" s="19">
        <f t="shared" si="67"/>
        <v>99.313649999999996</v>
      </c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</row>
    <row r="260" spans="1:158" x14ac:dyDescent="0.25">
      <c r="A260" s="39"/>
      <c r="B260" s="6"/>
      <c r="C260" s="6"/>
      <c r="D260" s="12"/>
      <c r="E260" s="12"/>
      <c r="F260" s="12"/>
      <c r="G260" s="13" t="s">
        <v>155</v>
      </c>
      <c r="I260" s="13" t="s">
        <v>286</v>
      </c>
      <c r="J260" s="19">
        <v>33.42</v>
      </c>
      <c r="K260" s="19">
        <v>2.57</v>
      </c>
      <c r="L260" s="19">
        <v>7.09</v>
      </c>
      <c r="M260" s="19">
        <v>6.0106640000000002</v>
      </c>
      <c r="N260" s="21">
        <v>0</v>
      </c>
      <c r="O260" s="19">
        <v>12.04</v>
      </c>
      <c r="P260" s="19">
        <v>33.97</v>
      </c>
      <c r="Q260" s="19">
        <v>2.13</v>
      </c>
      <c r="R260" s="19">
        <v>1.29</v>
      </c>
      <c r="S260" s="19">
        <v>0.8</v>
      </c>
      <c r="T260" s="19">
        <v>0</v>
      </c>
      <c r="U260" s="19">
        <v>0</v>
      </c>
      <c r="V260" s="19">
        <f t="shared" si="67"/>
        <v>99.320663999999994</v>
      </c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</row>
    <row r="261" spans="1:158" x14ac:dyDescent="0.25">
      <c r="A261" s="39"/>
      <c r="B261" s="6"/>
      <c r="C261" s="6"/>
      <c r="D261" s="12"/>
      <c r="E261" s="12"/>
      <c r="F261" s="12"/>
      <c r="G261" s="13" t="s">
        <v>155</v>
      </c>
      <c r="H261" s="27"/>
      <c r="I261" s="13" t="s">
        <v>287</v>
      </c>
      <c r="J261" s="19">
        <v>32.19</v>
      </c>
      <c r="K261" s="19">
        <v>2.37</v>
      </c>
      <c r="L261" s="19">
        <v>7.36</v>
      </c>
      <c r="M261" s="19">
        <v>6.2086200000000007</v>
      </c>
      <c r="N261" s="19">
        <v>0.3</v>
      </c>
      <c r="O261" s="19">
        <v>12.36</v>
      </c>
      <c r="P261" s="19">
        <v>33.69</v>
      </c>
      <c r="Q261" s="19">
        <v>2.36</v>
      </c>
      <c r="R261" s="19">
        <v>1.33</v>
      </c>
      <c r="S261" s="19">
        <v>1.1000000000000001</v>
      </c>
      <c r="T261" s="19">
        <v>0</v>
      </c>
      <c r="U261" s="19">
        <v>0</v>
      </c>
      <c r="V261" s="19">
        <f t="shared" si="67"/>
        <v>99.268619999999984</v>
      </c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</row>
    <row r="262" spans="1:158" x14ac:dyDescent="0.25">
      <c r="A262" s="39"/>
      <c r="B262" s="6"/>
      <c r="C262" s="6"/>
      <c r="D262" s="12"/>
      <c r="E262" s="12"/>
      <c r="F262" s="12"/>
      <c r="G262" s="13" t="s">
        <v>155</v>
      </c>
      <c r="I262" s="13" t="s">
        <v>288</v>
      </c>
      <c r="J262" s="19">
        <v>32.65</v>
      </c>
      <c r="K262" s="19">
        <v>2.1800000000000002</v>
      </c>
      <c r="L262" s="19">
        <v>7.24</v>
      </c>
      <c r="M262" s="19">
        <v>6.4425680000000005</v>
      </c>
      <c r="N262" s="19">
        <v>0.2</v>
      </c>
      <c r="O262" s="19">
        <v>12.43</v>
      </c>
      <c r="P262" s="19">
        <v>33.26</v>
      </c>
      <c r="Q262" s="19">
        <v>2.12</v>
      </c>
      <c r="R262" s="19">
        <v>1.31</v>
      </c>
      <c r="S262" s="19">
        <v>1.19</v>
      </c>
      <c r="T262" s="19">
        <v>0.25</v>
      </c>
      <c r="U262" s="19">
        <v>0</v>
      </c>
      <c r="V262" s="19">
        <f t="shared" si="67"/>
        <v>99.272568000000007</v>
      </c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</row>
    <row r="263" spans="1:158" x14ac:dyDescent="0.25">
      <c r="I263" s="73" t="s">
        <v>135</v>
      </c>
      <c r="J263" s="74">
        <f>AVERAGE(J245:J262)</f>
        <v>31.867777777777778</v>
      </c>
      <c r="K263" s="74">
        <f t="shared" ref="K263:U263" si="68">AVERAGE(K245:K262)</f>
        <v>2.4133333333333331</v>
      </c>
      <c r="L263" s="74">
        <f t="shared" si="68"/>
        <v>7.4577777777777783</v>
      </c>
      <c r="M263" s="74">
        <f t="shared" si="68"/>
        <v>6.3845808888888884</v>
      </c>
      <c r="N263" s="74">
        <f t="shared" si="68"/>
        <v>8.2777777777777783E-2</v>
      </c>
      <c r="O263" s="74">
        <f t="shared" si="68"/>
        <v>12.197222222222223</v>
      </c>
      <c r="P263" s="74">
        <f t="shared" si="68"/>
        <v>34.113888888888887</v>
      </c>
      <c r="Q263" s="74">
        <f t="shared" si="68"/>
        <v>2.08</v>
      </c>
      <c r="R263" s="74">
        <f t="shared" si="68"/>
        <v>1.4961111111111109</v>
      </c>
      <c r="S263" s="74">
        <f t="shared" si="68"/>
        <v>0.96722222222222221</v>
      </c>
      <c r="T263" s="74">
        <f t="shared" si="68"/>
        <v>0.12333333333333332</v>
      </c>
      <c r="U263" s="74">
        <f t="shared" si="68"/>
        <v>9.8888888888888901E-2</v>
      </c>
      <c r="V263" s="74">
        <f t="shared" si="67"/>
        <v>99.282914222222217</v>
      </c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</row>
    <row r="264" spans="1:158" s="64" customFormat="1" ht="15.75" thickBot="1" x14ac:dyDescent="0.3">
      <c r="A264" s="68"/>
      <c r="I264" s="71" t="s">
        <v>136</v>
      </c>
      <c r="J264" s="72">
        <f>STDEV(J245:J262)</f>
        <v>0.6820432585517926</v>
      </c>
      <c r="K264" s="72">
        <f t="shared" ref="K264:U264" si="69">STDEV(K245:K262)</f>
        <v>0.22502287465421614</v>
      </c>
      <c r="L264" s="72">
        <f t="shared" si="69"/>
        <v>0.3457397109277705</v>
      </c>
      <c r="M264" s="72">
        <f t="shared" si="69"/>
        <v>0.42736150900157654</v>
      </c>
      <c r="N264" s="72">
        <f t="shared" si="69"/>
        <v>0.11302293133048687</v>
      </c>
      <c r="O264" s="72">
        <f t="shared" si="69"/>
        <v>0.32766204891725503</v>
      </c>
      <c r="P264" s="72">
        <f t="shared" si="69"/>
        <v>0.68783666741876404</v>
      </c>
      <c r="Q264" s="72">
        <f t="shared" si="69"/>
        <v>0.12727922061357855</v>
      </c>
      <c r="R264" s="72">
        <f t="shared" si="69"/>
        <v>0.1571862472987684</v>
      </c>
      <c r="S264" s="72">
        <f t="shared" si="69"/>
        <v>0.18691947166865416</v>
      </c>
      <c r="T264" s="72">
        <f t="shared" si="69"/>
        <v>0.14848252026258651</v>
      </c>
      <c r="U264" s="72">
        <f t="shared" si="69"/>
        <v>0.16509850495952189</v>
      </c>
      <c r="V264" s="72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1:158" s="26" customFormat="1" x14ac:dyDescent="0.25">
      <c r="A265" s="3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</row>
    <row r="266" spans="1:158" x14ac:dyDescent="0.25">
      <c r="A266" s="3" t="s">
        <v>472</v>
      </c>
      <c r="B266" s="3" t="s">
        <v>150</v>
      </c>
      <c r="C266" s="3">
        <v>2</v>
      </c>
      <c r="D266" s="3">
        <v>1100</v>
      </c>
      <c r="E266" s="3">
        <v>10</v>
      </c>
      <c r="F266" s="3">
        <v>6</v>
      </c>
      <c r="G266" s="3"/>
      <c r="H266" s="5"/>
      <c r="I266" s="5" t="s">
        <v>821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158" ht="18" x14ac:dyDescent="0.35">
      <c r="B267" s="6" t="s">
        <v>833</v>
      </c>
      <c r="G267" s="7" t="s">
        <v>133</v>
      </c>
      <c r="H267" s="7">
        <v>224</v>
      </c>
      <c r="I267" s="7" t="s">
        <v>473</v>
      </c>
      <c r="J267" s="10">
        <v>41.91</v>
      </c>
      <c r="K267" s="10">
        <v>0.21460000000000001</v>
      </c>
      <c r="L267" s="10">
        <v>4.21</v>
      </c>
      <c r="M267" s="10">
        <v>2.62</v>
      </c>
      <c r="N267" s="10">
        <v>2.6499999999999999E-2</v>
      </c>
      <c r="O267" s="10">
        <v>12.06</v>
      </c>
      <c r="P267" s="10">
        <v>38.44</v>
      </c>
      <c r="Q267" s="10">
        <v>0.98709999999999998</v>
      </c>
      <c r="R267" s="10">
        <v>0.2235</v>
      </c>
      <c r="S267" s="10">
        <v>0.13489999999999999</v>
      </c>
      <c r="T267" s="10">
        <v>1.9E-3</v>
      </c>
      <c r="U267" s="10">
        <v>0</v>
      </c>
      <c r="V267" s="10">
        <f>SUM(J267:U267)</f>
        <v>100.82850000000001</v>
      </c>
    </row>
    <row r="268" spans="1:158" x14ac:dyDescent="0.25">
      <c r="B268" s="6"/>
      <c r="G268" s="7" t="s">
        <v>133</v>
      </c>
      <c r="H268" s="7">
        <v>230</v>
      </c>
      <c r="I268" s="7" t="s">
        <v>474</v>
      </c>
      <c r="J268" s="10">
        <v>38.07</v>
      </c>
      <c r="K268" s="10">
        <v>0.48370000000000002</v>
      </c>
      <c r="L268" s="10">
        <v>4.68</v>
      </c>
      <c r="M268" s="10">
        <v>2.0299999999999998</v>
      </c>
      <c r="N268" s="10">
        <v>6.9599999999999995E-2</v>
      </c>
      <c r="O268" s="10">
        <v>11.87</v>
      </c>
      <c r="P268" s="10">
        <v>36.46</v>
      </c>
      <c r="Q268" s="10">
        <v>1.43</v>
      </c>
      <c r="R268" s="10">
        <v>0.7258</v>
      </c>
      <c r="S268" s="10">
        <v>2.25</v>
      </c>
      <c r="T268" s="10">
        <v>0</v>
      </c>
      <c r="U268" s="10">
        <v>2.1000000000000001E-2</v>
      </c>
      <c r="V268" s="10">
        <f>SUM(J268:U268)</f>
        <v>98.090100000000007</v>
      </c>
    </row>
    <row r="269" spans="1:158" x14ac:dyDescent="0.25">
      <c r="B269" s="6"/>
      <c r="G269" s="7" t="s">
        <v>133</v>
      </c>
      <c r="H269" s="7">
        <v>233</v>
      </c>
      <c r="I269" s="7" t="s">
        <v>475</v>
      </c>
      <c r="J269" s="10">
        <v>39.369999999999997</v>
      </c>
      <c r="K269" s="10">
        <v>0.39240000000000003</v>
      </c>
      <c r="L269" s="10">
        <v>4.67</v>
      </c>
      <c r="M269" s="10">
        <v>2.94</v>
      </c>
      <c r="N269" s="10">
        <v>0.10340000000000001</v>
      </c>
      <c r="O269" s="10">
        <v>11.55</v>
      </c>
      <c r="P269" s="10">
        <v>34.72</v>
      </c>
      <c r="Q269" s="10">
        <v>1.46</v>
      </c>
      <c r="R269" s="10">
        <v>0.48749999999999999</v>
      </c>
      <c r="S269" s="10">
        <v>2.66</v>
      </c>
      <c r="T269" s="10">
        <v>7.8299999999999995E-2</v>
      </c>
      <c r="U269" s="10">
        <v>0</v>
      </c>
      <c r="V269" s="10">
        <f>SUM(J269:U269)</f>
        <v>98.431599999999989</v>
      </c>
    </row>
    <row r="270" spans="1:158" x14ac:dyDescent="0.25">
      <c r="I270" s="73" t="s">
        <v>135</v>
      </c>
      <c r="J270" s="74">
        <f t="shared" ref="J270:U270" si="70">AVERAGE(J267:J269)</f>
        <v>39.783333333333331</v>
      </c>
      <c r="K270" s="74">
        <f t="shared" si="70"/>
        <v>0.36356666666666665</v>
      </c>
      <c r="L270" s="74">
        <f t="shared" si="70"/>
        <v>4.5200000000000005</v>
      </c>
      <c r="M270" s="74">
        <f t="shared" si="70"/>
        <v>2.5299999999999998</v>
      </c>
      <c r="N270" s="74">
        <f t="shared" si="70"/>
        <v>6.6500000000000004E-2</v>
      </c>
      <c r="O270" s="74">
        <f t="shared" si="70"/>
        <v>11.826666666666668</v>
      </c>
      <c r="P270" s="74">
        <f t="shared" si="70"/>
        <v>36.54</v>
      </c>
      <c r="Q270" s="74">
        <f t="shared" si="70"/>
        <v>1.2923666666666667</v>
      </c>
      <c r="R270" s="74">
        <f t="shared" si="70"/>
        <v>0.47893333333333338</v>
      </c>
      <c r="S270" s="74">
        <f t="shared" si="70"/>
        <v>1.6816333333333333</v>
      </c>
      <c r="T270" s="74">
        <f t="shared" si="70"/>
        <v>2.6733333333333331E-2</v>
      </c>
      <c r="U270" s="74">
        <f t="shared" si="70"/>
        <v>7.0000000000000001E-3</v>
      </c>
      <c r="V270" s="74">
        <f>SUM(J270:U270)</f>
        <v>99.116733333333343</v>
      </c>
    </row>
    <row r="271" spans="1:158" s="61" customFormat="1" x14ac:dyDescent="0.25">
      <c r="A271" s="156"/>
      <c r="I271" s="157" t="s">
        <v>358</v>
      </c>
      <c r="J271" s="158">
        <f t="shared" ref="J271:U271" si="71">STDEV(J267:J269)</f>
        <v>1.9530830328824544</v>
      </c>
      <c r="K271" s="158">
        <f t="shared" si="71"/>
        <v>0.13684744547609712</v>
      </c>
      <c r="L271" s="158">
        <f t="shared" si="71"/>
        <v>0.26851443164195093</v>
      </c>
      <c r="M271" s="158">
        <f t="shared" si="71"/>
        <v>0.4616275555033505</v>
      </c>
      <c r="N271" s="158">
        <f t="shared" si="71"/>
        <v>3.8543611662634834E-2</v>
      </c>
      <c r="O271" s="158">
        <f t="shared" si="71"/>
        <v>0.25774664562964389</v>
      </c>
      <c r="P271" s="158">
        <f t="shared" si="71"/>
        <v>1.8612898753283964</v>
      </c>
      <c r="Q271" s="158">
        <f t="shared" si="71"/>
        <v>0.26479388839875651</v>
      </c>
      <c r="R271" s="158">
        <f t="shared" si="71"/>
        <v>0.25125955371554193</v>
      </c>
      <c r="S271" s="158">
        <f t="shared" si="71"/>
        <v>1.355106270125459</v>
      </c>
      <c r="T271" s="158">
        <f t="shared" si="71"/>
        <v>4.4668146741647263E-2</v>
      </c>
      <c r="U271" s="158">
        <f t="shared" si="71"/>
        <v>1.212435565298214E-2</v>
      </c>
      <c r="V271" s="158"/>
    </row>
    <row r="272" spans="1:158" x14ac:dyDescent="0.25">
      <c r="A272" s="3" t="s">
        <v>401</v>
      </c>
      <c r="B272" s="3" t="s">
        <v>150</v>
      </c>
      <c r="C272" s="3">
        <v>2</v>
      </c>
      <c r="D272" s="3">
        <v>1200</v>
      </c>
      <c r="E272" s="3">
        <v>10</v>
      </c>
      <c r="F272" s="3">
        <v>6</v>
      </c>
      <c r="G272" s="3"/>
      <c r="H272" s="5"/>
      <c r="I272" s="5" t="s">
        <v>828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B273" s="6"/>
      <c r="C273" s="2"/>
      <c r="D273" s="2"/>
      <c r="E273" s="6"/>
      <c r="F273" s="6"/>
      <c r="G273" s="6" t="s">
        <v>153</v>
      </c>
      <c r="H273" s="7">
        <v>11</v>
      </c>
      <c r="I273" t="s">
        <v>623</v>
      </c>
      <c r="J273" s="105">
        <v>31.626000000000001</v>
      </c>
      <c r="K273" s="105">
        <v>2.4300000000000002</v>
      </c>
      <c r="L273" s="105">
        <v>6.4960000000000004</v>
      </c>
      <c r="M273" s="105">
        <v>6.1189999999999998</v>
      </c>
      <c r="N273" s="105">
        <v>0.182</v>
      </c>
      <c r="O273" s="105">
        <v>10.45</v>
      </c>
      <c r="P273" s="105">
        <v>30.128</v>
      </c>
      <c r="Q273" s="105">
        <v>1.2829999999999999</v>
      </c>
      <c r="R273" s="105">
        <v>0.84499999999999997</v>
      </c>
      <c r="S273" s="105">
        <v>2.0409999999999999</v>
      </c>
      <c r="T273" s="10"/>
      <c r="U273" s="10"/>
      <c r="V273" s="10">
        <f t="shared" ref="V273:V278" si="72">SUM(J273:U273)</f>
        <v>91.600000000000009</v>
      </c>
    </row>
    <row r="274" spans="1:22" x14ac:dyDescent="0.25">
      <c r="B274" s="6"/>
      <c r="C274" s="2"/>
      <c r="D274" s="2"/>
      <c r="E274" s="6"/>
      <c r="F274" s="6"/>
      <c r="G274" s="6" t="s">
        <v>153</v>
      </c>
      <c r="H274" s="7">
        <v>12</v>
      </c>
      <c r="I274" t="s">
        <v>624</v>
      </c>
      <c r="J274" s="105">
        <v>30.629000000000001</v>
      </c>
      <c r="K274" s="105">
        <v>2.5139999999999998</v>
      </c>
      <c r="L274" s="105">
        <v>6.4210000000000003</v>
      </c>
      <c r="M274" s="105">
        <v>6.4189999999999996</v>
      </c>
      <c r="N274" s="105">
        <v>0.187</v>
      </c>
      <c r="O274" s="105">
        <v>10.68</v>
      </c>
      <c r="P274" s="105">
        <v>30.315999999999999</v>
      </c>
      <c r="Q274" s="105">
        <v>1.276</v>
      </c>
      <c r="R274" s="105">
        <v>0.73399999999999999</v>
      </c>
      <c r="S274" s="105">
        <v>2.1640000000000001</v>
      </c>
      <c r="T274" s="10"/>
      <c r="U274" s="10"/>
      <c r="V274" s="10">
        <f t="shared" si="72"/>
        <v>91.339999999999989</v>
      </c>
    </row>
    <row r="275" spans="1:22" x14ac:dyDescent="0.25">
      <c r="B275" s="6"/>
      <c r="C275" s="2"/>
      <c r="D275" s="2"/>
      <c r="E275" s="6"/>
      <c r="F275" s="6"/>
      <c r="G275" s="6" t="s">
        <v>153</v>
      </c>
      <c r="H275" s="7">
        <v>13</v>
      </c>
      <c r="I275" t="s">
        <v>625</v>
      </c>
      <c r="J275" s="105">
        <v>30.673999999999999</v>
      </c>
      <c r="K275" s="105">
        <v>2.419</v>
      </c>
      <c r="L275" s="105">
        <v>6.65</v>
      </c>
      <c r="M275" s="105">
        <v>6.3470000000000004</v>
      </c>
      <c r="N275" s="105">
        <v>0.14299999999999999</v>
      </c>
      <c r="O275" s="105">
        <v>10.858000000000001</v>
      </c>
      <c r="P275" s="105">
        <v>30.277000000000001</v>
      </c>
      <c r="Q275" s="105">
        <v>1.1919999999999999</v>
      </c>
      <c r="R275" s="105">
        <v>0.79300000000000004</v>
      </c>
      <c r="S275" s="105">
        <v>1.9239999999999999</v>
      </c>
      <c r="T275" s="10"/>
      <c r="U275" s="10"/>
      <c r="V275" s="10">
        <f t="shared" si="72"/>
        <v>91.277000000000001</v>
      </c>
    </row>
    <row r="276" spans="1:22" x14ac:dyDescent="0.25">
      <c r="B276" s="6"/>
      <c r="C276" s="2"/>
      <c r="D276" s="2"/>
      <c r="E276" s="6"/>
      <c r="F276" s="6"/>
      <c r="G276" s="6" t="s">
        <v>153</v>
      </c>
      <c r="H276" s="7">
        <v>14</v>
      </c>
      <c r="I276" t="s">
        <v>626</v>
      </c>
      <c r="J276" s="105">
        <v>30.292999999999999</v>
      </c>
      <c r="K276" s="105">
        <v>2.58</v>
      </c>
      <c r="L276" s="105">
        <v>6.5860000000000003</v>
      </c>
      <c r="M276" s="105">
        <v>6.718</v>
      </c>
      <c r="N276" s="105">
        <v>0.20399999999999999</v>
      </c>
      <c r="O276" s="105">
        <v>11.069000000000001</v>
      </c>
      <c r="P276" s="105">
        <v>29.785</v>
      </c>
      <c r="Q276" s="105">
        <v>1.1619999999999999</v>
      </c>
      <c r="R276" s="105">
        <v>0.78400000000000003</v>
      </c>
      <c r="S276" s="105">
        <v>2.0049999999999999</v>
      </c>
      <c r="T276" s="10"/>
      <c r="U276" s="10"/>
      <c r="V276" s="10">
        <f t="shared" si="72"/>
        <v>91.186000000000007</v>
      </c>
    </row>
    <row r="277" spans="1:22" x14ac:dyDescent="0.25">
      <c r="B277" s="6"/>
      <c r="C277" s="2"/>
      <c r="D277" s="2"/>
      <c r="E277" s="6"/>
      <c r="F277" s="6"/>
      <c r="G277" s="6" t="s">
        <v>153</v>
      </c>
      <c r="H277" s="7">
        <v>15</v>
      </c>
      <c r="I277" t="s">
        <v>627</v>
      </c>
      <c r="J277" s="105">
        <v>30.297999999999998</v>
      </c>
      <c r="K277" s="105">
        <v>2.5539999999999998</v>
      </c>
      <c r="L277" s="105">
        <v>6.6269999999999998</v>
      </c>
      <c r="M277" s="105">
        <v>6.5880000000000001</v>
      </c>
      <c r="N277" s="105">
        <v>0.24099999999999999</v>
      </c>
      <c r="O277" s="105">
        <v>10.933999999999999</v>
      </c>
      <c r="P277" s="105">
        <v>30.277000000000001</v>
      </c>
      <c r="Q277" s="105">
        <v>1.242</v>
      </c>
      <c r="R277" s="105">
        <v>0.76200000000000001</v>
      </c>
      <c r="S277" s="105">
        <v>1.827</v>
      </c>
      <c r="T277" s="10"/>
      <c r="U277" s="10"/>
      <c r="V277" s="10">
        <f t="shared" si="72"/>
        <v>91.350000000000009</v>
      </c>
    </row>
    <row r="278" spans="1:22" x14ac:dyDescent="0.25">
      <c r="B278" s="6"/>
      <c r="I278" s="73" t="s">
        <v>135</v>
      </c>
      <c r="J278" s="74">
        <f t="shared" ref="J278:S278" si="73">AVERAGE(J273:J277)</f>
        <v>30.704000000000001</v>
      </c>
      <c r="K278" s="74">
        <f t="shared" si="73"/>
        <v>2.4994000000000001</v>
      </c>
      <c r="L278" s="74">
        <f t="shared" si="73"/>
        <v>6.556</v>
      </c>
      <c r="M278" s="74">
        <f t="shared" si="73"/>
        <v>6.4382000000000001</v>
      </c>
      <c r="N278" s="74">
        <f t="shared" si="73"/>
        <v>0.19139999999999999</v>
      </c>
      <c r="O278" s="74">
        <f t="shared" si="73"/>
        <v>10.7982</v>
      </c>
      <c r="P278" s="74">
        <f t="shared" si="73"/>
        <v>30.156600000000005</v>
      </c>
      <c r="Q278" s="74">
        <f t="shared" si="73"/>
        <v>1.2310000000000001</v>
      </c>
      <c r="R278" s="74">
        <f t="shared" si="73"/>
        <v>0.78359999999999996</v>
      </c>
      <c r="S278" s="74">
        <f t="shared" si="73"/>
        <v>1.9922</v>
      </c>
      <c r="T278" s="74"/>
      <c r="U278" s="74"/>
      <c r="V278" s="74">
        <f t="shared" si="72"/>
        <v>91.350600000000014</v>
      </c>
    </row>
    <row r="279" spans="1:22" x14ac:dyDescent="0.25">
      <c r="B279" s="6"/>
      <c r="I279" s="73" t="s">
        <v>358</v>
      </c>
      <c r="J279" s="74">
        <f t="shared" ref="J279:S279" si="74">STDEV(J273:J277)</f>
        <v>0.54551947719582028</v>
      </c>
      <c r="K279" s="74">
        <f t="shared" si="74"/>
        <v>7.2407181964222231E-2</v>
      </c>
      <c r="L279" s="74">
        <f t="shared" si="74"/>
        <v>9.5658245854709154E-2</v>
      </c>
      <c r="M279" s="74">
        <f t="shared" si="74"/>
        <v>0.22983842150519576</v>
      </c>
      <c r="N279" s="74">
        <f t="shared" si="74"/>
        <v>3.5599157293396695E-2</v>
      </c>
      <c r="O279" s="74">
        <f t="shared" si="74"/>
        <v>0.24008581799015166</v>
      </c>
      <c r="P279" s="74">
        <f t="shared" si="74"/>
        <v>0.21983243618720147</v>
      </c>
      <c r="Q279" s="74">
        <f t="shared" si="74"/>
        <v>5.2754146756439933E-2</v>
      </c>
      <c r="R279" s="74">
        <f t="shared" si="74"/>
        <v>4.1186162724876414E-2</v>
      </c>
      <c r="S279" s="74">
        <f t="shared" si="74"/>
        <v>0.12649387336942455</v>
      </c>
      <c r="T279" s="74"/>
      <c r="U279" s="74"/>
      <c r="V279" s="74"/>
    </row>
    <row r="280" spans="1:22" x14ac:dyDescent="0.25">
      <c r="A280" s="3" t="s">
        <v>347</v>
      </c>
      <c r="B280" s="3" t="s">
        <v>150</v>
      </c>
      <c r="C280" s="3">
        <v>2</v>
      </c>
      <c r="D280" s="3">
        <v>1200</v>
      </c>
      <c r="E280" s="3">
        <v>10</v>
      </c>
      <c r="F280" s="3">
        <v>1</v>
      </c>
      <c r="G280" s="3"/>
      <c r="H280" s="5"/>
      <c r="I280" s="5" t="s">
        <v>403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109"/>
      <c r="B281" s="6"/>
      <c r="C281" s="2"/>
      <c r="D281" s="2"/>
      <c r="E281" s="6"/>
      <c r="F281" s="6"/>
      <c r="G281" s="6" t="s">
        <v>133</v>
      </c>
      <c r="H281" s="12">
        <v>1</v>
      </c>
      <c r="I281" s="12" t="s">
        <v>348</v>
      </c>
      <c r="J281" s="36">
        <v>41.25</v>
      </c>
      <c r="K281" s="36">
        <v>8.8400000000000006E-2</v>
      </c>
      <c r="L281" s="36">
        <v>0.19750000000000001</v>
      </c>
      <c r="M281" s="36">
        <v>3.55</v>
      </c>
      <c r="N281" s="36">
        <v>0.18279999999999999</v>
      </c>
      <c r="O281" s="36">
        <v>51.47</v>
      </c>
      <c r="P281" s="36">
        <v>2.52</v>
      </c>
      <c r="Q281" s="36">
        <v>8.5699999999999998E-2</v>
      </c>
      <c r="R281" s="36">
        <v>9.2999999999999992E-3</v>
      </c>
      <c r="S281" s="36">
        <v>0.33439999999999998</v>
      </c>
      <c r="T281" s="36">
        <v>1.5E-3</v>
      </c>
      <c r="U281" s="36">
        <v>5.8599999999999999E-2</v>
      </c>
      <c r="V281" s="36">
        <f t="shared" ref="V281:V291" si="75">SUM(J281:U281)</f>
        <v>99.748199999999983</v>
      </c>
    </row>
    <row r="282" spans="1:22" x14ac:dyDescent="0.25">
      <c r="A282" s="109"/>
      <c r="B282" s="6"/>
      <c r="C282" s="2"/>
      <c r="D282" s="2"/>
      <c r="E282" s="6"/>
      <c r="F282" s="6"/>
      <c r="G282" s="6" t="s">
        <v>133</v>
      </c>
      <c r="H282" s="12">
        <v>2</v>
      </c>
      <c r="I282" s="12" t="s">
        <v>349</v>
      </c>
      <c r="J282" s="36">
        <v>40.15</v>
      </c>
      <c r="K282" s="36">
        <v>0.1318</v>
      </c>
      <c r="L282" s="36">
        <v>0.17219999999999999</v>
      </c>
      <c r="M282" s="36">
        <v>3.85</v>
      </c>
      <c r="N282" s="36">
        <v>0.28039999999999998</v>
      </c>
      <c r="O282" s="36">
        <v>50.54</v>
      </c>
      <c r="P282" s="36">
        <v>3.55</v>
      </c>
      <c r="Q282" s="36">
        <v>0.1032</v>
      </c>
      <c r="R282" s="36">
        <v>8.14E-2</v>
      </c>
      <c r="S282" s="36">
        <v>0.5706</v>
      </c>
      <c r="T282" s="36">
        <v>0</v>
      </c>
      <c r="U282" s="36">
        <v>8.4900000000000003E-2</v>
      </c>
      <c r="V282" s="36">
        <f t="shared" si="75"/>
        <v>99.514499999999998</v>
      </c>
    </row>
    <row r="283" spans="1:22" x14ac:dyDescent="0.25">
      <c r="A283" s="109"/>
      <c r="B283" s="6"/>
      <c r="C283" s="2"/>
      <c r="D283" s="2"/>
      <c r="E283" s="6"/>
      <c r="F283" s="6"/>
      <c r="G283" s="6" t="s">
        <v>133</v>
      </c>
      <c r="H283" s="12">
        <v>3</v>
      </c>
      <c r="I283" s="12" t="s">
        <v>350</v>
      </c>
      <c r="J283" s="36">
        <v>41.01</v>
      </c>
      <c r="K283" s="36">
        <v>0.1328</v>
      </c>
      <c r="L283" s="36">
        <v>0.15959999999999999</v>
      </c>
      <c r="M283" s="36">
        <v>3.24</v>
      </c>
      <c r="N283" s="36">
        <v>0.18540000000000001</v>
      </c>
      <c r="O283" s="36">
        <v>52.23</v>
      </c>
      <c r="P283" s="36">
        <v>2.93</v>
      </c>
      <c r="Q283" s="36">
        <v>9.6500000000000002E-2</v>
      </c>
      <c r="R283" s="36">
        <v>5.5599999999999997E-2</v>
      </c>
      <c r="S283" s="36">
        <v>0.42480000000000001</v>
      </c>
      <c r="T283" s="36">
        <v>0</v>
      </c>
      <c r="U283" s="36">
        <v>4.5600000000000002E-2</v>
      </c>
      <c r="V283" s="36">
        <f t="shared" si="75"/>
        <v>100.5103</v>
      </c>
    </row>
    <row r="284" spans="1:22" x14ac:dyDescent="0.25">
      <c r="A284" s="109"/>
      <c r="B284" s="6"/>
      <c r="C284" s="2"/>
      <c r="D284" s="2"/>
      <c r="E284" s="6"/>
      <c r="F284" s="6"/>
      <c r="G284" s="6" t="s">
        <v>133</v>
      </c>
      <c r="H284" s="12">
        <v>4</v>
      </c>
      <c r="I284" s="12" t="s">
        <v>351</v>
      </c>
      <c r="J284" s="36">
        <v>41.36</v>
      </c>
      <c r="K284" s="36">
        <v>0.16300000000000001</v>
      </c>
      <c r="L284" s="36">
        <v>0.32819999999999999</v>
      </c>
      <c r="M284" s="36">
        <v>3.24</v>
      </c>
      <c r="N284" s="36">
        <v>0.1724</v>
      </c>
      <c r="O284" s="36">
        <v>51.39</v>
      </c>
      <c r="P284" s="36">
        <v>3.37</v>
      </c>
      <c r="Q284" s="36">
        <v>0.1144</v>
      </c>
      <c r="R284" s="36">
        <v>2.0000000000000001E-4</v>
      </c>
      <c r="S284" s="36">
        <v>0.56659999999999999</v>
      </c>
      <c r="T284" s="36">
        <v>1.38E-2</v>
      </c>
      <c r="U284" s="36">
        <v>1.95E-2</v>
      </c>
      <c r="V284" s="36">
        <f t="shared" si="75"/>
        <v>100.73810000000002</v>
      </c>
    </row>
    <row r="285" spans="1:22" x14ac:dyDescent="0.25">
      <c r="A285" s="109"/>
      <c r="B285" s="6"/>
      <c r="C285" s="2"/>
      <c r="D285" s="2"/>
      <c r="E285" s="6"/>
      <c r="F285" s="6"/>
      <c r="G285" s="6" t="s">
        <v>133</v>
      </c>
      <c r="H285" s="12">
        <v>5</v>
      </c>
      <c r="I285" s="12" t="s">
        <v>352</v>
      </c>
      <c r="J285" s="36">
        <v>41.17</v>
      </c>
      <c r="K285" s="36">
        <v>0.16289999999999999</v>
      </c>
      <c r="L285" s="36">
        <v>6.59E-2</v>
      </c>
      <c r="M285" s="36">
        <v>3.24</v>
      </c>
      <c r="N285" s="36">
        <v>0.2046</v>
      </c>
      <c r="O285" s="36">
        <v>50.97</v>
      </c>
      <c r="P285" s="36">
        <v>3.02</v>
      </c>
      <c r="Q285" s="36">
        <v>1.9900000000000001E-2</v>
      </c>
      <c r="R285" s="36">
        <v>8.0000000000000002E-3</v>
      </c>
      <c r="S285" s="36">
        <v>0.44900000000000001</v>
      </c>
      <c r="T285" s="36">
        <v>0</v>
      </c>
      <c r="U285" s="36">
        <v>5.7599999999999998E-2</v>
      </c>
      <c r="V285" s="36">
        <f t="shared" si="75"/>
        <v>99.367899999999992</v>
      </c>
    </row>
    <row r="286" spans="1:22" x14ac:dyDescent="0.25">
      <c r="A286" s="109"/>
      <c r="B286" s="6"/>
      <c r="C286" s="2"/>
      <c r="D286" s="2"/>
      <c r="E286" s="6"/>
      <c r="F286" s="6"/>
      <c r="G286" s="6" t="s">
        <v>133</v>
      </c>
      <c r="H286" s="12">
        <v>6</v>
      </c>
      <c r="I286" s="12" t="s">
        <v>353</v>
      </c>
      <c r="J286" s="36">
        <v>40.11</v>
      </c>
      <c r="K286" s="36">
        <v>0.12989999999999999</v>
      </c>
      <c r="L286" s="36">
        <v>0.2024</v>
      </c>
      <c r="M286" s="36">
        <v>3.83</v>
      </c>
      <c r="N286" s="36">
        <v>0.16320000000000001</v>
      </c>
      <c r="O286" s="36">
        <v>51.29</v>
      </c>
      <c r="P286" s="36">
        <v>3.35</v>
      </c>
      <c r="Q286" s="36">
        <v>0.1221</v>
      </c>
      <c r="R286" s="36">
        <v>1.3899999999999999E-2</v>
      </c>
      <c r="S286" s="36">
        <v>0.36599999999999999</v>
      </c>
      <c r="T286" s="36">
        <v>0</v>
      </c>
      <c r="U286" s="36">
        <v>5.3900000000000003E-2</v>
      </c>
      <c r="V286" s="36">
        <f t="shared" si="75"/>
        <v>99.631399999999999</v>
      </c>
    </row>
    <row r="287" spans="1:22" x14ac:dyDescent="0.25">
      <c r="A287" s="109"/>
      <c r="B287" s="6"/>
      <c r="C287" s="2"/>
      <c r="D287" s="2"/>
      <c r="E287" s="6"/>
      <c r="F287" s="6"/>
      <c r="G287" s="6" t="s">
        <v>133</v>
      </c>
      <c r="H287" s="12">
        <v>7</v>
      </c>
      <c r="I287" s="12" t="s">
        <v>354</v>
      </c>
      <c r="J287" s="36">
        <v>41.33</v>
      </c>
      <c r="K287" s="36">
        <v>0.17130000000000001</v>
      </c>
      <c r="L287" s="36">
        <v>0.2651</v>
      </c>
      <c r="M287" s="36">
        <v>3.6</v>
      </c>
      <c r="N287" s="36">
        <v>0.1731</v>
      </c>
      <c r="O287" s="36">
        <v>51.43</v>
      </c>
      <c r="P287" s="36">
        <v>2.5</v>
      </c>
      <c r="Q287" s="36">
        <v>1.5900000000000001E-2</v>
      </c>
      <c r="R287" s="36">
        <v>1.66E-2</v>
      </c>
      <c r="S287" s="36">
        <v>0.44400000000000001</v>
      </c>
      <c r="T287" s="36">
        <v>2.9899999999999999E-2</v>
      </c>
      <c r="U287" s="36">
        <v>7.9699999999999993E-2</v>
      </c>
      <c r="V287" s="36">
        <f t="shared" si="75"/>
        <v>100.0556</v>
      </c>
    </row>
    <row r="288" spans="1:22" x14ac:dyDescent="0.25">
      <c r="A288" s="109"/>
      <c r="B288" s="6"/>
      <c r="C288" s="2"/>
      <c r="D288" s="2"/>
      <c r="E288" s="6"/>
      <c r="F288" s="6"/>
      <c r="G288" s="6" t="s">
        <v>133</v>
      </c>
      <c r="H288" s="12">
        <v>8</v>
      </c>
      <c r="I288" s="12" t="s">
        <v>355</v>
      </c>
      <c r="J288" s="36">
        <v>40.75</v>
      </c>
      <c r="K288" s="36">
        <v>0.10730000000000001</v>
      </c>
      <c r="L288" s="36">
        <v>0.18049999999999999</v>
      </c>
      <c r="M288" s="36">
        <v>3.89</v>
      </c>
      <c r="N288" s="36">
        <v>0.18709999999999999</v>
      </c>
      <c r="O288" s="36">
        <v>51.87</v>
      </c>
      <c r="P288" s="36">
        <v>2.65</v>
      </c>
      <c r="Q288" s="36">
        <v>8.2900000000000001E-2</v>
      </c>
      <c r="R288" s="36">
        <v>1.7299999999999999E-2</v>
      </c>
      <c r="S288" s="36">
        <v>0.43180000000000002</v>
      </c>
      <c r="T288" s="36">
        <v>0</v>
      </c>
      <c r="U288" s="36">
        <v>8.5099999999999995E-2</v>
      </c>
      <c r="V288" s="36">
        <f t="shared" si="75"/>
        <v>100.25200000000001</v>
      </c>
    </row>
    <row r="289" spans="1:22" x14ac:dyDescent="0.25">
      <c r="A289" s="109"/>
      <c r="B289" s="6"/>
      <c r="C289" s="2"/>
      <c r="D289" s="2"/>
      <c r="E289" s="6"/>
      <c r="F289" s="6"/>
      <c r="G289" s="6" t="s">
        <v>133</v>
      </c>
      <c r="H289" s="12">
        <v>9</v>
      </c>
      <c r="I289" s="12" t="s">
        <v>356</v>
      </c>
      <c r="J289" s="36">
        <v>40.47</v>
      </c>
      <c r="K289" s="36">
        <v>0.13539999999999999</v>
      </c>
      <c r="L289" s="36">
        <v>0.20380000000000001</v>
      </c>
      <c r="M289" s="36">
        <v>4.18</v>
      </c>
      <c r="N289" s="36">
        <v>0.18029999999999999</v>
      </c>
      <c r="O289" s="36">
        <v>51.32</v>
      </c>
      <c r="P289" s="36">
        <v>3.38</v>
      </c>
      <c r="Q289" s="36">
        <v>8.8900000000000007E-2</v>
      </c>
      <c r="R289" s="36">
        <v>4.2000000000000003E-2</v>
      </c>
      <c r="S289" s="36">
        <v>0.43480000000000002</v>
      </c>
      <c r="T289" s="36">
        <v>0</v>
      </c>
      <c r="U289" s="36">
        <v>4.3999999999999997E-2</v>
      </c>
      <c r="V289" s="36">
        <f t="shared" si="75"/>
        <v>100.47919999999998</v>
      </c>
    </row>
    <row r="290" spans="1:22" x14ac:dyDescent="0.25">
      <c r="A290" s="109"/>
      <c r="B290" s="6"/>
      <c r="C290" s="2"/>
      <c r="D290" s="2"/>
      <c r="E290" s="6"/>
      <c r="F290" s="6"/>
      <c r="G290" s="6" t="s">
        <v>133</v>
      </c>
      <c r="H290" s="12">
        <v>10</v>
      </c>
      <c r="I290" s="12" t="s">
        <v>357</v>
      </c>
      <c r="J290" s="36">
        <v>40.21</v>
      </c>
      <c r="K290" s="36">
        <v>0.13270000000000001</v>
      </c>
      <c r="L290" s="36">
        <v>0.2326</v>
      </c>
      <c r="M290" s="36">
        <v>4.0999999999999996</v>
      </c>
      <c r="N290" s="36">
        <v>0.2238</v>
      </c>
      <c r="O290" s="36">
        <v>51.02</v>
      </c>
      <c r="P290" s="36">
        <v>3.41</v>
      </c>
      <c r="Q290" s="36">
        <v>2.7E-2</v>
      </c>
      <c r="R290" s="36">
        <v>5.2600000000000001E-2</v>
      </c>
      <c r="S290" s="36">
        <v>0.44309999999999999</v>
      </c>
      <c r="T290" s="36">
        <v>0</v>
      </c>
      <c r="U290" s="36">
        <v>3.6799999999999999E-2</v>
      </c>
      <c r="V290" s="36">
        <f t="shared" si="75"/>
        <v>99.888599999999997</v>
      </c>
    </row>
    <row r="291" spans="1:22" x14ac:dyDescent="0.25">
      <c r="A291" s="109"/>
      <c r="B291" s="6"/>
      <c r="C291" s="12"/>
      <c r="D291" s="12"/>
      <c r="E291" s="12"/>
      <c r="F291" s="12"/>
      <c r="G291" s="12"/>
      <c r="H291" s="12"/>
      <c r="I291" s="73" t="s">
        <v>135</v>
      </c>
      <c r="J291" s="74">
        <f>AVERAGE(J281:J290)</f>
        <v>40.780999999999999</v>
      </c>
      <c r="K291" s="74">
        <f t="shared" ref="K291:U291" si="76">AVERAGE(K281:K290)</f>
        <v>0.13555</v>
      </c>
      <c r="L291" s="74">
        <f t="shared" si="76"/>
        <v>0.20077999999999996</v>
      </c>
      <c r="M291" s="74">
        <f t="shared" si="76"/>
        <v>3.6720000000000006</v>
      </c>
      <c r="N291" s="74">
        <f t="shared" si="76"/>
        <v>0.19530999999999998</v>
      </c>
      <c r="O291" s="74">
        <f t="shared" si="76"/>
        <v>51.353000000000009</v>
      </c>
      <c r="P291" s="74">
        <f t="shared" si="76"/>
        <v>3.0680000000000001</v>
      </c>
      <c r="Q291" s="74">
        <f t="shared" si="76"/>
        <v>7.5649999999999995E-2</v>
      </c>
      <c r="R291" s="74">
        <f t="shared" si="76"/>
        <v>2.9690000000000001E-2</v>
      </c>
      <c r="S291" s="74">
        <f t="shared" si="76"/>
        <v>0.44651000000000007</v>
      </c>
      <c r="T291" s="74">
        <f t="shared" si="76"/>
        <v>4.5199999999999997E-3</v>
      </c>
      <c r="U291" s="74">
        <f t="shared" si="76"/>
        <v>5.6570000000000009E-2</v>
      </c>
      <c r="V291" s="74">
        <f t="shared" si="75"/>
        <v>100.01858000000001</v>
      </c>
    </row>
    <row r="292" spans="1:22" x14ac:dyDescent="0.25">
      <c r="A292" s="109"/>
      <c r="B292" s="6"/>
      <c r="C292" s="12"/>
      <c r="D292" s="12"/>
      <c r="E292" s="12"/>
      <c r="F292" s="12"/>
      <c r="G292" s="12"/>
      <c r="H292" s="12"/>
      <c r="I292" s="73" t="s">
        <v>358</v>
      </c>
      <c r="J292" s="74">
        <f>STDEV(J281:J290)</f>
        <v>0.50908305369119844</v>
      </c>
      <c r="K292" s="74">
        <f t="shared" ref="K292:U292" si="77">STDEV(K281:K290)</f>
        <v>2.5522245199041404E-2</v>
      </c>
      <c r="L292" s="74">
        <f t="shared" si="77"/>
        <v>6.87381795899E-2</v>
      </c>
      <c r="M292" s="74">
        <f t="shared" si="77"/>
        <v>0.35360995461100908</v>
      </c>
      <c r="N292" s="74">
        <f t="shared" si="77"/>
        <v>3.4536468647889791E-2</v>
      </c>
      <c r="O292" s="74">
        <f t="shared" si="77"/>
        <v>0.46916119002132017</v>
      </c>
      <c r="P292" s="74">
        <f t="shared" si="77"/>
        <v>0.39949412455698874</v>
      </c>
      <c r="Q292" s="74">
        <f t="shared" si="77"/>
        <v>3.9758947280944049E-2</v>
      </c>
      <c r="R292" s="74">
        <f t="shared" si="77"/>
        <v>2.6565869916952548E-2</v>
      </c>
      <c r="S292" s="74">
        <f t="shared" si="77"/>
        <v>7.4326164826242186E-2</v>
      </c>
      <c r="T292" s="74">
        <f t="shared" si="77"/>
        <v>9.9017170228198302E-3</v>
      </c>
      <c r="U292" s="74">
        <f t="shared" si="77"/>
        <v>2.1621082817986279E-2</v>
      </c>
      <c r="V292" s="74"/>
    </row>
    <row r="293" spans="1:22" x14ac:dyDescent="0.25">
      <c r="A293" s="3" t="s">
        <v>401</v>
      </c>
      <c r="B293" s="3" t="s">
        <v>150</v>
      </c>
      <c r="C293" s="3">
        <v>2</v>
      </c>
      <c r="D293" s="3">
        <v>1200</v>
      </c>
      <c r="E293" s="3">
        <v>10</v>
      </c>
      <c r="F293" s="3">
        <v>6</v>
      </c>
      <c r="G293" s="3"/>
      <c r="H293" s="5"/>
      <c r="I293" s="5" t="s">
        <v>403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2" customFormat="1" x14ac:dyDescent="0.25">
      <c r="A294" s="109"/>
      <c r="B294" s="6"/>
      <c r="C294" s="2"/>
      <c r="D294" s="2"/>
      <c r="E294" s="6"/>
      <c r="F294" s="6"/>
      <c r="G294" s="6" t="s">
        <v>133</v>
      </c>
      <c r="H294" s="12">
        <v>181</v>
      </c>
      <c r="I294" s="12" t="s">
        <v>404</v>
      </c>
      <c r="J294" s="36">
        <v>42.19</v>
      </c>
      <c r="K294" s="36">
        <v>0.1867</v>
      </c>
      <c r="L294" s="36">
        <v>0.3755</v>
      </c>
      <c r="M294" s="36">
        <v>4.1900000000000004</v>
      </c>
      <c r="N294" s="36">
        <v>0.19189999999999999</v>
      </c>
      <c r="O294" s="36">
        <v>51</v>
      </c>
      <c r="P294" s="36">
        <v>2.8</v>
      </c>
      <c r="Q294" s="36">
        <v>0.15379999999999999</v>
      </c>
      <c r="R294" s="36">
        <v>3.5099999999999999E-2</v>
      </c>
      <c r="S294" s="36">
        <v>0.1855</v>
      </c>
      <c r="T294" s="36">
        <v>0</v>
      </c>
      <c r="U294" s="36">
        <v>5.0900000000000001E-2</v>
      </c>
      <c r="V294" s="36">
        <f t="shared" ref="V294:V303" si="78">SUM(J294:U294)</f>
        <v>101.35939999999999</v>
      </c>
    </row>
    <row r="295" spans="1:22" s="12" customFormat="1" x14ac:dyDescent="0.25">
      <c r="A295" s="109"/>
      <c r="B295" s="6"/>
      <c r="C295" s="2"/>
      <c r="D295" s="2"/>
      <c r="E295" s="6"/>
      <c r="F295" s="6"/>
      <c r="G295" s="6" t="s">
        <v>133</v>
      </c>
      <c r="H295" s="12">
        <v>182</v>
      </c>
      <c r="I295" s="12" t="s">
        <v>405</v>
      </c>
      <c r="J295" s="36">
        <v>42.07</v>
      </c>
      <c r="K295" s="36">
        <v>8.1699999999999995E-2</v>
      </c>
      <c r="L295" s="36">
        <v>0.2535</v>
      </c>
      <c r="M295" s="36">
        <v>3.73</v>
      </c>
      <c r="N295" s="36">
        <v>0.1724</v>
      </c>
      <c r="O295" s="36">
        <v>50.19</v>
      </c>
      <c r="P295" s="36">
        <v>3.27</v>
      </c>
      <c r="Q295" s="36">
        <v>5.2999999999999999E-2</v>
      </c>
      <c r="R295" s="36">
        <v>2.87E-2</v>
      </c>
      <c r="S295" s="36">
        <v>0.18890000000000001</v>
      </c>
      <c r="T295" s="36">
        <v>4.7999999999999996E-3</v>
      </c>
      <c r="U295" s="36">
        <v>1.41E-2</v>
      </c>
      <c r="V295" s="36">
        <f t="shared" si="78"/>
        <v>100.05710000000001</v>
      </c>
    </row>
    <row r="296" spans="1:22" s="2" customFormat="1" x14ac:dyDescent="0.25">
      <c r="A296" s="39"/>
      <c r="B296" s="6"/>
      <c r="E296" s="6"/>
      <c r="F296" s="6"/>
      <c r="G296" s="6" t="s">
        <v>133</v>
      </c>
      <c r="H296" s="2">
        <v>183</v>
      </c>
      <c r="I296" s="2" t="s">
        <v>406</v>
      </c>
      <c r="J296" s="8">
        <v>40.79</v>
      </c>
      <c r="K296" s="8">
        <v>0.13039999999999999</v>
      </c>
      <c r="L296" s="8">
        <v>3.73E-2</v>
      </c>
      <c r="M296" s="8">
        <v>4.01</v>
      </c>
      <c r="N296" s="8">
        <v>0.15989999999999999</v>
      </c>
      <c r="O296" s="8">
        <v>51.52</v>
      </c>
      <c r="P296" s="8">
        <v>2.3199999999999998</v>
      </c>
      <c r="Q296" s="8">
        <v>2.3999999999999998E-3</v>
      </c>
      <c r="R296" s="8">
        <v>4.3999999999999997E-2</v>
      </c>
      <c r="S296" s="8">
        <v>8.0299999999999996E-2</v>
      </c>
      <c r="T296" s="8">
        <v>0</v>
      </c>
      <c r="U296" s="8">
        <v>4.4200000000000003E-2</v>
      </c>
      <c r="V296" s="8">
        <f t="shared" si="78"/>
        <v>99.138499999999993</v>
      </c>
    </row>
    <row r="297" spans="1:22" s="2" customFormat="1" x14ac:dyDescent="0.25">
      <c r="A297" s="39"/>
      <c r="B297" s="6"/>
      <c r="E297" s="6"/>
      <c r="F297" s="6"/>
      <c r="G297" s="6" t="s">
        <v>133</v>
      </c>
      <c r="H297" s="2">
        <v>185</v>
      </c>
      <c r="I297" s="2" t="s">
        <v>407</v>
      </c>
      <c r="J297" s="8">
        <v>41.34</v>
      </c>
      <c r="K297" s="8">
        <v>9.2799999999999994E-2</v>
      </c>
      <c r="L297" s="8">
        <v>2.6100000000000002E-2</v>
      </c>
      <c r="M297" s="8">
        <v>4.07</v>
      </c>
      <c r="N297" s="8">
        <v>0.2838</v>
      </c>
      <c r="O297" s="8">
        <v>51.4</v>
      </c>
      <c r="P297" s="8">
        <v>2.5499999999999998</v>
      </c>
      <c r="Q297" s="8">
        <v>0</v>
      </c>
      <c r="R297" s="8">
        <v>5.0200000000000002E-2</v>
      </c>
      <c r="S297" s="8">
        <v>0.2651</v>
      </c>
      <c r="T297" s="8">
        <v>0</v>
      </c>
      <c r="U297" s="8">
        <v>4.7199999999999999E-2</v>
      </c>
      <c r="V297" s="8">
        <f t="shared" si="78"/>
        <v>100.12520000000001</v>
      </c>
    </row>
    <row r="298" spans="1:22" s="2" customFormat="1" x14ac:dyDescent="0.25">
      <c r="A298" s="39"/>
      <c r="B298" s="6"/>
      <c r="E298" s="6"/>
      <c r="F298" s="6"/>
      <c r="G298" s="6" t="s">
        <v>133</v>
      </c>
      <c r="H298" s="2">
        <v>186</v>
      </c>
      <c r="I298" s="2" t="s">
        <v>408</v>
      </c>
      <c r="J298" s="8">
        <v>40.72</v>
      </c>
      <c r="K298" s="8">
        <v>0.33040000000000003</v>
      </c>
      <c r="L298" s="8">
        <v>0.37190000000000001</v>
      </c>
      <c r="M298" s="8">
        <v>4.5199999999999996</v>
      </c>
      <c r="N298" s="8">
        <v>0.2475</v>
      </c>
      <c r="O298" s="8">
        <v>50.87</v>
      </c>
      <c r="P298" s="8">
        <v>2.88</v>
      </c>
      <c r="Q298" s="8">
        <v>7.1099999999999997E-2</v>
      </c>
      <c r="R298" s="8">
        <v>3.1099999999999999E-2</v>
      </c>
      <c r="S298" s="8">
        <v>0.18840000000000001</v>
      </c>
      <c r="T298" s="8">
        <v>8.3099999999999993E-2</v>
      </c>
      <c r="U298" s="8">
        <v>9.1499999999999998E-2</v>
      </c>
      <c r="V298" s="8">
        <f t="shared" si="78"/>
        <v>100.40499999999999</v>
      </c>
    </row>
    <row r="299" spans="1:22" s="2" customFormat="1" x14ac:dyDescent="0.25">
      <c r="A299" s="39"/>
      <c r="B299" s="6"/>
      <c r="E299" s="6"/>
      <c r="F299" s="6"/>
      <c r="G299" s="6" t="s">
        <v>133</v>
      </c>
      <c r="H299" s="2">
        <v>188</v>
      </c>
      <c r="I299" s="2" t="s">
        <v>409</v>
      </c>
      <c r="J299" s="8">
        <v>41.63</v>
      </c>
      <c r="K299" s="8">
        <v>6.7400000000000002E-2</v>
      </c>
      <c r="L299" s="8">
        <v>0.11310000000000001</v>
      </c>
      <c r="M299" s="8">
        <v>4.2</v>
      </c>
      <c r="N299" s="8">
        <v>0.23089999999999999</v>
      </c>
      <c r="O299" s="8">
        <v>50.95</v>
      </c>
      <c r="P299" s="8">
        <v>2.4500000000000002</v>
      </c>
      <c r="Q299" s="8">
        <v>9.7000000000000003E-2</v>
      </c>
      <c r="R299" s="8">
        <v>3.6900000000000002E-2</v>
      </c>
      <c r="S299" s="8">
        <v>0.24729999999999999</v>
      </c>
      <c r="T299" s="8">
        <v>1.84E-2</v>
      </c>
      <c r="U299" s="8">
        <v>1.9400000000000001E-2</v>
      </c>
      <c r="V299" s="8">
        <f t="shared" si="78"/>
        <v>100.06040000000002</v>
      </c>
    </row>
    <row r="300" spans="1:22" s="2" customFormat="1" x14ac:dyDescent="0.25">
      <c r="A300" s="39"/>
      <c r="B300" s="6"/>
      <c r="E300" s="6"/>
      <c r="F300" s="6"/>
      <c r="G300" s="6" t="s">
        <v>133</v>
      </c>
      <c r="H300" s="2">
        <v>189</v>
      </c>
      <c r="I300" s="2" t="s">
        <v>410</v>
      </c>
      <c r="J300" s="8">
        <v>41.43</v>
      </c>
      <c r="K300" s="8">
        <v>6.1800000000000001E-2</v>
      </c>
      <c r="L300" s="8">
        <v>5.8700000000000002E-2</v>
      </c>
      <c r="M300" s="8">
        <v>4.07</v>
      </c>
      <c r="N300" s="8">
        <v>0.22589999999999999</v>
      </c>
      <c r="O300" s="8">
        <v>51.85</v>
      </c>
      <c r="P300" s="8">
        <v>2.4300000000000002</v>
      </c>
      <c r="Q300" s="8">
        <v>0.11219999999999999</v>
      </c>
      <c r="R300" s="8">
        <v>6.2899999999999998E-2</v>
      </c>
      <c r="S300" s="8">
        <v>0.30270000000000002</v>
      </c>
      <c r="T300" s="8">
        <v>0</v>
      </c>
      <c r="U300" s="8">
        <v>5.57E-2</v>
      </c>
      <c r="V300" s="8">
        <f t="shared" si="78"/>
        <v>100.65990000000002</v>
      </c>
    </row>
    <row r="301" spans="1:22" s="2" customFormat="1" x14ac:dyDescent="0.25">
      <c r="A301" s="39"/>
      <c r="B301" s="6"/>
      <c r="E301" s="6"/>
      <c r="F301" s="6"/>
      <c r="G301" s="6" t="s">
        <v>133</v>
      </c>
      <c r="H301" s="2">
        <v>190</v>
      </c>
      <c r="I301" s="2" t="s">
        <v>411</v>
      </c>
      <c r="J301" s="8">
        <v>41.15</v>
      </c>
      <c r="K301" s="8">
        <v>4.6699999999999998E-2</v>
      </c>
      <c r="L301" s="8">
        <v>0.41770000000000002</v>
      </c>
      <c r="M301" s="8">
        <v>4.46</v>
      </c>
      <c r="N301" s="8">
        <v>0.1867</v>
      </c>
      <c r="O301" s="8">
        <v>51.38</v>
      </c>
      <c r="P301" s="8">
        <v>2.4300000000000002</v>
      </c>
      <c r="Q301" s="8">
        <v>0.1038</v>
      </c>
      <c r="R301" s="8">
        <v>6.6000000000000003E-2</v>
      </c>
      <c r="S301" s="8">
        <v>0.19409999999999999</v>
      </c>
      <c r="T301" s="8">
        <v>0</v>
      </c>
      <c r="U301" s="8">
        <v>9.2799999999999994E-2</v>
      </c>
      <c r="V301" s="8">
        <f t="shared" si="78"/>
        <v>100.52780000000003</v>
      </c>
    </row>
    <row r="302" spans="1:22" s="2" customFormat="1" x14ac:dyDescent="0.25">
      <c r="A302" s="39"/>
      <c r="B302" s="6"/>
      <c r="E302" s="6"/>
      <c r="F302" s="6"/>
      <c r="G302" s="6" t="s">
        <v>133</v>
      </c>
      <c r="H302" s="2">
        <v>191</v>
      </c>
      <c r="I302" s="2" t="s">
        <v>412</v>
      </c>
      <c r="J302" s="8">
        <v>40.700000000000003</v>
      </c>
      <c r="K302" s="8">
        <v>0.13869999999999999</v>
      </c>
      <c r="L302" s="8">
        <v>0.23530000000000001</v>
      </c>
      <c r="M302" s="8">
        <v>4.0199999999999996</v>
      </c>
      <c r="N302" s="8">
        <v>0.22839999999999999</v>
      </c>
      <c r="O302" s="8">
        <v>50.18</v>
      </c>
      <c r="P302" s="8">
        <v>3.06</v>
      </c>
      <c r="Q302" s="8">
        <v>0.1368</v>
      </c>
      <c r="R302" s="8">
        <v>9.9699999999999997E-2</v>
      </c>
      <c r="S302" s="8">
        <v>0.61119999999999997</v>
      </c>
      <c r="T302" s="8">
        <v>1.6299999999999999E-2</v>
      </c>
      <c r="U302" s="8">
        <v>2.3800000000000002E-2</v>
      </c>
      <c r="V302" s="8">
        <f t="shared" si="78"/>
        <v>99.450199999999995</v>
      </c>
    </row>
    <row r="303" spans="1:22" s="12" customFormat="1" x14ac:dyDescent="0.25">
      <c r="A303" s="109"/>
      <c r="B303" s="6"/>
      <c r="C303" s="2"/>
      <c r="D303" s="2"/>
      <c r="E303" s="6"/>
      <c r="F303" s="6"/>
      <c r="G303" s="6"/>
      <c r="I303" s="73" t="s">
        <v>135</v>
      </c>
      <c r="J303" s="74">
        <f t="shared" ref="J303:U303" si="79">AVERAGE(J294:J302)</f>
        <v>41.335555555555544</v>
      </c>
      <c r="K303" s="74">
        <f t="shared" si="79"/>
        <v>0.12628888888888887</v>
      </c>
      <c r="L303" s="74">
        <f t="shared" si="79"/>
        <v>0.2099</v>
      </c>
      <c r="M303" s="74">
        <f t="shared" si="79"/>
        <v>4.141111111111111</v>
      </c>
      <c r="N303" s="74">
        <f t="shared" si="79"/>
        <v>0.21415555555555554</v>
      </c>
      <c r="O303" s="74">
        <f t="shared" si="79"/>
        <v>51.037777777777784</v>
      </c>
      <c r="P303" s="74">
        <f t="shared" si="79"/>
        <v>2.6877777777777774</v>
      </c>
      <c r="Q303" s="74">
        <f t="shared" si="79"/>
        <v>8.1122222222222221E-2</v>
      </c>
      <c r="R303" s="74">
        <f t="shared" si="79"/>
        <v>5.0511111111111111E-2</v>
      </c>
      <c r="S303" s="74">
        <f t="shared" si="79"/>
        <v>0.25149999999999995</v>
      </c>
      <c r="T303" s="74">
        <f t="shared" si="79"/>
        <v>1.3622222222222221E-2</v>
      </c>
      <c r="U303" s="74">
        <f t="shared" si="79"/>
        <v>4.884444444444444E-2</v>
      </c>
      <c r="V303" s="74">
        <f t="shared" si="78"/>
        <v>100.19816666666664</v>
      </c>
    </row>
    <row r="304" spans="1:22" s="12" customFormat="1" x14ac:dyDescent="0.25">
      <c r="A304" s="109"/>
      <c r="B304" s="6"/>
      <c r="C304" s="2"/>
      <c r="D304" s="2"/>
      <c r="E304" s="6"/>
      <c r="F304" s="6"/>
      <c r="G304" s="6"/>
      <c r="I304" s="73" t="s">
        <v>402</v>
      </c>
      <c r="J304" s="74">
        <f t="shared" ref="J304:U304" si="80">STDEV(J294:J302)</f>
        <v>0.55677893079549756</v>
      </c>
      <c r="K304" s="74">
        <f t="shared" si="80"/>
        <v>8.8425511653092065E-2</v>
      </c>
      <c r="L304" s="74">
        <f t="shared" si="80"/>
        <v>0.15620467342560532</v>
      </c>
      <c r="M304" s="74">
        <f t="shared" si="80"/>
        <v>0.24033541376815667</v>
      </c>
      <c r="N304" s="74">
        <f t="shared" si="80"/>
        <v>3.9559642032983067E-2</v>
      </c>
      <c r="O304" s="74">
        <f t="shared" si="80"/>
        <v>0.5736239573487546</v>
      </c>
      <c r="P304" s="74">
        <f t="shared" si="80"/>
        <v>0.32991581417756438</v>
      </c>
      <c r="Q304" s="74">
        <f t="shared" si="80"/>
        <v>5.4524759921016096E-2</v>
      </c>
      <c r="R304" s="74">
        <f t="shared" si="80"/>
        <v>2.2723085422343296E-2</v>
      </c>
      <c r="S304" s="74">
        <f t="shared" si="80"/>
        <v>0.14877361157140742</v>
      </c>
      <c r="T304" s="74">
        <f t="shared" si="80"/>
        <v>2.7071238324916803E-2</v>
      </c>
      <c r="U304" s="74">
        <f t="shared" si="80"/>
        <v>2.8566725009664281E-2</v>
      </c>
      <c r="V304" s="74"/>
    </row>
    <row r="305" spans="1:22" x14ac:dyDescent="0.25">
      <c r="A305" s="3" t="s">
        <v>347</v>
      </c>
      <c r="B305" s="3" t="s">
        <v>150</v>
      </c>
      <c r="C305" s="3">
        <v>2</v>
      </c>
      <c r="D305" s="3">
        <v>1200</v>
      </c>
      <c r="E305" s="3">
        <v>10</v>
      </c>
      <c r="F305" s="3">
        <v>1</v>
      </c>
      <c r="G305" s="3"/>
      <c r="H305" s="5"/>
      <c r="I305" s="5" t="s">
        <v>413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B306" s="6"/>
      <c r="C306" s="2"/>
      <c r="D306" s="2"/>
      <c r="E306" s="6"/>
      <c r="F306" s="6"/>
      <c r="G306" s="6" t="s">
        <v>133</v>
      </c>
      <c r="H306" s="7">
        <v>22</v>
      </c>
      <c r="I306" s="7" t="s">
        <v>359</v>
      </c>
      <c r="J306" s="10">
        <v>0.38840000000000002</v>
      </c>
      <c r="K306" s="10">
        <v>2.16</v>
      </c>
      <c r="L306" s="10">
        <v>31.7</v>
      </c>
      <c r="M306" s="10">
        <v>34.61</v>
      </c>
      <c r="N306" s="10">
        <v>0.27510000000000001</v>
      </c>
      <c r="O306" s="10">
        <v>22.12</v>
      </c>
      <c r="P306" s="10">
        <v>0.6421</v>
      </c>
      <c r="Q306" s="10">
        <v>1.38E-2</v>
      </c>
      <c r="R306" s="10">
        <v>6.3E-3</v>
      </c>
      <c r="S306" s="10">
        <v>0.20419999999999999</v>
      </c>
      <c r="T306" s="10">
        <v>6.8</v>
      </c>
      <c r="U306" s="10">
        <v>0.15090000000000001</v>
      </c>
      <c r="V306" s="10">
        <f t="shared" ref="V306:V313" si="81">SUM(J306:U306)</f>
        <v>99.070799999999977</v>
      </c>
    </row>
    <row r="307" spans="1:22" x14ac:dyDescent="0.25">
      <c r="B307" s="6"/>
      <c r="C307" s="2"/>
      <c r="D307" s="2"/>
      <c r="E307" s="6"/>
      <c r="F307" s="6"/>
      <c r="G307" s="6" t="s">
        <v>133</v>
      </c>
      <c r="H307" s="7">
        <v>23</v>
      </c>
      <c r="I307" s="7" t="s">
        <v>360</v>
      </c>
      <c r="J307" s="10">
        <v>1.3504</v>
      </c>
      <c r="K307" s="10">
        <v>2.89</v>
      </c>
      <c r="L307" s="10">
        <v>30.01</v>
      </c>
      <c r="M307" s="10">
        <v>40.590000000000003</v>
      </c>
      <c r="N307" s="10">
        <v>0.2281</v>
      </c>
      <c r="O307" s="10">
        <v>21.7</v>
      </c>
      <c r="P307" s="10">
        <v>1.2894000000000001</v>
      </c>
      <c r="Q307" s="10">
        <v>0</v>
      </c>
      <c r="R307" s="10">
        <v>2.2200000000000001E-2</v>
      </c>
      <c r="S307" s="10">
        <v>0.1948</v>
      </c>
      <c r="T307" s="10">
        <v>0.1653</v>
      </c>
      <c r="U307" s="10">
        <v>0.1716</v>
      </c>
      <c r="V307" s="10">
        <f t="shared" si="81"/>
        <v>98.611800000000002</v>
      </c>
    </row>
    <row r="308" spans="1:22" x14ac:dyDescent="0.25">
      <c r="B308" s="6"/>
      <c r="C308" s="2"/>
      <c r="D308" s="2"/>
      <c r="E308" s="6"/>
      <c r="F308" s="6"/>
      <c r="G308" s="6" t="s">
        <v>133</v>
      </c>
      <c r="H308" s="7">
        <v>25</v>
      </c>
      <c r="I308" s="7" t="s">
        <v>361</v>
      </c>
      <c r="J308" s="10">
        <v>1.1812</v>
      </c>
      <c r="K308" s="10">
        <v>2.88</v>
      </c>
      <c r="L308" s="10">
        <v>29.55</v>
      </c>
      <c r="M308" s="10">
        <v>38.58</v>
      </c>
      <c r="N308" s="10">
        <v>0.25190000000000001</v>
      </c>
      <c r="O308" s="10">
        <v>22.4</v>
      </c>
      <c r="P308" s="10">
        <v>1.85</v>
      </c>
      <c r="Q308" s="10">
        <v>9.2200000000000004E-2</v>
      </c>
      <c r="R308" s="10">
        <v>4.58E-2</v>
      </c>
      <c r="S308" s="10">
        <v>0.29249999999999998</v>
      </c>
      <c r="T308" s="10">
        <v>0.74550000000000005</v>
      </c>
      <c r="U308" s="10">
        <v>8.8700000000000001E-2</v>
      </c>
      <c r="V308" s="10">
        <f t="shared" si="81"/>
        <v>97.957800000000006</v>
      </c>
    </row>
    <row r="309" spans="1:22" x14ac:dyDescent="0.25">
      <c r="B309" s="6"/>
      <c r="C309" s="2"/>
      <c r="D309" s="2"/>
      <c r="E309" s="6"/>
      <c r="F309" s="6"/>
      <c r="G309" s="6" t="s">
        <v>133</v>
      </c>
      <c r="H309" s="7">
        <v>26</v>
      </c>
      <c r="I309" s="7" t="s">
        <v>362</v>
      </c>
      <c r="J309" s="10">
        <v>1.5058</v>
      </c>
      <c r="K309" s="10">
        <v>2.67</v>
      </c>
      <c r="L309" s="10">
        <v>31.11</v>
      </c>
      <c r="M309" s="10">
        <v>36.840000000000003</v>
      </c>
      <c r="N309" s="10">
        <v>0.24779999999999999</v>
      </c>
      <c r="O309" s="10">
        <v>23.14</v>
      </c>
      <c r="P309" s="10">
        <v>2.5</v>
      </c>
      <c r="Q309" s="10">
        <v>0.1008</v>
      </c>
      <c r="R309" s="10">
        <v>7.9000000000000001E-2</v>
      </c>
      <c r="S309" s="10">
        <v>0.24149999999999999</v>
      </c>
      <c r="T309" s="10">
        <v>1.2665</v>
      </c>
      <c r="U309" s="10">
        <v>9.11E-2</v>
      </c>
      <c r="V309" s="10">
        <f t="shared" si="81"/>
        <v>99.79249999999999</v>
      </c>
    </row>
    <row r="310" spans="1:22" x14ac:dyDescent="0.25">
      <c r="B310" s="6"/>
      <c r="C310" s="2"/>
      <c r="D310" s="2"/>
      <c r="E310" s="6"/>
      <c r="F310" s="6"/>
      <c r="G310" s="6" t="s">
        <v>133</v>
      </c>
      <c r="H310" s="7">
        <v>27</v>
      </c>
      <c r="I310" s="7" t="s">
        <v>363</v>
      </c>
      <c r="J310" s="10">
        <v>2.64</v>
      </c>
      <c r="K310" s="10">
        <v>2.87</v>
      </c>
      <c r="L310" s="10">
        <v>30.49</v>
      </c>
      <c r="M310" s="10">
        <v>38.19</v>
      </c>
      <c r="N310" s="10">
        <v>0.2104</v>
      </c>
      <c r="O310" s="10">
        <v>21.17</v>
      </c>
      <c r="P310" s="10">
        <v>1.9</v>
      </c>
      <c r="Q310" s="10">
        <v>0.1032</v>
      </c>
      <c r="R310" s="10">
        <v>3.1600000000000003E-2</v>
      </c>
      <c r="S310" s="10">
        <v>0.26179999999999998</v>
      </c>
      <c r="T310" s="10">
        <v>0.77080000000000004</v>
      </c>
      <c r="U310" s="10">
        <v>0.1865</v>
      </c>
      <c r="V310" s="10">
        <f t="shared" si="81"/>
        <v>98.824299999999994</v>
      </c>
    </row>
    <row r="311" spans="1:22" x14ac:dyDescent="0.25">
      <c r="B311" s="6"/>
      <c r="C311" s="2"/>
      <c r="D311" s="2"/>
      <c r="E311" s="6"/>
      <c r="F311" s="6"/>
      <c r="G311" s="6" t="s">
        <v>133</v>
      </c>
      <c r="H311" s="7">
        <v>28</v>
      </c>
      <c r="I311" s="7" t="s">
        <v>364</v>
      </c>
      <c r="J311" s="10">
        <v>0.52049999999999996</v>
      </c>
      <c r="K311" s="10">
        <v>3.14</v>
      </c>
      <c r="L311" s="10">
        <v>29.28</v>
      </c>
      <c r="M311" s="10">
        <v>42.54</v>
      </c>
      <c r="N311" s="10">
        <v>0.24110000000000001</v>
      </c>
      <c r="O311" s="10">
        <v>21.56</v>
      </c>
      <c r="P311" s="10">
        <v>0.74139999999999995</v>
      </c>
      <c r="Q311" s="10">
        <v>6.9599999999999995E-2</v>
      </c>
      <c r="R311" s="10">
        <v>7.5399999999999995E-2</v>
      </c>
      <c r="S311" s="10">
        <v>0.25800000000000001</v>
      </c>
      <c r="T311" s="10">
        <v>1.4353</v>
      </c>
      <c r="U311" s="10">
        <v>0.23430000000000001</v>
      </c>
      <c r="V311" s="10">
        <f t="shared" si="81"/>
        <v>100.0956</v>
      </c>
    </row>
    <row r="312" spans="1:22" x14ac:dyDescent="0.25">
      <c r="B312" s="6"/>
      <c r="C312" s="2"/>
      <c r="D312" s="2"/>
      <c r="E312" s="6"/>
      <c r="F312" s="6"/>
      <c r="G312" s="6" t="s">
        <v>133</v>
      </c>
      <c r="H312" s="7">
        <v>29</v>
      </c>
      <c r="I312" s="7" t="s">
        <v>365</v>
      </c>
      <c r="J312" s="10">
        <v>0.34160000000000001</v>
      </c>
      <c r="K312" s="10">
        <v>3.37</v>
      </c>
      <c r="L312" s="10">
        <v>26.87</v>
      </c>
      <c r="M312" s="10">
        <v>43.97</v>
      </c>
      <c r="N312" s="10">
        <v>0.34649999999999997</v>
      </c>
      <c r="O312" s="10">
        <v>20.75</v>
      </c>
      <c r="P312" s="10">
        <v>0.70730000000000004</v>
      </c>
      <c r="Q312" s="10">
        <v>1.7299999999999999E-2</v>
      </c>
      <c r="R312" s="10">
        <v>5.6800000000000003E-2</v>
      </c>
      <c r="S312" s="10">
        <v>0.25640000000000002</v>
      </c>
      <c r="T312" s="10">
        <v>0.59799999999999998</v>
      </c>
      <c r="U312" s="10">
        <v>0.1923</v>
      </c>
      <c r="V312" s="10">
        <f t="shared" si="81"/>
        <v>97.47620000000002</v>
      </c>
    </row>
    <row r="313" spans="1:22" x14ac:dyDescent="0.25">
      <c r="B313" s="6"/>
      <c r="I313" s="73" t="s">
        <v>135</v>
      </c>
      <c r="J313" s="74">
        <f t="shared" ref="J313:U313" si="82">AVERAGE(J306:J312)</f>
        <v>1.1325571428571428</v>
      </c>
      <c r="K313" s="74">
        <f t="shared" si="82"/>
        <v>2.854285714285715</v>
      </c>
      <c r="L313" s="74">
        <f t="shared" si="82"/>
        <v>29.85857142857143</v>
      </c>
      <c r="M313" s="74">
        <f t="shared" si="82"/>
        <v>39.331428571428567</v>
      </c>
      <c r="N313" s="74">
        <f t="shared" si="82"/>
        <v>0.25727142857142854</v>
      </c>
      <c r="O313" s="74">
        <f t="shared" si="82"/>
        <v>21.834285714285716</v>
      </c>
      <c r="P313" s="74">
        <f t="shared" si="82"/>
        <v>1.3757428571428572</v>
      </c>
      <c r="Q313" s="74">
        <f t="shared" si="82"/>
        <v>5.6699999999999993E-2</v>
      </c>
      <c r="R313" s="74">
        <f t="shared" si="82"/>
        <v>4.53E-2</v>
      </c>
      <c r="S313" s="74">
        <f t="shared" si="82"/>
        <v>0.24417142857142857</v>
      </c>
      <c r="T313" s="74">
        <f t="shared" si="82"/>
        <v>1.6830571428571428</v>
      </c>
      <c r="U313" s="74">
        <f t="shared" si="82"/>
        <v>0.15934285714285715</v>
      </c>
      <c r="V313" s="74">
        <f t="shared" si="81"/>
        <v>98.832714285714289</v>
      </c>
    </row>
    <row r="314" spans="1:22" x14ac:dyDescent="0.25">
      <c r="B314" s="6"/>
      <c r="I314" s="73" t="s">
        <v>358</v>
      </c>
      <c r="J314" s="74">
        <f t="shared" ref="J314:U314" si="83">STDEV(J306:J312)</f>
        <v>0.81807832114279244</v>
      </c>
      <c r="K314" s="74">
        <f t="shared" si="83"/>
        <v>0.37986213037789696</v>
      </c>
      <c r="L314" s="74">
        <f t="shared" si="83"/>
        <v>1.5673802832691721</v>
      </c>
      <c r="M314" s="74">
        <f t="shared" si="83"/>
        <v>3.2599050526634894</v>
      </c>
      <c r="N314" s="74">
        <f t="shared" si="83"/>
        <v>4.417309566865775E-2</v>
      </c>
      <c r="O314" s="74">
        <f t="shared" si="83"/>
        <v>0.79757668686375938</v>
      </c>
      <c r="P314" s="74">
        <f t="shared" si="83"/>
        <v>0.72555876825414767</v>
      </c>
      <c r="Q314" s="74">
        <f t="shared" si="83"/>
        <v>4.4984034204741286E-2</v>
      </c>
      <c r="R314" s="74">
        <f t="shared" si="83"/>
        <v>2.7130855742739372E-2</v>
      </c>
      <c r="S314" s="74">
        <f t="shared" si="83"/>
        <v>3.4228580372047304E-2</v>
      </c>
      <c r="T314" s="74">
        <f t="shared" si="83"/>
        <v>2.2952911905733897</v>
      </c>
      <c r="U314" s="74">
        <f t="shared" si="83"/>
        <v>5.3714177431501822E-2</v>
      </c>
      <c r="V314" s="74"/>
    </row>
    <row r="315" spans="1:22" x14ac:dyDescent="0.25">
      <c r="A315" s="3" t="s">
        <v>401</v>
      </c>
      <c r="B315" s="3" t="s">
        <v>150</v>
      </c>
      <c r="C315" s="3">
        <v>2</v>
      </c>
      <c r="D315" s="3">
        <v>1200</v>
      </c>
      <c r="E315" s="3">
        <v>10</v>
      </c>
      <c r="F315" s="3">
        <v>6</v>
      </c>
      <c r="G315" s="3"/>
      <c r="H315" s="5"/>
      <c r="I315" s="5" t="s">
        <v>413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s="67" customFormat="1" x14ac:dyDescent="0.25">
      <c r="A316" s="150"/>
      <c r="B316" s="6"/>
      <c r="C316" s="2"/>
      <c r="D316" s="2"/>
      <c r="E316" s="6"/>
      <c r="F316" s="6"/>
      <c r="G316" s="6" t="s">
        <v>133</v>
      </c>
      <c r="H316" s="67">
        <v>197</v>
      </c>
      <c r="I316" s="67" t="s">
        <v>414</v>
      </c>
      <c r="J316" s="28">
        <v>0.2631</v>
      </c>
      <c r="K316" s="28">
        <v>2.25</v>
      </c>
      <c r="L316" s="28">
        <v>32.76</v>
      </c>
      <c r="M316" s="28">
        <v>33.89</v>
      </c>
      <c r="N316" s="28">
        <v>0.2261</v>
      </c>
      <c r="O316" s="28">
        <v>20.51</v>
      </c>
      <c r="P316" s="28">
        <v>0.70350000000000001</v>
      </c>
      <c r="Q316" s="28">
        <v>6.0000000000000001E-3</v>
      </c>
      <c r="R316" s="28">
        <v>3.5999999999999997E-2</v>
      </c>
      <c r="S316" s="28">
        <v>8.9099999999999999E-2</v>
      </c>
      <c r="T316" s="28">
        <v>3.12</v>
      </c>
      <c r="U316" s="28">
        <v>6.4799999999999996E-2</v>
      </c>
      <c r="V316" s="28">
        <f t="shared" ref="V316:V322" si="84">SUM(J316:U316)</f>
        <v>93.918600000000026</v>
      </c>
    </row>
    <row r="317" spans="1:22" s="67" customFormat="1" x14ac:dyDescent="0.25">
      <c r="A317" s="150"/>
      <c r="B317" s="6"/>
      <c r="C317" s="2"/>
      <c r="D317" s="2"/>
      <c r="E317" s="6"/>
      <c r="F317" s="6"/>
      <c r="G317" s="6" t="s">
        <v>133</v>
      </c>
      <c r="H317" s="67">
        <v>198</v>
      </c>
      <c r="I317" s="67" t="s">
        <v>415</v>
      </c>
      <c r="J317" s="28">
        <v>0.1002</v>
      </c>
      <c r="K317" s="28">
        <v>2.04</v>
      </c>
      <c r="L317" s="28">
        <v>37.590000000000003</v>
      </c>
      <c r="M317" s="28">
        <v>32.25</v>
      </c>
      <c r="N317" s="28">
        <v>0.2576</v>
      </c>
      <c r="O317" s="28">
        <v>22.4</v>
      </c>
      <c r="P317" s="28">
        <v>0.45639999999999997</v>
      </c>
      <c r="Q317" s="28">
        <v>0.03</v>
      </c>
      <c r="R317" s="28">
        <v>0</v>
      </c>
      <c r="S317" s="28">
        <v>4.5100000000000001E-2</v>
      </c>
      <c r="T317" s="28">
        <v>2.65</v>
      </c>
      <c r="U317" s="28">
        <v>7.9799999999999996E-2</v>
      </c>
      <c r="V317" s="28">
        <f t="shared" si="84"/>
        <v>97.899100000000018</v>
      </c>
    </row>
    <row r="318" spans="1:22" s="67" customFormat="1" x14ac:dyDescent="0.25">
      <c r="A318" s="150"/>
      <c r="B318" s="6"/>
      <c r="C318" s="2"/>
      <c r="D318" s="2"/>
      <c r="E318" s="6"/>
      <c r="F318" s="6"/>
      <c r="G318" s="6" t="s">
        <v>133</v>
      </c>
      <c r="H318" s="67">
        <v>199</v>
      </c>
      <c r="I318" s="67" t="s">
        <v>416</v>
      </c>
      <c r="J318" s="28">
        <v>0.2427</v>
      </c>
      <c r="K318" s="28">
        <v>1.94</v>
      </c>
      <c r="L318" s="28">
        <v>37.86</v>
      </c>
      <c r="M318" s="28">
        <v>31.9</v>
      </c>
      <c r="N318" s="28">
        <v>0.22650000000000001</v>
      </c>
      <c r="O318" s="28">
        <v>23.09</v>
      </c>
      <c r="P318" s="28">
        <v>0.48159999999999997</v>
      </c>
      <c r="Q318" s="28">
        <v>0</v>
      </c>
      <c r="R318" s="28">
        <v>2.5499999999999998E-2</v>
      </c>
      <c r="S318" s="28">
        <v>4.8800000000000003E-2</v>
      </c>
      <c r="T318" s="28">
        <v>3.4</v>
      </c>
      <c r="U318" s="28">
        <v>6.2799999999999995E-2</v>
      </c>
      <c r="V318" s="28">
        <f t="shared" si="84"/>
        <v>99.277900000000002</v>
      </c>
    </row>
    <row r="319" spans="1:22" s="67" customFormat="1" x14ac:dyDescent="0.25">
      <c r="A319" s="150"/>
      <c r="B319" s="6"/>
      <c r="C319" s="2"/>
      <c r="D319" s="2"/>
      <c r="E319" s="6"/>
      <c r="F319" s="6"/>
      <c r="G319" s="6" t="s">
        <v>133</v>
      </c>
      <c r="H319" s="67">
        <v>201</v>
      </c>
      <c r="I319" s="67" t="s">
        <v>417</v>
      </c>
      <c r="J319" s="28">
        <v>0.34439999999999998</v>
      </c>
      <c r="K319" s="28">
        <v>1.9</v>
      </c>
      <c r="L319" s="28">
        <v>37.42</v>
      </c>
      <c r="M319" s="28">
        <v>31.83</v>
      </c>
      <c r="N319" s="28">
        <v>0.33839999999999998</v>
      </c>
      <c r="O319" s="28">
        <v>22.64</v>
      </c>
      <c r="P319" s="28">
        <v>0.59140000000000004</v>
      </c>
      <c r="Q319" s="28">
        <v>8.5300000000000001E-2</v>
      </c>
      <c r="R319" s="28">
        <v>2.0899999999999998E-2</v>
      </c>
      <c r="S319" s="28">
        <v>4.7E-2</v>
      </c>
      <c r="T319" s="28">
        <v>3.09</v>
      </c>
      <c r="U319" s="28">
        <v>0.1308</v>
      </c>
      <c r="V319" s="28">
        <f t="shared" si="84"/>
        <v>98.438199999999981</v>
      </c>
    </row>
    <row r="320" spans="1:22" s="67" customFormat="1" x14ac:dyDescent="0.25">
      <c r="A320" s="150"/>
      <c r="B320" s="6"/>
      <c r="C320" s="2"/>
      <c r="D320" s="2"/>
      <c r="E320" s="6"/>
      <c r="F320" s="6"/>
      <c r="G320" s="6" t="s">
        <v>133</v>
      </c>
      <c r="H320" s="67">
        <v>202</v>
      </c>
      <c r="I320" s="67" t="s">
        <v>418</v>
      </c>
      <c r="J320" s="28">
        <v>0.1447</v>
      </c>
      <c r="K320" s="28">
        <v>2.0499999999999998</v>
      </c>
      <c r="L320" s="28">
        <v>31.25</v>
      </c>
      <c r="M320" s="28">
        <v>28.67</v>
      </c>
      <c r="N320" s="28">
        <v>0.23930000000000001</v>
      </c>
      <c r="O320" s="28">
        <v>21.93</v>
      </c>
      <c r="P320" s="28">
        <v>0.52070000000000005</v>
      </c>
      <c r="Q320" s="28">
        <v>2.7300000000000001E-2</v>
      </c>
      <c r="R320" s="28">
        <v>0</v>
      </c>
      <c r="S320" s="28">
        <v>4.4499999999999998E-2</v>
      </c>
      <c r="T320" s="28">
        <v>11.25</v>
      </c>
      <c r="U320" s="28">
        <v>8.7800000000000003E-2</v>
      </c>
      <c r="V320" s="28">
        <f t="shared" si="84"/>
        <v>96.214299999999994</v>
      </c>
    </row>
    <row r="321" spans="1:22" s="67" customFormat="1" x14ac:dyDescent="0.25">
      <c r="A321" s="150"/>
      <c r="B321" s="6"/>
      <c r="C321" s="2"/>
      <c r="D321" s="2"/>
      <c r="E321" s="6"/>
      <c r="F321" s="6"/>
      <c r="G321" s="6" t="s">
        <v>133</v>
      </c>
      <c r="H321" s="67">
        <v>203</v>
      </c>
      <c r="I321" s="67" t="s">
        <v>419</v>
      </c>
      <c r="J321" s="28">
        <v>0.24440000000000001</v>
      </c>
      <c r="K321" s="28">
        <v>1.84</v>
      </c>
      <c r="L321" s="28">
        <v>37.17</v>
      </c>
      <c r="M321" s="28">
        <v>30.93</v>
      </c>
      <c r="N321" s="28">
        <v>0.23380000000000001</v>
      </c>
      <c r="O321" s="28">
        <v>22.75</v>
      </c>
      <c r="P321" s="28">
        <v>0.47689999999999999</v>
      </c>
      <c r="Q321" s="28">
        <v>0</v>
      </c>
      <c r="R321" s="28">
        <v>1.49E-2</v>
      </c>
      <c r="S321" s="28">
        <v>0.12520000000000001</v>
      </c>
      <c r="T321" s="28">
        <v>3.76</v>
      </c>
      <c r="U321" s="28">
        <v>0.10150000000000001</v>
      </c>
      <c r="V321" s="28">
        <f t="shared" si="84"/>
        <v>97.646700000000024</v>
      </c>
    </row>
    <row r="322" spans="1:22" x14ac:dyDescent="0.25">
      <c r="B322" s="6"/>
      <c r="C322" s="2"/>
      <c r="D322" s="2"/>
      <c r="E322" s="6"/>
      <c r="F322" s="6"/>
      <c r="G322" s="6"/>
      <c r="I322" s="73" t="s">
        <v>135</v>
      </c>
      <c r="J322" s="74">
        <f t="shared" ref="J322:U322" si="85">AVERAGE(J316:J321)</f>
        <v>0.22324999999999998</v>
      </c>
      <c r="K322" s="74">
        <f t="shared" si="85"/>
        <v>2.0033333333333334</v>
      </c>
      <c r="L322" s="74">
        <f t="shared" si="85"/>
        <v>35.675000000000004</v>
      </c>
      <c r="M322" s="74">
        <f t="shared" si="85"/>
        <v>31.578333333333337</v>
      </c>
      <c r="N322" s="74">
        <f t="shared" si="85"/>
        <v>0.25361666666666666</v>
      </c>
      <c r="O322" s="74">
        <f t="shared" si="85"/>
        <v>22.22</v>
      </c>
      <c r="P322" s="74">
        <f t="shared" si="85"/>
        <v>0.53841666666666665</v>
      </c>
      <c r="Q322" s="74">
        <f t="shared" si="85"/>
        <v>2.4766666666666663E-2</v>
      </c>
      <c r="R322" s="74">
        <f t="shared" si="85"/>
        <v>1.6216666666666667E-2</v>
      </c>
      <c r="S322" s="74">
        <f t="shared" si="85"/>
        <v>6.6616666666666657E-2</v>
      </c>
      <c r="T322" s="74">
        <f t="shared" si="85"/>
        <v>4.544999999999999</v>
      </c>
      <c r="U322" s="74">
        <f t="shared" si="85"/>
        <v>8.7916666666666657E-2</v>
      </c>
      <c r="V322" s="74">
        <f t="shared" si="84"/>
        <v>97.232466666666667</v>
      </c>
    </row>
    <row r="323" spans="1:22" x14ac:dyDescent="0.25">
      <c r="B323" s="6"/>
      <c r="C323" s="2"/>
      <c r="D323" s="2"/>
      <c r="E323" s="6"/>
      <c r="F323" s="6"/>
      <c r="G323" s="6"/>
      <c r="I323" s="73" t="s">
        <v>402</v>
      </c>
      <c r="J323" s="74">
        <f t="shared" ref="J323:U323" si="86">STDEV(J316:J321)</f>
        <v>8.7638319244494986E-2</v>
      </c>
      <c r="K323" s="74">
        <f t="shared" si="86"/>
        <v>0.1454189350348388</v>
      </c>
      <c r="L323" s="74">
        <f t="shared" si="86"/>
        <v>2.8913439781527215</v>
      </c>
      <c r="M323" s="74">
        <f t="shared" si="86"/>
        <v>1.7228164924525957</v>
      </c>
      <c r="N323" s="74">
        <f t="shared" si="86"/>
        <v>4.3114332497055596E-2</v>
      </c>
      <c r="O323" s="74">
        <f t="shared" si="86"/>
        <v>0.92247493190872065</v>
      </c>
      <c r="P323" s="74">
        <f t="shared" si="86"/>
        <v>9.3928471012077047E-2</v>
      </c>
      <c r="Q323" s="74">
        <f t="shared" si="86"/>
        <v>3.2487084613222333E-2</v>
      </c>
      <c r="R323" s="74">
        <f t="shared" si="86"/>
        <v>1.4333096897274732E-2</v>
      </c>
      <c r="S323" s="74">
        <f t="shared" si="86"/>
        <v>3.3442094232668314E-2</v>
      </c>
      <c r="T323" s="74">
        <f t="shared" si="86"/>
        <v>3.3052367540011418</v>
      </c>
      <c r="U323" s="74">
        <f t="shared" si="86"/>
        <v>2.5513166535470814E-2</v>
      </c>
      <c r="V323" s="74"/>
    </row>
    <row r="324" spans="1:22" x14ac:dyDescent="0.25">
      <c r="A324" s="3" t="s">
        <v>401</v>
      </c>
      <c r="B324" s="3" t="s">
        <v>150</v>
      </c>
      <c r="C324" s="3">
        <v>2</v>
      </c>
      <c r="D324" s="3">
        <v>1200</v>
      </c>
      <c r="E324" s="3">
        <v>10</v>
      </c>
      <c r="F324" s="3">
        <v>6</v>
      </c>
      <c r="G324" s="3"/>
      <c r="H324" s="5"/>
      <c r="I324" s="5" t="s">
        <v>420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s="67" customFormat="1" x14ac:dyDescent="0.25">
      <c r="A325" s="150"/>
      <c r="B325" s="6"/>
      <c r="C325" s="2"/>
      <c r="D325" s="2"/>
      <c r="E325" s="6"/>
      <c r="F325" s="6"/>
      <c r="G325" s="6" t="s">
        <v>133</v>
      </c>
      <c r="H325" s="67">
        <v>204</v>
      </c>
      <c r="I325" s="67" t="s">
        <v>421</v>
      </c>
      <c r="J325" s="28">
        <v>35.71</v>
      </c>
      <c r="K325" s="28">
        <v>0.36049999999999999</v>
      </c>
      <c r="L325" s="28">
        <v>0.23760000000000001</v>
      </c>
      <c r="M325" s="28">
        <v>5.37</v>
      </c>
      <c r="N325" s="28">
        <v>0.33829999999999999</v>
      </c>
      <c r="O325" s="28">
        <v>24.06</v>
      </c>
      <c r="P325" s="28">
        <v>31.09</v>
      </c>
      <c r="Q325" s="28">
        <v>0.31359999999999999</v>
      </c>
      <c r="R325" s="28">
        <v>4.2599999999999999E-2</v>
      </c>
      <c r="S325" s="28">
        <v>1.6627000000000001</v>
      </c>
      <c r="T325" s="28">
        <v>3.9800000000000002E-2</v>
      </c>
      <c r="U325" s="28">
        <v>2.1999999999999999E-2</v>
      </c>
      <c r="V325" s="28">
        <f>SUM(J325:U325)</f>
        <v>99.247099999999989</v>
      </c>
    </row>
    <row r="326" spans="1:22" s="67" customFormat="1" x14ac:dyDescent="0.25">
      <c r="A326" s="150"/>
      <c r="B326" s="6"/>
      <c r="C326" s="2"/>
      <c r="D326" s="2"/>
      <c r="E326" s="6"/>
      <c r="F326" s="6"/>
      <c r="G326" s="6" t="s">
        <v>133</v>
      </c>
      <c r="H326" s="67">
        <v>209</v>
      </c>
      <c r="I326" s="67" t="s">
        <v>422</v>
      </c>
      <c r="J326" s="28">
        <v>35.54</v>
      </c>
      <c r="K326" s="28">
        <v>1.3327</v>
      </c>
      <c r="L326" s="28">
        <v>2.33</v>
      </c>
      <c r="M326" s="28">
        <v>6.28</v>
      </c>
      <c r="N326" s="28">
        <v>0.38440000000000002</v>
      </c>
      <c r="O326" s="28">
        <v>19.75</v>
      </c>
      <c r="P326" s="28">
        <v>31.97</v>
      </c>
      <c r="Q326" s="28">
        <v>0.2321</v>
      </c>
      <c r="R326" s="28">
        <v>0.13100000000000001</v>
      </c>
      <c r="S326" s="28">
        <v>1.1238999999999999</v>
      </c>
      <c r="T326" s="28">
        <v>6.7000000000000002E-3</v>
      </c>
      <c r="U326" s="28">
        <v>1.09E-2</v>
      </c>
      <c r="V326" s="28">
        <f>SUM(J326:U326)</f>
        <v>99.091700000000003</v>
      </c>
    </row>
    <row r="327" spans="1:22" s="67" customFormat="1" x14ac:dyDescent="0.25">
      <c r="A327" s="150"/>
      <c r="B327" s="6"/>
      <c r="C327" s="2"/>
      <c r="D327" s="2"/>
      <c r="E327" s="6"/>
      <c r="F327" s="6"/>
      <c r="G327" s="6" t="s">
        <v>133</v>
      </c>
      <c r="H327" s="67">
        <v>211</v>
      </c>
      <c r="I327" s="67" t="s">
        <v>423</v>
      </c>
      <c r="J327" s="28">
        <v>35.1</v>
      </c>
      <c r="K327" s="28">
        <v>1.5348999999999999</v>
      </c>
      <c r="L327" s="28">
        <v>0.36059999999999998</v>
      </c>
      <c r="M327" s="28">
        <v>6.14</v>
      </c>
      <c r="N327" s="28">
        <v>0.36199999999999999</v>
      </c>
      <c r="O327" s="28">
        <v>22.68</v>
      </c>
      <c r="P327" s="28">
        <v>31.38</v>
      </c>
      <c r="Q327" s="28">
        <v>0.23880000000000001</v>
      </c>
      <c r="R327" s="28">
        <v>7.5800000000000006E-2</v>
      </c>
      <c r="S327" s="28">
        <v>1.6638999999999999</v>
      </c>
      <c r="T327" s="28">
        <v>0</v>
      </c>
      <c r="U327" s="28">
        <v>1.24E-2</v>
      </c>
      <c r="V327" s="28">
        <f>SUM(J327:U327)</f>
        <v>99.548400000000001</v>
      </c>
    </row>
    <row r="328" spans="1:22" x14ac:dyDescent="0.25">
      <c r="I328" s="73" t="s">
        <v>135</v>
      </c>
      <c r="J328" s="74">
        <f t="shared" ref="J328:U328" si="87">AVERAGE(J325:J327)</f>
        <v>35.449999999999996</v>
      </c>
      <c r="K328" s="74">
        <f t="shared" si="87"/>
        <v>1.0760333333333334</v>
      </c>
      <c r="L328" s="74">
        <f t="shared" si="87"/>
        <v>0.97606666666666664</v>
      </c>
      <c r="M328" s="74">
        <f t="shared" si="87"/>
        <v>5.93</v>
      </c>
      <c r="N328" s="74">
        <f t="shared" si="87"/>
        <v>0.36156666666666665</v>
      </c>
      <c r="O328" s="74">
        <f t="shared" si="87"/>
        <v>22.163333333333338</v>
      </c>
      <c r="P328" s="74">
        <f t="shared" si="87"/>
        <v>31.48</v>
      </c>
      <c r="Q328" s="74">
        <f t="shared" si="87"/>
        <v>0.26150000000000001</v>
      </c>
      <c r="R328" s="74">
        <f t="shared" si="87"/>
        <v>8.3133333333333337E-2</v>
      </c>
      <c r="S328" s="74">
        <f t="shared" si="87"/>
        <v>1.4835</v>
      </c>
      <c r="T328" s="74">
        <f t="shared" si="87"/>
        <v>1.55E-2</v>
      </c>
      <c r="U328" s="74">
        <f t="shared" si="87"/>
        <v>1.5100000000000001E-2</v>
      </c>
      <c r="V328" s="74">
        <f>SUM(J328:U328)</f>
        <v>99.295733333333359</v>
      </c>
    </row>
    <row r="329" spans="1:22" s="61" customFormat="1" x14ac:dyDescent="0.25">
      <c r="A329" s="156"/>
      <c r="I329" s="157" t="s">
        <v>402</v>
      </c>
      <c r="J329" s="158">
        <f t="shared" ref="J329:U329" si="88">STDEV(J325:J327)</f>
        <v>0.3148015247739433</v>
      </c>
      <c r="K329" s="158">
        <f t="shared" si="88"/>
        <v>0.62786318042494982</v>
      </c>
      <c r="L329" s="158">
        <f t="shared" si="88"/>
        <v>1.1741523978314459</v>
      </c>
      <c r="M329" s="158">
        <f t="shared" si="88"/>
        <v>0.48999999999999994</v>
      </c>
      <c r="N329" s="158">
        <f t="shared" si="88"/>
        <v>2.3053054750582058E-2</v>
      </c>
      <c r="O329" s="158">
        <f t="shared" si="88"/>
        <v>2.2009619109228882</v>
      </c>
      <c r="P329" s="158">
        <f t="shared" si="88"/>
        <v>0.44844174649557283</v>
      </c>
      <c r="Q329" s="158">
        <f t="shared" si="88"/>
        <v>4.5244115639495257E-2</v>
      </c>
      <c r="R329" s="158">
        <f t="shared" si="88"/>
        <v>4.4653928531914557E-2</v>
      </c>
      <c r="S329" s="158">
        <f t="shared" si="88"/>
        <v>0.31142331319283034</v>
      </c>
      <c r="T329" s="158">
        <f t="shared" si="88"/>
        <v>2.1309387602650619E-2</v>
      </c>
      <c r="U329" s="158">
        <f t="shared" si="88"/>
        <v>6.0224579699654172E-3</v>
      </c>
      <c r="V329" s="158"/>
    </row>
    <row r="330" spans="1:22" x14ac:dyDescent="0.25">
      <c r="A330" s="3" t="s">
        <v>424</v>
      </c>
      <c r="B330" s="3" t="s">
        <v>150</v>
      </c>
      <c r="C330" s="3">
        <v>2</v>
      </c>
      <c r="D330" s="3">
        <v>1200</v>
      </c>
      <c r="E330" s="3">
        <v>30</v>
      </c>
      <c r="F330" s="3">
        <v>6</v>
      </c>
      <c r="G330" s="3"/>
      <c r="H330" s="5"/>
      <c r="I330" s="5" t="s">
        <v>828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B331" s="6"/>
      <c r="C331" s="2"/>
      <c r="D331" s="2"/>
      <c r="E331" s="6"/>
      <c r="F331" s="6"/>
      <c r="G331" s="6" t="s">
        <v>153</v>
      </c>
      <c r="H331" s="7">
        <v>30</v>
      </c>
      <c r="I331" t="s">
        <v>628</v>
      </c>
      <c r="J331" s="105">
        <v>21.582999999999998</v>
      </c>
      <c r="K331" s="105">
        <v>1.6579999999999999</v>
      </c>
      <c r="L331" s="105">
        <v>2.8580000000000001</v>
      </c>
      <c r="M331" s="105">
        <v>3.0819999999999999</v>
      </c>
      <c r="N331" s="105">
        <v>0.16500000000000001</v>
      </c>
      <c r="O331" s="105">
        <v>8.0839999999999996</v>
      </c>
      <c r="P331" s="105">
        <v>38.988999999999997</v>
      </c>
      <c r="Q331" s="105">
        <v>1.621</v>
      </c>
      <c r="R331" s="105">
        <v>1.0780000000000001</v>
      </c>
      <c r="S331" s="105">
        <v>2.3450000000000002</v>
      </c>
      <c r="T331" s="10"/>
      <c r="U331" s="10"/>
      <c r="V331" s="10">
        <f t="shared" ref="V331:V339" si="89">SUM(J331:U331)</f>
        <v>81.462999999999994</v>
      </c>
    </row>
    <row r="332" spans="1:22" x14ac:dyDescent="0.25">
      <c r="B332" s="6"/>
      <c r="C332" s="2"/>
      <c r="D332" s="2"/>
      <c r="E332" s="6"/>
      <c r="F332" s="6"/>
      <c r="G332" s="6" t="s">
        <v>153</v>
      </c>
      <c r="H332" s="7">
        <v>31</v>
      </c>
      <c r="I332" t="s">
        <v>629</v>
      </c>
      <c r="J332" s="105">
        <v>21.541</v>
      </c>
      <c r="K332" s="105">
        <v>1.524</v>
      </c>
      <c r="L332" s="105">
        <v>2.4660000000000002</v>
      </c>
      <c r="M332" s="105">
        <v>2.87</v>
      </c>
      <c r="N332" s="105">
        <v>0.188</v>
      </c>
      <c r="O332" s="105">
        <v>7.9580000000000002</v>
      </c>
      <c r="P332" s="105">
        <v>40.500999999999998</v>
      </c>
      <c r="Q332" s="105">
        <v>1.7929999999999999</v>
      </c>
      <c r="R332" s="105">
        <v>1.133</v>
      </c>
      <c r="S332" s="105">
        <v>2.2400000000000002</v>
      </c>
      <c r="T332" s="10"/>
      <c r="U332" s="10"/>
      <c r="V332" s="10">
        <f t="shared" si="89"/>
        <v>82.213999999999999</v>
      </c>
    </row>
    <row r="333" spans="1:22" x14ac:dyDescent="0.25">
      <c r="B333" s="6"/>
      <c r="C333" s="2"/>
      <c r="D333" s="2"/>
      <c r="E333" s="6"/>
      <c r="F333" s="6"/>
      <c r="G333" s="6" t="s">
        <v>153</v>
      </c>
      <c r="H333" s="7">
        <v>32</v>
      </c>
      <c r="I333" t="s">
        <v>630</v>
      </c>
      <c r="J333" s="105">
        <v>21.512</v>
      </c>
      <c r="K333" s="105">
        <v>1.8720000000000001</v>
      </c>
      <c r="L333" s="105">
        <v>3.0110000000000001</v>
      </c>
      <c r="M333" s="105">
        <v>3.4329999999999998</v>
      </c>
      <c r="N333" s="105">
        <v>0.20699999999999999</v>
      </c>
      <c r="O333" s="105">
        <v>8.4359999999999999</v>
      </c>
      <c r="P333" s="105">
        <v>38.268000000000001</v>
      </c>
      <c r="Q333" s="105">
        <v>1.429</v>
      </c>
      <c r="R333" s="105">
        <v>0.97799999999999998</v>
      </c>
      <c r="S333" s="105">
        <v>2.0960000000000001</v>
      </c>
      <c r="T333" s="10"/>
      <c r="U333" s="10"/>
      <c r="V333" s="10">
        <f t="shared" si="89"/>
        <v>81.242000000000004</v>
      </c>
    </row>
    <row r="334" spans="1:22" x14ac:dyDescent="0.25">
      <c r="B334" s="6"/>
      <c r="C334" s="2"/>
      <c r="D334" s="2"/>
      <c r="E334" s="6"/>
      <c r="F334" s="6"/>
      <c r="G334" s="6" t="s">
        <v>153</v>
      </c>
      <c r="H334" s="7">
        <v>33</v>
      </c>
      <c r="I334" t="s">
        <v>631</v>
      </c>
      <c r="J334" s="105">
        <v>22.068000000000001</v>
      </c>
      <c r="K334" s="105">
        <v>1.5289999999999999</v>
      </c>
      <c r="L334" s="105">
        <v>2.597</v>
      </c>
      <c r="M334" s="105">
        <v>2.7679999999999998</v>
      </c>
      <c r="N334" s="105">
        <v>0.218</v>
      </c>
      <c r="O334" s="105">
        <v>8.1929999999999996</v>
      </c>
      <c r="P334" s="105">
        <v>39.862000000000002</v>
      </c>
      <c r="Q334" s="105">
        <v>1.4810000000000001</v>
      </c>
      <c r="R334" s="105">
        <v>1.0780000000000001</v>
      </c>
      <c r="S334" s="105">
        <v>2.3090000000000002</v>
      </c>
      <c r="T334" s="10"/>
      <c r="U334" s="10"/>
      <c r="V334" s="10">
        <f t="shared" si="89"/>
        <v>82.103000000000009</v>
      </c>
    </row>
    <row r="335" spans="1:22" x14ac:dyDescent="0.25">
      <c r="B335" s="6"/>
      <c r="C335" s="2"/>
      <c r="D335" s="2"/>
      <c r="E335" s="6"/>
      <c r="F335" s="6"/>
      <c r="G335" s="6" t="s">
        <v>153</v>
      </c>
      <c r="H335" s="7">
        <v>34</v>
      </c>
      <c r="I335" t="s">
        <v>632</v>
      </c>
      <c r="J335" s="105">
        <v>21.248999999999999</v>
      </c>
      <c r="K335" s="105">
        <v>1.962</v>
      </c>
      <c r="L335" s="105">
        <v>2.819</v>
      </c>
      <c r="M335" s="105">
        <v>3.38</v>
      </c>
      <c r="N335" s="105">
        <v>0.222</v>
      </c>
      <c r="O335" s="105">
        <v>8.5570000000000004</v>
      </c>
      <c r="P335" s="105">
        <v>37.768999999999998</v>
      </c>
      <c r="Q335" s="105">
        <v>1.8080000000000001</v>
      </c>
      <c r="R335" s="105">
        <v>1.556</v>
      </c>
      <c r="S335" s="105">
        <v>2.37</v>
      </c>
      <c r="T335" s="10"/>
      <c r="U335" s="10"/>
      <c r="V335" s="10">
        <f t="shared" si="89"/>
        <v>81.692000000000007</v>
      </c>
    </row>
    <row r="336" spans="1:22" x14ac:dyDescent="0.25">
      <c r="B336" s="6"/>
      <c r="C336" s="2"/>
      <c r="D336" s="2"/>
      <c r="E336" s="6"/>
      <c r="F336" s="6"/>
      <c r="G336" s="6" t="s">
        <v>153</v>
      </c>
      <c r="H336" s="7">
        <v>35</v>
      </c>
      <c r="I336" t="s">
        <v>633</v>
      </c>
      <c r="J336" s="105">
        <v>22.228000000000002</v>
      </c>
      <c r="K336" s="105">
        <v>1.9590000000000001</v>
      </c>
      <c r="L336" s="105">
        <v>3.2080000000000002</v>
      </c>
      <c r="M336" s="105">
        <v>3.62</v>
      </c>
      <c r="N336" s="105">
        <v>0.187</v>
      </c>
      <c r="O336" s="105">
        <v>8.3190000000000008</v>
      </c>
      <c r="P336" s="105">
        <v>37.914999999999999</v>
      </c>
      <c r="Q336" s="105">
        <v>1.419</v>
      </c>
      <c r="R336" s="105">
        <v>0.96599999999999997</v>
      </c>
      <c r="S336" s="105">
        <v>2.0840000000000001</v>
      </c>
      <c r="T336" s="10"/>
      <c r="U336" s="10"/>
      <c r="V336" s="10">
        <f t="shared" si="89"/>
        <v>81.905000000000001</v>
      </c>
    </row>
    <row r="337" spans="1:22" x14ac:dyDescent="0.25">
      <c r="B337" s="6"/>
      <c r="C337" s="2"/>
      <c r="D337" s="2"/>
      <c r="E337" s="6"/>
      <c r="F337" s="6"/>
      <c r="G337" s="6" t="s">
        <v>153</v>
      </c>
      <c r="H337" s="7">
        <v>36</v>
      </c>
      <c r="I337" t="s">
        <v>634</v>
      </c>
      <c r="J337" s="105">
        <v>21.271999999999998</v>
      </c>
      <c r="K337" s="105">
        <v>1.8520000000000001</v>
      </c>
      <c r="L337" s="105">
        <v>3.0470000000000002</v>
      </c>
      <c r="M337" s="105">
        <v>3.32</v>
      </c>
      <c r="N337" s="105">
        <v>0.14799999999999999</v>
      </c>
      <c r="O337" s="105">
        <v>8.4220000000000006</v>
      </c>
      <c r="P337" s="105">
        <v>37.81</v>
      </c>
      <c r="Q337" s="105">
        <v>1.786</v>
      </c>
      <c r="R337" s="105">
        <v>1.33</v>
      </c>
      <c r="S337" s="105">
        <v>2.1110000000000002</v>
      </c>
      <c r="T337" s="10"/>
      <c r="U337" s="10"/>
      <c r="V337" s="10">
        <f t="shared" si="89"/>
        <v>81.098000000000013</v>
      </c>
    </row>
    <row r="338" spans="1:22" x14ac:dyDescent="0.25">
      <c r="B338" s="6"/>
      <c r="C338" s="2"/>
      <c r="D338" s="2"/>
      <c r="E338" s="6"/>
      <c r="F338" s="6"/>
      <c r="G338" s="6" t="s">
        <v>153</v>
      </c>
      <c r="H338" s="7">
        <v>37</v>
      </c>
      <c r="I338" t="s">
        <v>635</v>
      </c>
      <c r="J338" s="105">
        <v>22.071999999999999</v>
      </c>
      <c r="K338" s="105">
        <v>1.6180000000000001</v>
      </c>
      <c r="L338" s="105">
        <v>2.6030000000000002</v>
      </c>
      <c r="M338" s="105">
        <v>2.6909999999999998</v>
      </c>
      <c r="N338" s="105">
        <v>8.2000000000000003E-2</v>
      </c>
      <c r="O338" s="105">
        <v>7.75</v>
      </c>
      <c r="P338" s="105">
        <v>39.256</v>
      </c>
      <c r="Q338" s="105">
        <v>1.7869999999999999</v>
      </c>
      <c r="R338" s="105">
        <v>1.0569999999999999</v>
      </c>
      <c r="S338" s="105">
        <v>2.4700000000000002</v>
      </c>
      <c r="T338" s="10"/>
      <c r="U338" s="10"/>
      <c r="V338" s="10">
        <f t="shared" si="89"/>
        <v>81.38600000000001</v>
      </c>
    </row>
    <row r="339" spans="1:22" x14ac:dyDescent="0.25">
      <c r="B339" s="6"/>
      <c r="I339" s="73" t="s">
        <v>135</v>
      </c>
      <c r="J339" s="74">
        <f>AVERAGE(J331:J338)</f>
        <v>21.690624999999997</v>
      </c>
      <c r="K339" s="74">
        <f t="shared" ref="K339:S339" si="90">AVERAGE(K331:K338)</f>
        <v>1.74675</v>
      </c>
      <c r="L339" s="74">
        <f t="shared" si="90"/>
        <v>2.8261250000000007</v>
      </c>
      <c r="M339" s="74">
        <f t="shared" si="90"/>
        <v>3.1454999999999997</v>
      </c>
      <c r="N339" s="74">
        <f t="shared" si="90"/>
        <v>0.17712499999999998</v>
      </c>
      <c r="O339" s="74">
        <f t="shared" si="90"/>
        <v>8.214875000000001</v>
      </c>
      <c r="P339" s="74">
        <f t="shared" si="90"/>
        <v>38.796250000000001</v>
      </c>
      <c r="Q339" s="74">
        <f t="shared" si="90"/>
        <v>1.6404999999999998</v>
      </c>
      <c r="R339" s="74">
        <f t="shared" si="90"/>
        <v>1.147</v>
      </c>
      <c r="S339" s="74">
        <f t="shared" si="90"/>
        <v>2.2531250000000003</v>
      </c>
      <c r="T339" s="74"/>
      <c r="U339" s="74"/>
      <c r="V339" s="74">
        <f t="shared" si="89"/>
        <v>81.637875000000008</v>
      </c>
    </row>
    <row r="340" spans="1:22" x14ac:dyDescent="0.25">
      <c r="B340" s="6"/>
      <c r="I340" s="73" t="s">
        <v>358</v>
      </c>
      <c r="J340" s="74">
        <f>STDEV(J331:J338)</f>
        <v>0.3803734771811223</v>
      </c>
      <c r="K340" s="74">
        <f t="shared" ref="K340:S340" si="91">STDEV(K331:K338)</f>
        <v>0.185022585493926</v>
      </c>
      <c r="L340" s="74">
        <f t="shared" si="91"/>
        <v>0.25685818071457256</v>
      </c>
      <c r="M340" s="74">
        <f t="shared" si="91"/>
        <v>0.34273188188019837</v>
      </c>
      <c r="N340" s="74">
        <f t="shared" si="91"/>
        <v>4.6038609573146053E-2</v>
      </c>
      <c r="O340" s="74">
        <f t="shared" si="91"/>
        <v>0.27239385219620105</v>
      </c>
      <c r="P340" s="74">
        <f t="shared" si="91"/>
        <v>1.0263736092253566</v>
      </c>
      <c r="Q340" s="74">
        <f t="shared" si="91"/>
        <v>0.17466703017046867</v>
      </c>
      <c r="R340" s="74">
        <f t="shared" si="91"/>
        <v>0.19996785455953414</v>
      </c>
      <c r="S340" s="74">
        <f t="shared" si="91"/>
        <v>0.14438088268782087</v>
      </c>
      <c r="T340" s="74"/>
      <c r="U340" s="74"/>
      <c r="V340" s="74"/>
    </row>
    <row r="341" spans="1:22" x14ac:dyDescent="0.25">
      <c r="A341" s="3" t="s">
        <v>366</v>
      </c>
      <c r="B341" s="3" t="s">
        <v>150</v>
      </c>
      <c r="C341" s="3">
        <v>2</v>
      </c>
      <c r="D341" s="3">
        <v>1200</v>
      </c>
      <c r="E341" s="3">
        <v>30</v>
      </c>
      <c r="F341" s="3">
        <v>1</v>
      </c>
      <c r="G341" s="3"/>
      <c r="H341" s="5"/>
      <c r="I341" s="5" t="s">
        <v>403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09"/>
      <c r="B342" s="6"/>
      <c r="C342" s="2"/>
      <c r="D342" s="2"/>
      <c r="E342" s="6"/>
      <c r="F342" s="6"/>
      <c r="G342" s="6" t="s">
        <v>133</v>
      </c>
      <c r="H342" s="12">
        <v>41</v>
      </c>
      <c r="I342" s="12" t="s">
        <v>367</v>
      </c>
      <c r="J342" s="36">
        <v>41.23</v>
      </c>
      <c r="K342" s="36">
        <v>0.1056</v>
      </c>
      <c r="L342" s="36">
        <v>0.19450000000000001</v>
      </c>
      <c r="M342" s="36">
        <v>3.45</v>
      </c>
      <c r="N342" s="36">
        <v>0.2341</v>
      </c>
      <c r="O342" s="36">
        <v>50.55</v>
      </c>
      <c r="P342" s="36">
        <v>5.3</v>
      </c>
      <c r="Q342" s="36">
        <v>4.7600000000000003E-2</v>
      </c>
      <c r="R342" s="36">
        <v>1.4999999999999999E-2</v>
      </c>
      <c r="S342" s="36">
        <v>9.7699999999999995E-2</v>
      </c>
      <c r="T342" s="36">
        <v>3.1199999999999999E-2</v>
      </c>
      <c r="U342" s="36">
        <v>5.33E-2</v>
      </c>
      <c r="V342" s="36">
        <f t="shared" ref="V342:V349" si="92">SUM(J342:U342)</f>
        <v>101.30899999999998</v>
      </c>
    </row>
    <row r="343" spans="1:22" x14ac:dyDescent="0.25">
      <c r="A343" s="109"/>
      <c r="B343" s="6"/>
      <c r="C343" s="2"/>
      <c r="D343" s="2"/>
      <c r="E343" s="6"/>
      <c r="F343" s="6"/>
      <c r="G343" s="6" t="s">
        <v>133</v>
      </c>
      <c r="H343" s="12">
        <v>42</v>
      </c>
      <c r="I343" s="12" t="s">
        <v>368</v>
      </c>
      <c r="J343" s="36">
        <v>41.02</v>
      </c>
      <c r="K343" s="36">
        <v>0.1623</v>
      </c>
      <c r="L343" s="36">
        <v>0.20569999999999999</v>
      </c>
      <c r="M343" s="36">
        <v>3.76</v>
      </c>
      <c r="N343" s="36">
        <v>0.1171</v>
      </c>
      <c r="O343" s="36">
        <v>49.72</v>
      </c>
      <c r="P343" s="36">
        <v>6.14</v>
      </c>
      <c r="Q343" s="36">
        <v>5.5599999999999997E-2</v>
      </c>
      <c r="R343" s="36">
        <v>2.0299999999999999E-2</v>
      </c>
      <c r="S343" s="36">
        <v>0.14979999999999999</v>
      </c>
      <c r="T343" s="36">
        <v>2.12E-2</v>
      </c>
      <c r="U343" s="36">
        <v>4.7E-2</v>
      </c>
      <c r="V343" s="36">
        <f t="shared" si="92"/>
        <v>101.419</v>
      </c>
    </row>
    <row r="344" spans="1:22" x14ac:dyDescent="0.25">
      <c r="A344" s="109"/>
      <c r="B344" s="6"/>
      <c r="C344" s="2"/>
      <c r="D344" s="2"/>
      <c r="E344" s="6"/>
      <c r="F344" s="6"/>
      <c r="G344" s="6" t="s">
        <v>133</v>
      </c>
      <c r="H344" s="12">
        <v>44</v>
      </c>
      <c r="I344" s="12" t="s">
        <v>369</v>
      </c>
      <c r="J344" s="36">
        <v>41.14</v>
      </c>
      <c r="K344" s="36">
        <v>0.13489999999999999</v>
      </c>
      <c r="L344" s="36">
        <v>0.2077</v>
      </c>
      <c r="M344" s="36">
        <v>3.46</v>
      </c>
      <c r="N344" s="36">
        <v>0.19750000000000001</v>
      </c>
      <c r="O344" s="36">
        <v>50.63</v>
      </c>
      <c r="P344" s="36">
        <v>5.09</v>
      </c>
      <c r="Q344" s="36">
        <v>4.3799999999999999E-2</v>
      </c>
      <c r="R344" s="36">
        <v>5.2699999999999997E-2</v>
      </c>
      <c r="S344" s="36">
        <v>0.1134</v>
      </c>
      <c r="T344" s="36">
        <v>4.0599999999999997E-2</v>
      </c>
      <c r="U344" s="36">
        <v>5.9200000000000003E-2</v>
      </c>
      <c r="V344" s="36">
        <f t="shared" si="92"/>
        <v>101.16980000000002</v>
      </c>
    </row>
    <row r="345" spans="1:22" x14ac:dyDescent="0.25">
      <c r="A345" s="109"/>
      <c r="B345" s="6"/>
      <c r="C345" s="2"/>
      <c r="D345" s="2"/>
      <c r="E345" s="6"/>
      <c r="F345" s="6"/>
      <c r="G345" s="6" t="s">
        <v>133</v>
      </c>
      <c r="H345" s="12">
        <v>45</v>
      </c>
      <c r="I345" s="12" t="s">
        <v>370</v>
      </c>
      <c r="J345" s="36">
        <v>40.67</v>
      </c>
      <c r="K345" s="36">
        <v>0.1216</v>
      </c>
      <c r="L345" s="36">
        <v>0.13700000000000001</v>
      </c>
      <c r="M345" s="36">
        <v>3.88</v>
      </c>
      <c r="N345" s="36">
        <v>0.24610000000000001</v>
      </c>
      <c r="O345" s="36">
        <v>50.69</v>
      </c>
      <c r="P345" s="36">
        <v>4.4400000000000004</v>
      </c>
      <c r="Q345" s="36">
        <v>0</v>
      </c>
      <c r="R345" s="36">
        <v>8.2000000000000007E-3</v>
      </c>
      <c r="S345" s="36">
        <v>6.4399999999999999E-2</v>
      </c>
      <c r="T345" s="36">
        <v>3.1800000000000002E-2</v>
      </c>
      <c r="U345" s="36">
        <v>9.7100000000000006E-2</v>
      </c>
      <c r="V345" s="36">
        <f t="shared" si="92"/>
        <v>100.3862</v>
      </c>
    </row>
    <row r="346" spans="1:22" x14ac:dyDescent="0.25">
      <c r="A346" s="109"/>
      <c r="B346" s="6"/>
      <c r="C346" s="2"/>
      <c r="D346" s="2"/>
      <c r="E346" s="6"/>
      <c r="F346" s="6"/>
      <c r="G346" s="6" t="s">
        <v>133</v>
      </c>
      <c r="H346" s="12">
        <v>46</v>
      </c>
      <c r="I346" s="12" t="s">
        <v>371</v>
      </c>
      <c r="J346" s="36">
        <v>40.64</v>
      </c>
      <c r="K346" s="36">
        <v>0.13200000000000001</v>
      </c>
      <c r="L346" s="36">
        <v>0.1787</v>
      </c>
      <c r="M346" s="36">
        <v>3.62</v>
      </c>
      <c r="N346" s="36">
        <v>0.18029999999999999</v>
      </c>
      <c r="O346" s="36">
        <v>50.33</v>
      </c>
      <c r="P346" s="36">
        <v>5.5</v>
      </c>
      <c r="Q346" s="36">
        <v>2.0199999999999999E-2</v>
      </c>
      <c r="R346" s="36">
        <v>1.0800000000000001E-2</v>
      </c>
      <c r="S346" s="36">
        <v>0.15640000000000001</v>
      </c>
      <c r="T346" s="36">
        <v>7.8799999999999995E-2</v>
      </c>
      <c r="U346" s="36">
        <v>2.2700000000000001E-2</v>
      </c>
      <c r="V346" s="36">
        <f t="shared" si="92"/>
        <v>100.8699</v>
      </c>
    </row>
    <row r="347" spans="1:22" x14ac:dyDescent="0.25">
      <c r="A347" s="109"/>
      <c r="B347" s="6"/>
      <c r="C347" s="2"/>
      <c r="D347" s="2"/>
      <c r="E347" s="6"/>
      <c r="F347" s="6"/>
      <c r="G347" s="6" t="s">
        <v>133</v>
      </c>
      <c r="H347" s="12">
        <v>48</v>
      </c>
      <c r="I347" s="12" t="s">
        <v>372</v>
      </c>
      <c r="J347" s="36">
        <v>40.450000000000003</v>
      </c>
      <c r="K347" s="36">
        <v>0.1094</v>
      </c>
      <c r="L347" s="36">
        <v>0.1389</v>
      </c>
      <c r="M347" s="36">
        <v>3.46</v>
      </c>
      <c r="N347" s="36">
        <v>0.23180000000000001</v>
      </c>
      <c r="O347" s="36">
        <v>50.48</v>
      </c>
      <c r="P347" s="36">
        <v>4.43</v>
      </c>
      <c r="Q347" s="36">
        <v>1.6799999999999999E-2</v>
      </c>
      <c r="R347" s="36">
        <v>2.4299999999999999E-2</v>
      </c>
      <c r="S347" s="36">
        <v>8.0199999999999994E-2</v>
      </c>
      <c r="T347" s="36">
        <v>0</v>
      </c>
      <c r="U347" s="36">
        <v>1.3599999999999999E-2</v>
      </c>
      <c r="V347" s="36">
        <f t="shared" si="92"/>
        <v>99.435000000000016</v>
      </c>
    </row>
    <row r="348" spans="1:22" x14ac:dyDescent="0.25">
      <c r="A348" s="109"/>
      <c r="B348" s="6"/>
      <c r="C348" s="2"/>
      <c r="D348" s="2"/>
      <c r="E348" s="6"/>
      <c r="F348" s="6"/>
      <c r="G348" s="6" t="s">
        <v>133</v>
      </c>
      <c r="H348" s="12">
        <v>49</v>
      </c>
      <c r="I348" s="12" t="s">
        <v>373</v>
      </c>
      <c r="J348" s="36">
        <v>40.74</v>
      </c>
      <c r="K348" s="36">
        <v>0.1075</v>
      </c>
      <c r="L348" s="36">
        <v>0.1691</v>
      </c>
      <c r="M348" s="36">
        <v>3.64</v>
      </c>
      <c r="N348" s="36">
        <v>0.14879999999999999</v>
      </c>
      <c r="O348" s="36">
        <v>50.93</v>
      </c>
      <c r="P348" s="36">
        <v>4.8</v>
      </c>
      <c r="Q348" s="36">
        <v>0</v>
      </c>
      <c r="R348" s="36">
        <v>3.09E-2</v>
      </c>
      <c r="S348" s="36">
        <v>8.9399999999999993E-2</v>
      </c>
      <c r="T348" s="36">
        <v>0</v>
      </c>
      <c r="U348" s="36">
        <v>0</v>
      </c>
      <c r="V348" s="36">
        <f t="shared" si="92"/>
        <v>100.6557</v>
      </c>
    </row>
    <row r="349" spans="1:22" x14ac:dyDescent="0.25">
      <c r="A349" s="109"/>
      <c r="B349" s="6"/>
      <c r="C349" s="12"/>
      <c r="D349" s="12"/>
      <c r="E349" s="12"/>
      <c r="F349" s="12"/>
      <c r="G349" s="12"/>
      <c r="H349" s="12"/>
      <c r="I349" s="73" t="s">
        <v>135</v>
      </c>
      <c r="J349" s="74">
        <f t="shared" ref="J349:U349" si="93">AVERAGE(J342:J348)</f>
        <v>40.841428571428573</v>
      </c>
      <c r="K349" s="74">
        <f t="shared" si="93"/>
        <v>0.12475714285714287</v>
      </c>
      <c r="L349" s="74">
        <f t="shared" si="93"/>
        <v>0.17594285714285715</v>
      </c>
      <c r="M349" s="74">
        <f t="shared" si="93"/>
        <v>3.6100000000000003</v>
      </c>
      <c r="N349" s="74">
        <f t="shared" si="93"/>
        <v>0.19367142857142858</v>
      </c>
      <c r="O349" s="74">
        <f t="shared" si="93"/>
        <v>50.47571428571429</v>
      </c>
      <c r="P349" s="74">
        <f t="shared" si="93"/>
        <v>5.1000000000000005</v>
      </c>
      <c r="Q349" s="74">
        <f t="shared" si="93"/>
        <v>2.6285714285714284E-2</v>
      </c>
      <c r="R349" s="74">
        <f t="shared" si="93"/>
        <v>2.3171428571428572E-2</v>
      </c>
      <c r="S349" s="74">
        <f t="shared" si="93"/>
        <v>0.10732857142857143</v>
      </c>
      <c r="T349" s="74">
        <f t="shared" si="93"/>
        <v>2.9085714285714288E-2</v>
      </c>
      <c r="U349" s="74">
        <f t="shared" si="93"/>
        <v>4.184285714285714E-2</v>
      </c>
      <c r="V349" s="74">
        <f t="shared" si="92"/>
        <v>100.74922857142857</v>
      </c>
    </row>
    <row r="350" spans="1:22" x14ac:dyDescent="0.25">
      <c r="A350" s="109"/>
      <c r="B350" s="6"/>
      <c r="C350" s="12"/>
      <c r="D350" s="12"/>
      <c r="E350" s="12"/>
      <c r="F350" s="12"/>
      <c r="G350" s="12"/>
      <c r="H350" s="12"/>
      <c r="I350" s="73" t="s">
        <v>358</v>
      </c>
      <c r="J350" s="74">
        <f t="shared" ref="J350:U350" si="94">STDEV(J342:J348)</f>
        <v>0.29025440401072006</v>
      </c>
      <c r="K350" s="74">
        <f t="shared" si="94"/>
        <v>2.0311807497352875E-2</v>
      </c>
      <c r="L350" s="74">
        <f t="shared" si="94"/>
        <v>2.9386837027420717E-2</v>
      </c>
      <c r="M350" s="74">
        <f t="shared" si="94"/>
        <v>0.16683325008322925</v>
      </c>
      <c r="N350" s="74">
        <f t="shared" si="94"/>
        <v>4.8144044778342415E-2</v>
      </c>
      <c r="O350" s="74">
        <f t="shared" si="94"/>
        <v>0.38165678922548329</v>
      </c>
      <c r="P350" s="74">
        <f t="shared" si="94"/>
        <v>0.61321556840423175</v>
      </c>
      <c r="Q350" s="74">
        <f t="shared" si="94"/>
        <v>2.2837354529471273E-2</v>
      </c>
      <c r="R350" s="74">
        <f t="shared" si="94"/>
        <v>1.519404645310286E-2</v>
      </c>
      <c r="S350" s="74">
        <f t="shared" si="94"/>
        <v>3.4741076277979406E-2</v>
      </c>
      <c r="T350" s="74">
        <f t="shared" si="94"/>
        <v>2.6987863233401081E-2</v>
      </c>
      <c r="U350" s="74">
        <f t="shared" si="94"/>
        <v>3.2729744735884997E-2</v>
      </c>
      <c r="V350" s="74"/>
    </row>
    <row r="351" spans="1:22" x14ac:dyDescent="0.25">
      <c r="A351" s="3" t="s">
        <v>424</v>
      </c>
      <c r="B351" s="3" t="s">
        <v>150</v>
      </c>
      <c r="C351" s="3">
        <v>2</v>
      </c>
      <c r="D351" s="3">
        <v>1200</v>
      </c>
      <c r="E351" s="3">
        <v>30</v>
      </c>
      <c r="F351" s="3">
        <v>6</v>
      </c>
      <c r="G351" s="3"/>
      <c r="H351" s="5"/>
      <c r="I351" s="5" t="s">
        <v>403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s="2" customFormat="1" x14ac:dyDescent="0.25">
      <c r="A352" s="39"/>
      <c r="B352" s="6"/>
      <c r="E352" s="6"/>
      <c r="F352" s="6"/>
      <c r="G352" s="6" t="s">
        <v>133</v>
      </c>
      <c r="H352" s="2">
        <v>213</v>
      </c>
      <c r="I352" s="2" t="s">
        <v>425</v>
      </c>
      <c r="J352" s="8">
        <v>41.39</v>
      </c>
      <c r="K352" s="8">
        <v>1.6E-2</v>
      </c>
      <c r="L352" s="8">
        <v>9.5500000000000002E-2</v>
      </c>
      <c r="M352" s="8">
        <v>3.42</v>
      </c>
      <c r="N352" s="8">
        <v>0.20910000000000001</v>
      </c>
      <c r="O352" s="8">
        <v>51.31</v>
      </c>
      <c r="P352" s="8">
        <v>2.34</v>
      </c>
      <c r="Q352" s="8">
        <v>0.1232</v>
      </c>
      <c r="R352" s="8">
        <v>5.5599999999999997E-2</v>
      </c>
      <c r="S352" s="8">
        <v>0.21240000000000001</v>
      </c>
      <c r="T352" s="8">
        <v>2.1999999999999999E-2</v>
      </c>
      <c r="U352" s="8">
        <v>5.4800000000000001E-2</v>
      </c>
      <c r="V352" s="8">
        <f t="shared" ref="V352:V371" si="95">SUM(J352:U352)</f>
        <v>99.24860000000001</v>
      </c>
    </row>
    <row r="353" spans="1:22" s="2" customFormat="1" x14ac:dyDescent="0.25">
      <c r="A353" s="39"/>
      <c r="B353" s="6"/>
      <c r="E353" s="6"/>
      <c r="F353" s="6"/>
      <c r="G353" s="6" t="s">
        <v>133</v>
      </c>
      <c r="H353" s="2">
        <v>214</v>
      </c>
      <c r="I353" s="2" t="s">
        <v>426</v>
      </c>
      <c r="J353" s="8">
        <v>41.64</v>
      </c>
      <c r="K353" s="8">
        <v>4.3200000000000002E-2</v>
      </c>
      <c r="L353" s="8">
        <v>6.88E-2</v>
      </c>
      <c r="M353" s="8">
        <v>3.89</v>
      </c>
      <c r="N353" s="8">
        <v>0.1842</v>
      </c>
      <c r="O353" s="8">
        <v>52.14</v>
      </c>
      <c r="P353" s="8">
        <v>2.31</v>
      </c>
      <c r="Q353" s="8">
        <v>6.2600000000000003E-2</v>
      </c>
      <c r="R353" s="8">
        <v>3.1399999999999997E-2</v>
      </c>
      <c r="S353" s="8">
        <v>0.25869999999999999</v>
      </c>
      <c r="T353" s="8">
        <v>0</v>
      </c>
      <c r="U353" s="8">
        <v>3.8600000000000002E-2</v>
      </c>
      <c r="V353" s="8">
        <f t="shared" si="95"/>
        <v>100.66750000000002</v>
      </c>
    </row>
    <row r="354" spans="1:22" s="2" customFormat="1" x14ac:dyDescent="0.25">
      <c r="A354" s="39"/>
      <c r="B354" s="6"/>
      <c r="E354" s="6"/>
      <c r="F354" s="6"/>
      <c r="G354" s="6" t="s">
        <v>133</v>
      </c>
      <c r="H354" s="2">
        <v>215</v>
      </c>
      <c r="I354" s="2" t="s">
        <v>427</v>
      </c>
      <c r="J354" s="8">
        <v>40.58</v>
      </c>
      <c r="K354" s="8">
        <v>7.4200000000000002E-2</v>
      </c>
      <c r="L354" s="8">
        <v>0.14119999999999999</v>
      </c>
      <c r="M354" s="8">
        <v>3.99</v>
      </c>
      <c r="N354" s="8">
        <v>0.18210000000000001</v>
      </c>
      <c r="O354" s="8">
        <v>51.74</v>
      </c>
      <c r="P354" s="8">
        <v>2.29</v>
      </c>
      <c r="Q354" s="8">
        <v>4.6199999999999998E-2</v>
      </c>
      <c r="R354" s="8">
        <v>2.46E-2</v>
      </c>
      <c r="S354" s="8">
        <v>0.29060000000000002</v>
      </c>
      <c r="T354" s="8">
        <v>0</v>
      </c>
      <c r="U354" s="8">
        <v>2.86E-2</v>
      </c>
      <c r="V354" s="8">
        <f t="shared" si="95"/>
        <v>99.387500000000003</v>
      </c>
    </row>
    <row r="355" spans="1:22" s="2" customFormat="1" x14ac:dyDescent="0.25">
      <c r="A355" s="39"/>
      <c r="B355" s="6"/>
      <c r="E355" s="6"/>
      <c r="F355" s="6"/>
      <c r="G355" s="6" t="s">
        <v>133</v>
      </c>
      <c r="H355" s="2">
        <v>216</v>
      </c>
      <c r="I355" s="2" t="s">
        <v>428</v>
      </c>
      <c r="J355" s="8">
        <v>40.909999999999997</v>
      </c>
      <c r="K355" s="8">
        <v>0.10349999999999999</v>
      </c>
      <c r="L355" s="8">
        <v>1.2999999999999999E-2</v>
      </c>
      <c r="M355" s="8">
        <v>3.76</v>
      </c>
      <c r="N355" s="8">
        <v>0.2021</v>
      </c>
      <c r="O355" s="8">
        <v>51.78</v>
      </c>
      <c r="P355" s="8">
        <v>2.33</v>
      </c>
      <c r="Q355" s="8">
        <v>0.12720000000000001</v>
      </c>
      <c r="R355" s="8">
        <v>3.8300000000000001E-2</v>
      </c>
      <c r="S355" s="8">
        <v>0.41570000000000001</v>
      </c>
      <c r="T355" s="8">
        <v>0</v>
      </c>
      <c r="U355" s="8">
        <v>5.45E-2</v>
      </c>
      <c r="V355" s="8">
        <f t="shared" si="95"/>
        <v>99.734300000000005</v>
      </c>
    </row>
    <row r="356" spans="1:22" s="2" customFormat="1" x14ac:dyDescent="0.25">
      <c r="A356" s="39"/>
      <c r="B356" s="6"/>
      <c r="E356" s="6"/>
      <c r="F356" s="6"/>
      <c r="G356" s="6" t="s">
        <v>133</v>
      </c>
      <c r="H356" s="2">
        <v>217</v>
      </c>
      <c r="I356" s="2" t="s">
        <v>429</v>
      </c>
      <c r="J356" s="8">
        <v>40.78</v>
      </c>
      <c r="K356" s="8">
        <v>5.3499999999999999E-2</v>
      </c>
      <c r="L356" s="8">
        <v>6.1400000000000003E-2</v>
      </c>
      <c r="M356" s="8">
        <v>3.69</v>
      </c>
      <c r="N356" s="8">
        <v>0.20469999999999999</v>
      </c>
      <c r="O356" s="8">
        <v>51.38</v>
      </c>
      <c r="P356" s="8">
        <v>2.34</v>
      </c>
      <c r="Q356" s="8">
        <v>0.14960000000000001</v>
      </c>
      <c r="R356" s="8">
        <v>0.1016</v>
      </c>
      <c r="S356" s="8">
        <v>0.27829999999999999</v>
      </c>
      <c r="T356" s="8">
        <v>0</v>
      </c>
      <c r="U356" s="8">
        <v>4.6899999999999997E-2</v>
      </c>
      <c r="V356" s="8">
        <f t="shared" si="95"/>
        <v>99.086000000000013</v>
      </c>
    </row>
    <row r="357" spans="1:22" s="2" customFormat="1" x14ac:dyDescent="0.25">
      <c r="A357" s="39"/>
      <c r="B357" s="6"/>
      <c r="E357" s="6"/>
      <c r="F357" s="6"/>
      <c r="G357" s="6" t="s">
        <v>133</v>
      </c>
      <c r="H357" s="2">
        <v>219</v>
      </c>
      <c r="I357" s="2" t="s">
        <v>430</v>
      </c>
      <c r="J357" s="8">
        <v>41.8</v>
      </c>
      <c r="K357" s="8">
        <v>8.3400000000000002E-2</v>
      </c>
      <c r="L357" s="8">
        <v>4.9299999999999997E-2</v>
      </c>
      <c r="M357" s="8">
        <v>4.0999999999999996</v>
      </c>
      <c r="N357" s="8">
        <v>0.2722</v>
      </c>
      <c r="O357" s="8">
        <v>52.09</v>
      </c>
      <c r="P357" s="8">
        <v>2.0299999999999998</v>
      </c>
      <c r="Q357" s="8">
        <v>0.1179</v>
      </c>
      <c r="R357" s="8">
        <v>0</v>
      </c>
      <c r="S357" s="8">
        <v>0.22500000000000001</v>
      </c>
      <c r="T357" s="8">
        <v>0</v>
      </c>
      <c r="U357" s="8">
        <v>8.5199999999999998E-2</v>
      </c>
      <c r="V357" s="8">
        <f t="shared" si="95"/>
        <v>100.85300000000001</v>
      </c>
    </row>
    <row r="358" spans="1:22" s="2" customFormat="1" x14ac:dyDescent="0.25">
      <c r="A358" s="39"/>
      <c r="B358" s="6"/>
      <c r="E358" s="6"/>
      <c r="F358" s="6"/>
      <c r="G358" s="6" t="s">
        <v>133</v>
      </c>
      <c r="H358" s="2">
        <v>220</v>
      </c>
      <c r="I358" s="2" t="s">
        <v>431</v>
      </c>
      <c r="J358" s="8">
        <v>41.23</v>
      </c>
      <c r="K358" s="8">
        <v>5.9200000000000003E-2</v>
      </c>
      <c r="L358" s="8">
        <v>0.13730000000000001</v>
      </c>
      <c r="M358" s="8">
        <v>3.55</v>
      </c>
      <c r="N358" s="8">
        <v>0.2994</v>
      </c>
      <c r="O358" s="8">
        <v>51.17</v>
      </c>
      <c r="P358" s="8">
        <v>2.1800000000000002</v>
      </c>
      <c r="Q358" s="8">
        <v>3.7499999999999999E-2</v>
      </c>
      <c r="R358" s="8">
        <v>4.4499999999999998E-2</v>
      </c>
      <c r="S358" s="8">
        <v>0.6341</v>
      </c>
      <c r="T358" s="8">
        <v>1.6199999999999999E-2</v>
      </c>
      <c r="U358" s="8">
        <v>6.8900000000000003E-2</v>
      </c>
      <c r="V358" s="8">
        <f t="shared" si="95"/>
        <v>99.427099999999996</v>
      </c>
    </row>
    <row r="359" spans="1:22" s="2" customFormat="1" x14ac:dyDescent="0.25">
      <c r="A359" s="39"/>
      <c r="B359" s="6"/>
      <c r="E359" s="6"/>
      <c r="F359" s="6"/>
      <c r="G359" s="6" t="s">
        <v>133</v>
      </c>
      <c r="H359" s="2">
        <v>221</v>
      </c>
      <c r="I359" s="2" t="s">
        <v>432</v>
      </c>
      <c r="J359" s="8">
        <v>41.57</v>
      </c>
      <c r="K359" s="8">
        <v>4.4299999999999999E-2</v>
      </c>
      <c r="L359" s="8">
        <v>5.1499999999999997E-2</v>
      </c>
      <c r="M359" s="8">
        <v>3.28</v>
      </c>
      <c r="N359" s="8">
        <v>0.23860000000000001</v>
      </c>
      <c r="O359" s="8">
        <v>52.14</v>
      </c>
      <c r="P359" s="8">
        <v>2.46</v>
      </c>
      <c r="Q359" s="8">
        <v>6.5299999999999997E-2</v>
      </c>
      <c r="R359" s="8">
        <v>6.7000000000000002E-3</v>
      </c>
      <c r="S359" s="8">
        <v>0.22459999999999999</v>
      </c>
      <c r="T359" s="8">
        <v>0</v>
      </c>
      <c r="U359" s="8">
        <v>7.17E-2</v>
      </c>
      <c r="V359" s="8">
        <f t="shared" si="95"/>
        <v>100.15269999999998</v>
      </c>
    </row>
    <row r="360" spans="1:22" s="2" customFormat="1" x14ac:dyDescent="0.25">
      <c r="A360" s="39"/>
      <c r="B360" s="6"/>
      <c r="E360" s="6"/>
      <c r="F360" s="6"/>
      <c r="G360" s="6" t="s">
        <v>133</v>
      </c>
      <c r="H360" s="2">
        <v>222</v>
      </c>
      <c r="I360" s="2" t="s">
        <v>433</v>
      </c>
      <c r="J360" s="8">
        <v>41.64</v>
      </c>
      <c r="K360" s="8">
        <v>7.0599999999999996E-2</v>
      </c>
      <c r="L360" s="8">
        <v>7.7100000000000002E-2</v>
      </c>
      <c r="M360" s="8">
        <v>3.98</v>
      </c>
      <c r="N360" s="8">
        <v>0.17019999999999999</v>
      </c>
      <c r="O360" s="8">
        <v>51.82</v>
      </c>
      <c r="P360" s="8">
        <v>2.0099999999999998</v>
      </c>
      <c r="Q360" s="8">
        <v>0.1323</v>
      </c>
      <c r="R360" s="8">
        <v>3.3300000000000003E-2</v>
      </c>
      <c r="S360" s="8">
        <v>0.2848</v>
      </c>
      <c r="T360" s="8">
        <v>0</v>
      </c>
      <c r="U360" s="8">
        <v>2.6800000000000001E-2</v>
      </c>
      <c r="V360" s="8">
        <f t="shared" si="95"/>
        <v>100.24510000000001</v>
      </c>
    </row>
    <row r="361" spans="1:22" s="2" customFormat="1" x14ac:dyDescent="0.25">
      <c r="A361" s="39"/>
      <c r="B361" s="6"/>
      <c r="E361" s="6"/>
      <c r="F361" s="6"/>
      <c r="G361" s="6" t="s">
        <v>133</v>
      </c>
      <c r="H361" s="2">
        <v>223</v>
      </c>
      <c r="I361" s="2" t="s">
        <v>434</v>
      </c>
      <c r="J361" s="8">
        <v>41.93</v>
      </c>
      <c r="K361" s="8">
        <v>0.1167</v>
      </c>
      <c r="L361" s="8">
        <v>5.1799999999999999E-2</v>
      </c>
      <c r="M361" s="8">
        <v>3.5</v>
      </c>
      <c r="N361" s="8">
        <v>0.2485</v>
      </c>
      <c r="O361" s="8">
        <v>51.85</v>
      </c>
      <c r="P361" s="8">
        <v>2.46</v>
      </c>
      <c r="Q361" s="8">
        <v>8.6199999999999999E-2</v>
      </c>
      <c r="R361" s="8">
        <v>0</v>
      </c>
      <c r="S361" s="8">
        <v>0.31640000000000001</v>
      </c>
      <c r="T361" s="8">
        <v>0</v>
      </c>
      <c r="U361" s="8">
        <v>5.2999999999999999E-2</v>
      </c>
      <c r="V361" s="8">
        <f t="shared" si="95"/>
        <v>100.6126</v>
      </c>
    </row>
    <row r="362" spans="1:22" s="2" customFormat="1" x14ac:dyDescent="0.25">
      <c r="A362" s="39"/>
      <c r="B362" s="6"/>
      <c r="E362" s="6"/>
      <c r="F362" s="6"/>
      <c r="G362" s="6" t="s">
        <v>133</v>
      </c>
      <c r="H362" s="2">
        <v>224</v>
      </c>
      <c r="I362" s="2" t="s">
        <v>435</v>
      </c>
      <c r="J362" s="8">
        <v>41.2</v>
      </c>
      <c r="K362" s="8">
        <v>4.2299999999999997E-2</v>
      </c>
      <c r="L362" s="8">
        <v>0.1356</v>
      </c>
      <c r="M362" s="8">
        <v>3.34</v>
      </c>
      <c r="N362" s="8">
        <v>0.33860000000000001</v>
      </c>
      <c r="O362" s="8">
        <v>51.69</v>
      </c>
      <c r="P362" s="8">
        <v>2.13</v>
      </c>
      <c r="Q362" s="8">
        <v>6.4399999999999999E-2</v>
      </c>
      <c r="R362" s="8">
        <v>2.1100000000000001E-2</v>
      </c>
      <c r="S362" s="8">
        <v>0.31979999999999997</v>
      </c>
      <c r="T362" s="8">
        <v>2.0299999999999999E-2</v>
      </c>
      <c r="U362" s="8">
        <v>1.3899999999999999E-2</v>
      </c>
      <c r="V362" s="8">
        <f t="shared" si="95"/>
        <v>99.316000000000017</v>
      </c>
    </row>
    <row r="363" spans="1:22" s="2" customFormat="1" x14ac:dyDescent="0.25">
      <c r="A363" s="39"/>
      <c r="B363" s="6"/>
      <c r="E363" s="6"/>
      <c r="F363" s="6"/>
      <c r="G363" s="6" t="s">
        <v>133</v>
      </c>
      <c r="H363" s="2">
        <v>226</v>
      </c>
      <c r="I363" s="2" t="s">
        <v>436</v>
      </c>
      <c r="J363" s="8">
        <v>41.74</v>
      </c>
      <c r="K363" s="8">
        <v>3.7499999999999999E-2</v>
      </c>
      <c r="L363" s="8">
        <v>5.6899999999999999E-2</v>
      </c>
      <c r="M363" s="8">
        <v>3.52</v>
      </c>
      <c r="N363" s="8">
        <v>0.28399999999999997</v>
      </c>
      <c r="O363" s="8">
        <v>52.16</v>
      </c>
      <c r="P363" s="8">
        <v>1.98</v>
      </c>
      <c r="Q363" s="8">
        <v>8.8999999999999999E-3</v>
      </c>
      <c r="R363" s="8">
        <v>1.7500000000000002E-2</v>
      </c>
      <c r="S363" s="8">
        <v>0.33360000000000001</v>
      </c>
      <c r="T363" s="8">
        <v>0</v>
      </c>
      <c r="U363" s="8">
        <v>5.2299999999999999E-2</v>
      </c>
      <c r="V363" s="8">
        <f t="shared" si="95"/>
        <v>100.19070000000001</v>
      </c>
    </row>
    <row r="364" spans="1:22" s="2" customFormat="1" x14ac:dyDescent="0.25">
      <c r="A364" s="39"/>
      <c r="B364" s="6"/>
      <c r="E364" s="6"/>
      <c r="F364" s="6"/>
      <c r="G364" s="6" t="s">
        <v>133</v>
      </c>
      <c r="H364" s="2">
        <v>227</v>
      </c>
      <c r="I364" s="2" t="s">
        <v>437</v>
      </c>
      <c r="J364" s="8">
        <v>42.13</v>
      </c>
      <c r="K364" s="8">
        <v>0.1079</v>
      </c>
      <c r="L364" s="8">
        <v>5.1999999999999998E-2</v>
      </c>
      <c r="M364" s="8">
        <v>3.46</v>
      </c>
      <c r="N364" s="8">
        <v>0.1918</v>
      </c>
      <c r="O364" s="8">
        <v>52.44</v>
      </c>
      <c r="P364" s="8">
        <v>2.64</v>
      </c>
      <c r="Q364" s="8">
        <v>8.0399999999999999E-2</v>
      </c>
      <c r="R364" s="8">
        <v>1.5E-3</v>
      </c>
      <c r="S364" s="8">
        <v>0.215</v>
      </c>
      <c r="T364" s="8">
        <v>0</v>
      </c>
      <c r="U364" s="8">
        <v>3.0599999999999999E-2</v>
      </c>
      <c r="V364" s="8">
        <f t="shared" si="95"/>
        <v>101.3492</v>
      </c>
    </row>
    <row r="365" spans="1:22" s="2" customFormat="1" x14ac:dyDescent="0.25">
      <c r="A365" s="39"/>
      <c r="B365" s="6"/>
      <c r="E365" s="6"/>
      <c r="F365" s="6"/>
      <c r="G365" s="6" t="s">
        <v>133</v>
      </c>
      <c r="H365" s="2">
        <v>228</v>
      </c>
      <c r="I365" s="2" t="s">
        <v>438</v>
      </c>
      <c r="J365" s="8">
        <v>41.18</v>
      </c>
      <c r="K365" s="8">
        <v>0.1227</v>
      </c>
      <c r="L365" s="8">
        <v>9.2600000000000002E-2</v>
      </c>
      <c r="M365" s="8">
        <v>3.64</v>
      </c>
      <c r="N365" s="8">
        <v>0.27700000000000002</v>
      </c>
      <c r="O365" s="8">
        <v>52.3</v>
      </c>
      <c r="P365" s="8">
        <v>2.2999999999999998</v>
      </c>
      <c r="Q365" s="8">
        <v>7.0699999999999999E-2</v>
      </c>
      <c r="R365" s="8">
        <v>5.4800000000000001E-2</v>
      </c>
      <c r="S365" s="8">
        <v>0.253</v>
      </c>
      <c r="T365" s="8">
        <v>0</v>
      </c>
      <c r="U365" s="8">
        <v>7.5999999999999998E-2</v>
      </c>
      <c r="V365" s="8">
        <f t="shared" si="95"/>
        <v>100.3668</v>
      </c>
    </row>
    <row r="366" spans="1:22" s="2" customFormat="1" x14ac:dyDescent="0.25">
      <c r="A366" s="39"/>
      <c r="B366" s="6"/>
      <c r="E366" s="6"/>
      <c r="F366" s="6"/>
      <c r="G366" s="6" t="s">
        <v>133</v>
      </c>
      <c r="H366" s="2">
        <v>229</v>
      </c>
      <c r="I366" s="2" t="s">
        <v>439</v>
      </c>
      <c r="J366" s="8">
        <v>41.15</v>
      </c>
      <c r="K366" s="8">
        <v>9.7199999999999995E-2</v>
      </c>
      <c r="L366" s="8">
        <v>0.24979999999999999</v>
      </c>
      <c r="M366" s="8">
        <v>4.45</v>
      </c>
      <c r="N366" s="8">
        <v>0.16969999999999999</v>
      </c>
      <c r="O366" s="8">
        <v>51.54</v>
      </c>
      <c r="P366" s="8">
        <v>2.1800000000000002</v>
      </c>
      <c r="Q366" s="8">
        <v>8.0699999999999994E-2</v>
      </c>
      <c r="R366" s="8">
        <v>3.5000000000000001E-3</v>
      </c>
      <c r="S366" s="8">
        <v>0.25290000000000001</v>
      </c>
      <c r="T366" s="8">
        <v>8.6999999999999994E-3</v>
      </c>
      <c r="U366" s="8">
        <v>1.54E-2</v>
      </c>
      <c r="V366" s="8">
        <f t="shared" si="95"/>
        <v>100.1979</v>
      </c>
    </row>
    <row r="367" spans="1:22" s="2" customFormat="1" x14ac:dyDescent="0.25">
      <c r="A367" s="39"/>
      <c r="B367" s="6"/>
      <c r="E367" s="6"/>
      <c r="F367" s="6"/>
      <c r="G367" s="6" t="s">
        <v>133</v>
      </c>
      <c r="H367" s="2">
        <v>230</v>
      </c>
      <c r="I367" s="2" t="s">
        <v>440</v>
      </c>
      <c r="J367" s="8">
        <v>41.79</v>
      </c>
      <c r="K367" s="8">
        <v>3.1800000000000002E-2</v>
      </c>
      <c r="L367" s="8">
        <v>7.6200000000000004E-2</v>
      </c>
      <c r="M367" s="8">
        <v>3.55</v>
      </c>
      <c r="N367" s="8">
        <v>0.2009</v>
      </c>
      <c r="O367" s="8">
        <v>51.73</v>
      </c>
      <c r="P367" s="8">
        <v>2.06</v>
      </c>
      <c r="Q367" s="8">
        <v>0.1265</v>
      </c>
      <c r="R367" s="8">
        <v>6.4199999999999993E-2</v>
      </c>
      <c r="S367" s="8">
        <v>0.37609999999999999</v>
      </c>
      <c r="T367" s="8">
        <v>0</v>
      </c>
      <c r="U367" s="8">
        <v>2.0799999999999999E-2</v>
      </c>
      <c r="V367" s="8">
        <f t="shared" si="95"/>
        <v>100.02649999999997</v>
      </c>
    </row>
    <row r="368" spans="1:22" s="2" customFormat="1" x14ac:dyDescent="0.25">
      <c r="A368" s="39"/>
      <c r="B368" s="6"/>
      <c r="E368" s="6"/>
      <c r="F368" s="6"/>
      <c r="G368" s="6" t="s">
        <v>133</v>
      </c>
      <c r="H368" s="2">
        <v>231</v>
      </c>
      <c r="I368" s="2" t="s">
        <v>441</v>
      </c>
      <c r="J368" s="8">
        <v>41.95</v>
      </c>
      <c r="K368" s="8">
        <v>7.7499999999999999E-2</v>
      </c>
      <c r="L368" s="8">
        <v>4.2200000000000001E-2</v>
      </c>
      <c r="M368" s="8">
        <v>3.5</v>
      </c>
      <c r="N368" s="8">
        <v>0.19370000000000001</v>
      </c>
      <c r="O368" s="8">
        <v>52.24</v>
      </c>
      <c r="P368" s="8">
        <v>2.06</v>
      </c>
      <c r="Q368" s="8">
        <v>6.4899999999999999E-2</v>
      </c>
      <c r="R368" s="8">
        <v>4.2999999999999997E-2</v>
      </c>
      <c r="S368" s="8">
        <v>0.19139999999999999</v>
      </c>
      <c r="T368" s="8">
        <v>6.4000000000000003E-3</v>
      </c>
      <c r="U368" s="8">
        <v>4.2599999999999999E-2</v>
      </c>
      <c r="V368" s="8">
        <f t="shared" si="95"/>
        <v>100.4117</v>
      </c>
    </row>
    <row r="369" spans="1:22" s="2" customFormat="1" x14ac:dyDescent="0.25">
      <c r="A369" s="39"/>
      <c r="B369" s="6"/>
      <c r="E369" s="6"/>
      <c r="F369" s="6"/>
      <c r="G369" s="6" t="s">
        <v>133</v>
      </c>
      <c r="H369" s="2">
        <v>232</v>
      </c>
      <c r="I369" s="2" t="s">
        <v>442</v>
      </c>
      <c r="J369" s="8">
        <v>41.89</v>
      </c>
      <c r="K369" s="8">
        <v>6.9000000000000006E-2</v>
      </c>
      <c r="L369" s="8">
        <v>0.02</v>
      </c>
      <c r="M369" s="8">
        <v>3.89</v>
      </c>
      <c r="N369" s="8">
        <v>0.2437</v>
      </c>
      <c r="O369" s="8">
        <v>51.78</v>
      </c>
      <c r="P369" s="8">
        <v>2.23</v>
      </c>
      <c r="Q369" s="8">
        <v>8.3500000000000005E-2</v>
      </c>
      <c r="R369" s="8">
        <v>4.9299999999999997E-2</v>
      </c>
      <c r="S369" s="8">
        <v>0.29470000000000002</v>
      </c>
      <c r="T369" s="8">
        <v>2.5100000000000001E-2</v>
      </c>
      <c r="U369" s="8">
        <v>7.8299999999999995E-2</v>
      </c>
      <c r="V369" s="8">
        <f t="shared" si="95"/>
        <v>100.65360000000001</v>
      </c>
    </row>
    <row r="370" spans="1:22" s="2" customFormat="1" x14ac:dyDescent="0.25">
      <c r="A370" s="39"/>
      <c r="B370" s="6"/>
      <c r="E370" s="6"/>
      <c r="F370" s="6"/>
      <c r="G370" s="6" t="s">
        <v>133</v>
      </c>
      <c r="H370" s="2">
        <v>233</v>
      </c>
      <c r="I370" s="2" t="s">
        <v>443</v>
      </c>
      <c r="J370" s="8">
        <v>41.73</v>
      </c>
      <c r="K370" s="8">
        <v>8.5599999999999996E-2</v>
      </c>
      <c r="L370" s="8">
        <v>7.5800000000000006E-2</v>
      </c>
      <c r="M370" s="8">
        <v>4.5199999999999996</v>
      </c>
      <c r="N370" s="8">
        <v>0.29220000000000002</v>
      </c>
      <c r="O370" s="8">
        <v>50.18</v>
      </c>
      <c r="P370" s="8">
        <v>2.4</v>
      </c>
      <c r="Q370" s="8">
        <v>7.51E-2</v>
      </c>
      <c r="R370" s="8">
        <v>4.19E-2</v>
      </c>
      <c r="S370" s="8">
        <v>0.29820000000000002</v>
      </c>
      <c r="T370" s="8">
        <v>2.2100000000000002E-2</v>
      </c>
      <c r="U370" s="8">
        <v>1.54E-2</v>
      </c>
      <c r="V370" s="8">
        <f t="shared" si="95"/>
        <v>99.7363</v>
      </c>
    </row>
    <row r="371" spans="1:22" s="12" customFormat="1" x14ac:dyDescent="0.25">
      <c r="A371" s="109"/>
      <c r="B371" s="6"/>
      <c r="C371" s="2"/>
      <c r="D371" s="2"/>
      <c r="E371" s="6"/>
      <c r="F371" s="6"/>
      <c r="G371" s="6"/>
      <c r="I371" s="73" t="s">
        <v>135</v>
      </c>
      <c r="J371" s="74">
        <f>AVERAGE(J352:J370)</f>
        <v>41.485789473684207</v>
      </c>
      <c r="K371" s="74">
        <f>AVERAGE(K352:K370)</f>
        <v>7.0321052631578937E-2</v>
      </c>
      <c r="L371" s="74">
        <f t="shared" ref="L371:Q371" si="96">AVERAGE(L352:L370)</f>
        <v>8.1473684210526323E-2</v>
      </c>
      <c r="M371" s="74">
        <f t="shared" si="96"/>
        <v>3.7384210526315789</v>
      </c>
      <c r="N371" s="74">
        <f t="shared" si="96"/>
        <v>0.23172105263157897</v>
      </c>
      <c r="O371" s="74">
        <f t="shared" si="96"/>
        <v>51.762105263157892</v>
      </c>
      <c r="P371" s="74">
        <f t="shared" si="96"/>
        <v>2.248947368421053</v>
      </c>
      <c r="Q371" s="74">
        <f t="shared" si="96"/>
        <v>8.4373684210526309E-2</v>
      </c>
      <c r="R371" s="74">
        <f t="shared" ref="R371" si="97">AVERAGE(R352:R370)</f>
        <v>3.3305263157894741E-2</v>
      </c>
      <c r="S371" s="74">
        <f t="shared" ref="S371" si="98">AVERAGE(S352:S370)</f>
        <v>0.29870000000000002</v>
      </c>
      <c r="T371" s="74">
        <f t="shared" ref="T371" si="99">AVERAGE(T352:T370)</f>
        <v>6.3578947368421049E-3</v>
      </c>
      <c r="U371" s="74">
        <f t="shared" ref="U371" si="100">AVERAGE(U352:U370)</f>
        <v>4.6015789473684211E-2</v>
      </c>
      <c r="V371" s="74">
        <f t="shared" si="95"/>
        <v>100.08753157894736</v>
      </c>
    </row>
    <row r="372" spans="1:22" s="12" customFormat="1" x14ac:dyDescent="0.25">
      <c r="A372" s="109"/>
      <c r="B372" s="6"/>
      <c r="C372" s="2"/>
      <c r="D372" s="2"/>
      <c r="E372" s="6"/>
      <c r="F372" s="6"/>
      <c r="G372" s="6"/>
      <c r="I372" s="73" t="s">
        <v>402</v>
      </c>
      <c r="J372" s="74">
        <f>STDEV(J352:J370)</f>
        <v>0.43295259927199287</v>
      </c>
      <c r="K372" s="74">
        <f>STDEV(K352:K370)</f>
        <v>3.0477032863514514E-2</v>
      </c>
      <c r="L372" s="74">
        <f t="shared" ref="L372:Q372" si="101">STDEV(L352:L370)</f>
        <v>5.4368698532491641E-2</v>
      </c>
      <c r="M372" s="74">
        <f t="shared" si="101"/>
        <v>0.35025805023494599</v>
      </c>
      <c r="N372" s="74">
        <f t="shared" si="101"/>
        <v>5.0008805657352537E-2</v>
      </c>
      <c r="O372" s="74">
        <f t="shared" si="101"/>
        <v>0.51642552380515283</v>
      </c>
      <c r="P372" s="74">
        <f t="shared" si="101"/>
        <v>0.1777605985851666</v>
      </c>
      <c r="Q372" s="74">
        <f t="shared" si="101"/>
        <v>3.6564020598659319E-2</v>
      </c>
      <c r="R372" s="74">
        <f t="shared" ref="R372:U372" si="102">STDEV(R352:R370)</f>
        <v>2.6306029593658863E-2</v>
      </c>
      <c r="S372" s="74">
        <f t="shared" si="102"/>
        <v>9.9307591742916451E-2</v>
      </c>
      <c r="T372" s="74">
        <f t="shared" si="102"/>
        <v>9.5031173709515908E-3</v>
      </c>
      <c r="U372" s="74">
        <f t="shared" si="102"/>
        <v>2.2872916132353135E-2</v>
      </c>
      <c r="V372" s="74"/>
    </row>
    <row r="373" spans="1:22" x14ac:dyDescent="0.25">
      <c r="A373" s="3" t="s">
        <v>366</v>
      </c>
      <c r="B373" s="3" t="s">
        <v>150</v>
      </c>
      <c r="C373" s="3">
        <v>2</v>
      </c>
      <c r="D373" s="3">
        <v>1200</v>
      </c>
      <c r="E373" s="3">
        <v>30</v>
      </c>
      <c r="F373" s="3">
        <v>1</v>
      </c>
      <c r="G373" s="3"/>
      <c r="H373" s="5"/>
      <c r="I373" s="5" t="s">
        <v>413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B374" s="6"/>
      <c r="C374" s="2"/>
      <c r="D374" s="2"/>
      <c r="E374" s="6"/>
      <c r="F374" s="6"/>
      <c r="G374" s="6" t="s">
        <v>133</v>
      </c>
      <c r="H374" s="7">
        <v>61</v>
      </c>
      <c r="I374" s="7" t="s">
        <v>379</v>
      </c>
      <c r="J374" s="10">
        <v>4.78</v>
      </c>
      <c r="K374" s="10">
        <v>2.0099999999999998</v>
      </c>
      <c r="L374" s="10">
        <v>36.630000000000003</v>
      </c>
      <c r="M374" s="10">
        <v>27.14</v>
      </c>
      <c r="N374" s="10">
        <v>0.12670000000000001</v>
      </c>
      <c r="O374" s="10">
        <v>22.14</v>
      </c>
      <c r="P374" s="10">
        <v>3.87</v>
      </c>
      <c r="Q374" s="10">
        <v>0.12970000000000001</v>
      </c>
      <c r="R374" s="10">
        <v>0.1171</v>
      </c>
      <c r="S374" s="10">
        <v>0.216</v>
      </c>
      <c r="T374" s="10">
        <v>1.64</v>
      </c>
      <c r="U374" s="10">
        <v>0.17610000000000001</v>
      </c>
      <c r="V374" s="10">
        <f>SUM(J374:U374)</f>
        <v>98.9756</v>
      </c>
    </row>
    <row r="375" spans="1:22" x14ac:dyDescent="0.25">
      <c r="B375" s="6"/>
      <c r="C375" s="2"/>
      <c r="D375" s="2"/>
      <c r="E375" s="6"/>
      <c r="F375" s="6"/>
      <c r="G375" s="6" t="s">
        <v>133</v>
      </c>
      <c r="H375" s="7">
        <v>62</v>
      </c>
      <c r="I375" s="7" t="s">
        <v>380</v>
      </c>
      <c r="J375" s="10">
        <v>0.18240000000000001</v>
      </c>
      <c r="K375" s="10">
        <v>1.5435000000000001</v>
      </c>
      <c r="L375" s="10">
        <v>35.549999999999997</v>
      </c>
      <c r="M375" s="10">
        <v>26.34</v>
      </c>
      <c r="N375" s="10">
        <v>0.25190000000000001</v>
      </c>
      <c r="O375" s="10">
        <v>24.3</v>
      </c>
      <c r="P375" s="10">
        <v>0.3654</v>
      </c>
      <c r="Q375" s="10">
        <v>0</v>
      </c>
      <c r="R375" s="10">
        <v>4.0000000000000001E-3</v>
      </c>
      <c r="S375" s="10">
        <v>1.2500000000000001E-2</v>
      </c>
      <c r="T375" s="10">
        <v>20.69</v>
      </c>
      <c r="U375" s="10">
        <v>9.8199999999999996E-2</v>
      </c>
      <c r="V375" s="10">
        <f>SUM(J375:U375)</f>
        <v>109.3379</v>
      </c>
    </row>
    <row r="376" spans="1:22" x14ac:dyDescent="0.25">
      <c r="B376" s="6"/>
      <c r="C376" s="2"/>
      <c r="D376" s="2"/>
      <c r="E376" s="6"/>
      <c r="F376" s="6"/>
      <c r="G376" s="6" t="s">
        <v>133</v>
      </c>
      <c r="H376" s="7">
        <v>64</v>
      </c>
      <c r="I376" s="7" t="s">
        <v>381</v>
      </c>
      <c r="J376" s="10">
        <v>3.79</v>
      </c>
      <c r="K376" s="10">
        <v>2.08</v>
      </c>
      <c r="L376" s="10">
        <v>38.5</v>
      </c>
      <c r="M376" s="10">
        <v>27.64</v>
      </c>
      <c r="N376" s="10">
        <v>0.18729999999999999</v>
      </c>
      <c r="O376" s="10">
        <v>23.91</v>
      </c>
      <c r="P376" s="10">
        <v>2.82</v>
      </c>
      <c r="Q376" s="10">
        <v>0.23880000000000001</v>
      </c>
      <c r="R376" s="10">
        <v>9.5999999999999992E-3</v>
      </c>
      <c r="S376" s="10">
        <v>0.20469999999999999</v>
      </c>
      <c r="T376" s="10">
        <v>1.66</v>
      </c>
      <c r="U376" s="10">
        <v>7.0599999999999996E-2</v>
      </c>
      <c r="V376" s="10">
        <f>SUM(J376:U376)</f>
        <v>101.11099999999998</v>
      </c>
    </row>
    <row r="377" spans="1:22" x14ac:dyDescent="0.25">
      <c r="B377" s="6"/>
      <c r="C377" s="2"/>
      <c r="D377" s="2"/>
      <c r="E377" s="6"/>
      <c r="F377" s="6"/>
      <c r="G377" s="6" t="s">
        <v>133</v>
      </c>
      <c r="H377" s="7">
        <v>65</v>
      </c>
      <c r="I377" s="7" t="s">
        <v>382</v>
      </c>
      <c r="J377" s="10">
        <v>0.20699999999999999</v>
      </c>
      <c r="K377" s="10">
        <v>2.54</v>
      </c>
      <c r="L377" s="10">
        <v>38.79</v>
      </c>
      <c r="M377" s="10">
        <v>33.5</v>
      </c>
      <c r="N377" s="10">
        <v>0.24909999999999999</v>
      </c>
      <c r="O377" s="10">
        <v>23.43</v>
      </c>
      <c r="P377" s="10">
        <v>0.51910000000000001</v>
      </c>
      <c r="Q377" s="10">
        <v>7.8399999999999997E-2</v>
      </c>
      <c r="R377" s="10">
        <v>6.0299999999999999E-2</v>
      </c>
      <c r="S377" s="10">
        <v>3.39E-2</v>
      </c>
      <c r="T377" s="10">
        <v>1.1558999999999999</v>
      </c>
      <c r="U377" s="10">
        <v>0.13669999999999999</v>
      </c>
      <c r="V377" s="10">
        <f>SUM(J377:U377)</f>
        <v>100.70040000000002</v>
      </c>
    </row>
    <row r="378" spans="1:22" x14ac:dyDescent="0.25">
      <c r="A378" s="7"/>
      <c r="I378" s="73" t="s">
        <v>135</v>
      </c>
      <c r="J378" s="74">
        <f t="shared" ref="J378:U378" si="103">AVERAGE(J374:J377)</f>
        <v>2.2398500000000006</v>
      </c>
      <c r="K378" s="74">
        <f t="shared" si="103"/>
        <v>2.0433750000000002</v>
      </c>
      <c r="L378" s="74">
        <f t="shared" si="103"/>
        <v>37.3675</v>
      </c>
      <c r="M378" s="74">
        <f t="shared" si="103"/>
        <v>28.655000000000001</v>
      </c>
      <c r="N378" s="74">
        <f t="shared" si="103"/>
        <v>0.20375000000000001</v>
      </c>
      <c r="O378" s="74">
        <f t="shared" si="103"/>
        <v>23.445</v>
      </c>
      <c r="P378" s="74">
        <f t="shared" si="103"/>
        <v>1.8936250000000001</v>
      </c>
      <c r="Q378" s="74">
        <f t="shared" si="103"/>
        <v>0.11172500000000002</v>
      </c>
      <c r="R378" s="74">
        <f t="shared" si="103"/>
        <v>4.7750000000000001E-2</v>
      </c>
      <c r="S378" s="74">
        <f t="shared" si="103"/>
        <v>0.116775</v>
      </c>
      <c r="T378" s="74">
        <f t="shared" si="103"/>
        <v>6.2864750000000003</v>
      </c>
      <c r="U378" s="74">
        <f t="shared" si="103"/>
        <v>0.12039999999999999</v>
      </c>
      <c r="V378" s="74">
        <f>SUM(J378:U378)</f>
        <v>102.53122500000001</v>
      </c>
    </row>
    <row r="379" spans="1:22" x14ac:dyDescent="0.25">
      <c r="A379" s="7"/>
      <c r="I379" s="73" t="s">
        <v>358</v>
      </c>
      <c r="J379" s="74">
        <f t="shared" ref="J379:U379" si="104">STDEV(J374:J377)</f>
        <v>2.395892782103016</v>
      </c>
      <c r="K379" s="74">
        <f t="shared" si="104"/>
        <v>0.40782622422628229</v>
      </c>
      <c r="L379" s="74">
        <f t="shared" si="104"/>
        <v>1.5441583468025557</v>
      </c>
      <c r="M379" s="74">
        <f t="shared" si="104"/>
        <v>3.2740749329645258</v>
      </c>
      <c r="N379" s="74">
        <f t="shared" si="104"/>
        <v>5.9392339573382663E-2</v>
      </c>
      <c r="O379" s="74">
        <f t="shared" si="104"/>
        <v>0.93994680700558786</v>
      </c>
      <c r="P379" s="74">
        <f t="shared" si="104"/>
        <v>1.7309938770833362</v>
      </c>
      <c r="Q379" s="74">
        <f t="shared" si="104"/>
        <v>0.10010692200509078</v>
      </c>
      <c r="R379" s="74">
        <f t="shared" si="104"/>
        <v>5.2714356045894493E-2</v>
      </c>
      <c r="S379" s="74">
        <f t="shared" si="104"/>
        <v>0.10850183946213382</v>
      </c>
      <c r="T379" s="74">
        <f t="shared" si="104"/>
        <v>9.6051779977867504</v>
      </c>
      <c r="U379" s="74">
        <f t="shared" si="104"/>
        <v>4.5974848196233015E-2</v>
      </c>
      <c r="V379" s="74"/>
    </row>
    <row r="380" spans="1:22" x14ac:dyDescent="0.25">
      <c r="A380" s="3" t="s">
        <v>424</v>
      </c>
      <c r="B380" s="3" t="s">
        <v>150</v>
      </c>
      <c r="C380" s="3">
        <v>2</v>
      </c>
      <c r="D380" s="3">
        <v>1200</v>
      </c>
      <c r="E380" s="3">
        <v>30</v>
      </c>
      <c r="F380" s="3">
        <v>6</v>
      </c>
      <c r="G380" s="3"/>
      <c r="H380" s="5"/>
      <c r="I380" s="5" t="s">
        <v>413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B381" s="6"/>
      <c r="C381" s="2"/>
      <c r="D381" s="2"/>
      <c r="E381" s="6"/>
      <c r="F381" s="6"/>
      <c r="G381" s="6" t="s">
        <v>133</v>
      </c>
      <c r="H381" s="7">
        <v>234</v>
      </c>
      <c r="I381" s="7" t="s">
        <v>444</v>
      </c>
      <c r="J381" s="10">
        <v>0.1232</v>
      </c>
      <c r="K381" s="10">
        <v>1.4208000000000001</v>
      </c>
      <c r="L381" s="10">
        <v>45.89</v>
      </c>
      <c r="M381" s="10">
        <v>25.39</v>
      </c>
      <c r="N381" s="10">
        <v>0.2419</v>
      </c>
      <c r="O381" s="10">
        <v>23.34</v>
      </c>
      <c r="P381" s="10">
        <v>0.24529999999999999</v>
      </c>
      <c r="Q381" s="10">
        <v>8.8300000000000003E-2</v>
      </c>
      <c r="R381" s="10">
        <v>4.7E-2</v>
      </c>
      <c r="S381" s="10">
        <v>0.151</v>
      </c>
      <c r="T381" s="10">
        <v>1.0583</v>
      </c>
      <c r="U381" s="10">
        <v>9.0800000000000006E-2</v>
      </c>
      <c r="V381" s="10">
        <f t="shared" ref="V381:V387" si="105">SUM(J381:U381)</f>
        <v>98.086600000000004</v>
      </c>
    </row>
    <row r="382" spans="1:22" x14ac:dyDescent="0.25">
      <c r="B382" s="6"/>
      <c r="C382" s="2"/>
      <c r="D382" s="2"/>
      <c r="E382" s="6"/>
      <c r="F382" s="6"/>
      <c r="G382" s="6" t="s">
        <v>133</v>
      </c>
      <c r="H382" s="7">
        <v>235</v>
      </c>
      <c r="I382" s="7" t="s">
        <v>445</v>
      </c>
      <c r="J382" s="10">
        <v>3.84</v>
      </c>
      <c r="K382" s="10">
        <v>2.08</v>
      </c>
      <c r="L382" s="10">
        <v>30.61</v>
      </c>
      <c r="M382" s="10">
        <v>26.18</v>
      </c>
      <c r="N382" s="10">
        <v>0.22070000000000001</v>
      </c>
      <c r="O382" s="10">
        <v>18.850000000000001</v>
      </c>
      <c r="P382" s="10">
        <v>8.1199999999999992</v>
      </c>
      <c r="Q382" s="10">
        <v>0.33910000000000001</v>
      </c>
      <c r="R382" s="10">
        <v>0.22120000000000001</v>
      </c>
      <c r="S382" s="10">
        <v>0.55330000000000001</v>
      </c>
      <c r="T382" s="10">
        <v>1.3109999999999999</v>
      </c>
      <c r="U382" s="10">
        <v>9.8100000000000007E-2</v>
      </c>
      <c r="V382" s="10">
        <f t="shared" si="105"/>
        <v>92.423400000000001</v>
      </c>
    </row>
    <row r="383" spans="1:22" x14ac:dyDescent="0.25">
      <c r="B383" s="6"/>
      <c r="C383" s="2"/>
      <c r="D383" s="2"/>
      <c r="E383" s="6"/>
      <c r="F383" s="6"/>
      <c r="G383" s="6" t="s">
        <v>133</v>
      </c>
      <c r="H383" s="7">
        <v>236</v>
      </c>
      <c r="I383" s="7" t="s">
        <v>446</v>
      </c>
      <c r="J383" s="10">
        <v>2.78</v>
      </c>
      <c r="K383" s="10">
        <v>2.52</v>
      </c>
      <c r="L383" s="10">
        <v>38.42</v>
      </c>
      <c r="M383" s="10">
        <v>29.4</v>
      </c>
      <c r="N383" s="10">
        <v>0.22939999999999999</v>
      </c>
      <c r="O383" s="10">
        <v>22.93</v>
      </c>
      <c r="P383" s="10">
        <v>2.41</v>
      </c>
      <c r="Q383" s="10">
        <v>0.2263</v>
      </c>
      <c r="R383" s="10">
        <v>0.1052</v>
      </c>
      <c r="S383" s="10">
        <v>0.36180000000000001</v>
      </c>
      <c r="T383" s="10">
        <v>0.29139999999999999</v>
      </c>
      <c r="U383" s="10">
        <v>3.3799999999999997E-2</v>
      </c>
      <c r="V383" s="10">
        <f t="shared" si="105"/>
        <v>99.707899999999995</v>
      </c>
    </row>
    <row r="384" spans="1:22" x14ac:dyDescent="0.25">
      <c r="B384" s="6"/>
      <c r="C384" s="2"/>
      <c r="D384" s="2"/>
      <c r="E384" s="6"/>
      <c r="F384" s="6"/>
      <c r="G384" s="6" t="s">
        <v>133</v>
      </c>
      <c r="H384" s="7">
        <v>239</v>
      </c>
      <c r="I384" s="7" t="s">
        <v>447</v>
      </c>
      <c r="J384" s="10">
        <v>0.73670000000000002</v>
      </c>
      <c r="K384" s="10">
        <v>2.88</v>
      </c>
      <c r="L384" s="10">
        <v>33.4</v>
      </c>
      <c r="M384" s="10">
        <v>37.130000000000003</v>
      </c>
      <c r="N384" s="10">
        <v>0.35239999999999999</v>
      </c>
      <c r="O384" s="10">
        <v>21.98</v>
      </c>
      <c r="P384" s="10">
        <v>0.99429999999999996</v>
      </c>
      <c r="Q384" s="10">
        <v>3.1E-2</v>
      </c>
      <c r="R384" s="10">
        <v>2.7400000000000001E-2</v>
      </c>
      <c r="S384" s="10">
        <v>0.19489999999999999</v>
      </c>
      <c r="T384" s="10">
        <v>0.67390000000000005</v>
      </c>
      <c r="U384" s="10">
        <v>0.1075</v>
      </c>
      <c r="V384" s="10">
        <f t="shared" si="105"/>
        <v>98.508100000000027</v>
      </c>
    </row>
    <row r="385" spans="1:22" x14ac:dyDescent="0.25">
      <c r="B385" s="6"/>
      <c r="C385" s="2"/>
      <c r="D385" s="2"/>
      <c r="E385" s="6"/>
      <c r="F385" s="6"/>
      <c r="G385" s="6" t="s">
        <v>133</v>
      </c>
      <c r="H385" s="7">
        <v>242</v>
      </c>
      <c r="I385" s="7" t="s">
        <v>448</v>
      </c>
      <c r="J385" s="10">
        <v>1.2137</v>
      </c>
      <c r="K385" s="10">
        <v>1.92</v>
      </c>
      <c r="L385" s="10">
        <v>35.17</v>
      </c>
      <c r="M385" s="10">
        <v>31.45</v>
      </c>
      <c r="N385" s="10">
        <v>0.24790000000000001</v>
      </c>
      <c r="O385" s="10">
        <v>20.91</v>
      </c>
      <c r="P385" s="10">
        <v>2.29</v>
      </c>
      <c r="Q385" s="10">
        <v>0.21379999999999999</v>
      </c>
      <c r="R385" s="10">
        <v>0.11650000000000001</v>
      </c>
      <c r="S385" s="10">
        <v>1.0606</v>
      </c>
      <c r="T385" s="10">
        <v>0.46310000000000001</v>
      </c>
      <c r="U385" s="10">
        <v>9.2799999999999994E-2</v>
      </c>
      <c r="V385" s="10">
        <f t="shared" si="105"/>
        <v>95.148399999999995</v>
      </c>
    </row>
    <row r="386" spans="1:22" x14ac:dyDescent="0.25">
      <c r="B386" s="6"/>
      <c r="C386" s="2"/>
      <c r="D386" s="2"/>
      <c r="E386" s="6"/>
      <c r="F386" s="6"/>
      <c r="G386" s="6" t="s">
        <v>133</v>
      </c>
      <c r="H386" s="7">
        <v>243</v>
      </c>
      <c r="I386" s="7" t="s">
        <v>449</v>
      </c>
      <c r="J386" s="10">
        <v>5.45</v>
      </c>
      <c r="K386" s="10">
        <v>3.32</v>
      </c>
      <c r="L386" s="10">
        <v>27.63</v>
      </c>
      <c r="M386" s="10">
        <v>22.92</v>
      </c>
      <c r="N386" s="10">
        <v>0.2114</v>
      </c>
      <c r="O386" s="10">
        <v>17.64</v>
      </c>
      <c r="P386" s="10">
        <v>11.67</v>
      </c>
      <c r="Q386" s="10">
        <v>0.35210000000000002</v>
      </c>
      <c r="R386" s="10">
        <v>0.25330000000000003</v>
      </c>
      <c r="S386" s="10">
        <v>0.25230000000000002</v>
      </c>
      <c r="T386" s="10">
        <v>0.46279999999999999</v>
      </c>
      <c r="U386" s="10">
        <v>5.1900000000000002E-2</v>
      </c>
      <c r="V386" s="10">
        <f t="shared" si="105"/>
        <v>90.213800000000006</v>
      </c>
    </row>
    <row r="387" spans="1:22" x14ac:dyDescent="0.25">
      <c r="B387" s="6"/>
      <c r="C387" s="2"/>
      <c r="D387" s="2"/>
      <c r="E387" s="6"/>
      <c r="F387" s="6"/>
      <c r="G387" s="6"/>
      <c r="I387" s="73" t="s">
        <v>135</v>
      </c>
      <c r="J387" s="74">
        <f t="shared" ref="J387:U387" si="106">AVERAGE(J381:J386)</f>
        <v>2.3572666666666664</v>
      </c>
      <c r="K387" s="74">
        <f t="shared" si="106"/>
        <v>2.3568000000000002</v>
      </c>
      <c r="L387" s="74">
        <f t="shared" si="106"/>
        <v>35.186666666666667</v>
      </c>
      <c r="M387" s="74">
        <f t="shared" si="106"/>
        <v>28.744999999999994</v>
      </c>
      <c r="N387" s="74">
        <f t="shared" si="106"/>
        <v>0.25061666666666665</v>
      </c>
      <c r="O387" s="74">
        <f t="shared" si="106"/>
        <v>20.941666666666666</v>
      </c>
      <c r="P387" s="74">
        <f t="shared" si="106"/>
        <v>4.288266666666666</v>
      </c>
      <c r="Q387" s="74">
        <f t="shared" si="106"/>
        <v>0.20843333333333333</v>
      </c>
      <c r="R387" s="74">
        <f t="shared" si="106"/>
        <v>0.12843333333333332</v>
      </c>
      <c r="S387" s="74">
        <f t="shared" si="106"/>
        <v>0.42898333333333333</v>
      </c>
      <c r="T387" s="74">
        <f t="shared" si="106"/>
        <v>0.71008333333333329</v>
      </c>
      <c r="U387" s="74">
        <f t="shared" si="106"/>
        <v>7.9149999999999998E-2</v>
      </c>
      <c r="V387" s="74">
        <f t="shared" si="105"/>
        <v>95.681366666666662</v>
      </c>
    </row>
    <row r="388" spans="1:22" x14ac:dyDescent="0.25">
      <c r="B388" s="6"/>
      <c r="C388" s="2"/>
      <c r="D388" s="2"/>
      <c r="E388" s="6"/>
      <c r="F388" s="6"/>
      <c r="G388" s="6"/>
      <c r="I388" s="73" t="s">
        <v>402</v>
      </c>
      <c r="J388" s="74">
        <f t="shared" ref="J388:U388" si="107">STDEV(J381:J386)</f>
        <v>2.0429016615262388</v>
      </c>
      <c r="K388" s="74">
        <f t="shared" si="107"/>
        <v>0.68871404806348957</v>
      </c>
      <c r="L388" s="74">
        <f t="shared" si="107"/>
        <v>6.422730468162789</v>
      </c>
      <c r="M388" s="74">
        <f t="shared" si="107"/>
        <v>5.0954911441391273</v>
      </c>
      <c r="N388" s="74">
        <f t="shared" si="107"/>
        <v>5.1626172303073786E-2</v>
      </c>
      <c r="O388" s="74">
        <f t="shared" si="107"/>
        <v>2.2830104394563473</v>
      </c>
      <c r="P388" s="74">
        <f t="shared" si="107"/>
        <v>4.5582654278427741</v>
      </c>
      <c r="Q388" s="74">
        <f t="shared" si="107"/>
        <v>0.12959669234462229</v>
      </c>
      <c r="R388" s="74">
        <f t="shared" si="107"/>
        <v>9.1344023705257668E-2</v>
      </c>
      <c r="S388" s="74">
        <f t="shared" si="107"/>
        <v>0.34123147226870304</v>
      </c>
      <c r="T388" s="74">
        <f t="shared" si="107"/>
        <v>0.39524940691500965</v>
      </c>
      <c r="U388" s="74">
        <f t="shared" si="107"/>
        <v>2.92713341001055E-2</v>
      </c>
      <c r="V388" s="74"/>
    </row>
    <row r="389" spans="1:22" x14ac:dyDescent="0.25">
      <c r="A389" s="3" t="s">
        <v>424</v>
      </c>
      <c r="B389" s="3" t="s">
        <v>150</v>
      </c>
      <c r="C389" s="3">
        <v>2</v>
      </c>
      <c r="D389" s="3">
        <v>1200</v>
      </c>
      <c r="E389" s="3">
        <v>30</v>
      </c>
      <c r="F389" s="3">
        <v>6</v>
      </c>
      <c r="G389" s="3"/>
      <c r="H389" s="5"/>
      <c r="I389" s="5" t="s">
        <v>821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B390" s="6"/>
      <c r="C390" s="2"/>
      <c r="D390" s="2"/>
      <c r="E390" s="6"/>
      <c r="F390" s="6"/>
      <c r="G390" s="6" t="s">
        <v>133</v>
      </c>
      <c r="H390" s="7">
        <v>245</v>
      </c>
      <c r="I390" s="7" t="s">
        <v>450</v>
      </c>
      <c r="J390" s="10">
        <v>42.22</v>
      </c>
      <c r="K390" s="10">
        <v>5.7299999999999997E-2</v>
      </c>
      <c r="L390" s="10">
        <v>3.12</v>
      </c>
      <c r="M390" s="10">
        <v>1.38</v>
      </c>
      <c r="N390" s="10">
        <v>2.1600000000000001E-2</v>
      </c>
      <c r="O390" s="10">
        <v>11.99</v>
      </c>
      <c r="P390" s="10">
        <v>38.33</v>
      </c>
      <c r="Q390" s="10">
        <v>0.75790000000000002</v>
      </c>
      <c r="R390" s="10">
        <v>0.26469999999999999</v>
      </c>
      <c r="S390" s="10">
        <v>0.45129999999999998</v>
      </c>
      <c r="T390" s="10">
        <v>2.2200000000000001E-2</v>
      </c>
      <c r="U390" s="10">
        <v>3.4799999999999998E-2</v>
      </c>
      <c r="V390" s="10">
        <f>SUM(J390:U390)</f>
        <v>98.649800000000013</v>
      </c>
    </row>
    <row r="391" spans="1:22" x14ac:dyDescent="0.25">
      <c r="B391" s="6"/>
      <c r="C391" s="2"/>
      <c r="D391" s="2"/>
      <c r="E391" s="6"/>
      <c r="F391" s="6"/>
      <c r="G391" s="6" t="s">
        <v>133</v>
      </c>
      <c r="H391" s="7">
        <v>246</v>
      </c>
      <c r="I391" s="7" t="s">
        <v>451</v>
      </c>
      <c r="J391" s="10">
        <v>41.93</v>
      </c>
      <c r="K391" s="10">
        <v>0.12470000000000001</v>
      </c>
      <c r="L391" s="10">
        <v>3.32</v>
      </c>
      <c r="M391" s="10">
        <v>1.1783999999999999</v>
      </c>
      <c r="N391" s="10">
        <v>9.8100000000000007E-2</v>
      </c>
      <c r="O391" s="10">
        <v>11.93</v>
      </c>
      <c r="P391" s="10">
        <v>37.57</v>
      </c>
      <c r="Q391" s="10">
        <v>0.87119999999999997</v>
      </c>
      <c r="R391" s="10">
        <v>0.33710000000000001</v>
      </c>
      <c r="S391" s="10">
        <v>0.49669999999999997</v>
      </c>
      <c r="T391" s="10">
        <v>4.3900000000000002E-2</v>
      </c>
      <c r="U391" s="10">
        <v>3.0200000000000001E-2</v>
      </c>
      <c r="V391" s="10">
        <f>SUM(J391:U391)</f>
        <v>97.930300000000003</v>
      </c>
    </row>
    <row r="392" spans="1:22" x14ac:dyDescent="0.25">
      <c r="B392" s="6"/>
      <c r="C392" s="2"/>
      <c r="D392" s="2"/>
      <c r="E392" s="6"/>
      <c r="F392" s="6"/>
      <c r="G392" s="6" t="s">
        <v>133</v>
      </c>
      <c r="H392" s="7">
        <v>247</v>
      </c>
      <c r="I392" s="7" t="s">
        <v>452</v>
      </c>
      <c r="J392" s="10">
        <v>42.07</v>
      </c>
      <c r="K392" s="10">
        <v>8.2799999999999999E-2</v>
      </c>
      <c r="L392" s="10">
        <v>3.1</v>
      </c>
      <c r="M392" s="10">
        <v>1.33</v>
      </c>
      <c r="N392" s="10">
        <v>4.5999999999999999E-2</v>
      </c>
      <c r="O392" s="10">
        <v>12.04</v>
      </c>
      <c r="P392" s="10">
        <v>38.07</v>
      </c>
      <c r="Q392" s="10">
        <v>0.73719999999999997</v>
      </c>
      <c r="R392" s="10">
        <v>0.21659999999999999</v>
      </c>
      <c r="S392" s="10">
        <v>0.74270000000000003</v>
      </c>
      <c r="T392" s="10">
        <v>0</v>
      </c>
      <c r="U392" s="10">
        <v>0</v>
      </c>
      <c r="V392" s="10">
        <f>SUM(J392:U392)</f>
        <v>98.435299999999998</v>
      </c>
    </row>
    <row r="393" spans="1:22" x14ac:dyDescent="0.25">
      <c r="B393" s="6"/>
      <c r="C393" s="2"/>
      <c r="D393" s="2"/>
      <c r="E393" s="6"/>
      <c r="F393" s="6"/>
      <c r="G393" s="6" t="s">
        <v>133</v>
      </c>
      <c r="H393" s="7">
        <v>256</v>
      </c>
      <c r="I393" s="7" t="s">
        <v>453</v>
      </c>
      <c r="J393" s="10">
        <v>42.13</v>
      </c>
      <c r="K393" s="10">
        <v>0.15870000000000001</v>
      </c>
      <c r="L393" s="10">
        <v>3.41</v>
      </c>
      <c r="M393" s="10">
        <v>1.48</v>
      </c>
      <c r="N393" s="10">
        <v>4.5400000000000003E-2</v>
      </c>
      <c r="O393" s="10">
        <v>11.78</v>
      </c>
      <c r="P393" s="10">
        <v>36.94</v>
      </c>
      <c r="Q393" s="10">
        <v>0.88170000000000004</v>
      </c>
      <c r="R393" s="10">
        <v>0.3735</v>
      </c>
      <c r="S393" s="10">
        <v>0.43580000000000002</v>
      </c>
      <c r="T393" s="10">
        <v>2.6700000000000002E-2</v>
      </c>
      <c r="U393" s="10">
        <v>5.0000000000000001E-4</v>
      </c>
      <c r="V393" s="10">
        <f>SUM(J393:U393)</f>
        <v>97.662300000000002</v>
      </c>
    </row>
    <row r="394" spans="1:22" x14ac:dyDescent="0.25">
      <c r="B394" s="6"/>
      <c r="C394" s="2"/>
      <c r="D394" s="2"/>
      <c r="E394" s="6"/>
      <c r="F394" s="6"/>
      <c r="G394" s="6"/>
      <c r="I394" s="73" t="s">
        <v>135</v>
      </c>
      <c r="J394" s="74">
        <f t="shared" ref="J394:U394" si="108">AVERAGE(J390:J393)</f>
        <v>42.087499999999999</v>
      </c>
      <c r="K394" s="74">
        <f t="shared" si="108"/>
        <v>0.105875</v>
      </c>
      <c r="L394" s="74">
        <f t="shared" si="108"/>
        <v>3.2374999999999998</v>
      </c>
      <c r="M394" s="74">
        <f t="shared" si="108"/>
        <v>1.3420999999999998</v>
      </c>
      <c r="N394" s="74">
        <f t="shared" si="108"/>
        <v>5.2775000000000002E-2</v>
      </c>
      <c r="O394" s="74">
        <f t="shared" si="108"/>
        <v>11.935</v>
      </c>
      <c r="P394" s="74">
        <f t="shared" si="108"/>
        <v>37.727499999999999</v>
      </c>
      <c r="Q394" s="74">
        <f t="shared" si="108"/>
        <v>0.81199999999999994</v>
      </c>
      <c r="R394" s="74">
        <f t="shared" si="108"/>
        <v>0.29797499999999999</v>
      </c>
      <c r="S394" s="74">
        <f t="shared" si="108"/>
        <v>0.53162500000000001</v>
      </c>
      <c r="T394" s="74">
        <f t="shared" si="108"/>
        <v>2.3200000000000002E-2</v>
      </c>
      <c r="U394" s="74">
        <f t="shared" si="108"/>
        <v>1.6375000000000001E-2</v>
      </c>
      <c r="V394" s="74">
        <f>SUM(J394:U394)</f>
        <v>98.16942499999999</v>
      </c>
    </row>
    <row r="395" spans="1:22" x14ac:dyDescent="0.25">
      <c r="B395" s="6"/>
      <c r="C395" s="2"/>
      <c r="D395" s="2"/>
      <c r="E395" s="6"/>
      <c r="F395" s="6"/>
      <c r="G395" s="6"/>
      <c r="I395" s="73" t="s">
        <v>402</v>
      </c>
      <c r="J395" s="74">
        <f t="shared" ref="J395:U395" si="109">STDEV(J390:J393)</f>
        <v>0.1217579566188592</v>
      </c>
      <c r="K395" s="74">
        <f t="shared" si="109"/>
        <v>4.485847188659018E-2</v>
      </c>
      <c r="L395" s="74">
        <f t="shared" si="109"/>
        <v>0.1519594244088423</v>
      </c>
      <c r="M395" s="74">
        <f t="shared" si="109"/>
        <v>0.12569396697269658</v>
      </c>
      <c r="N395" s="74">
        <f t="shared" si="109"/>
        <v>3.2282748230801746E-2</v>
      </c>
      <c r="O395" s="74">
        <f t="shared" si="109"/>
        <v>0.11269427669584652</v>
      </c>
      <c r="P395" s="74">
        <f t="shared" si="109"/>
        <v>0.61244727664237941</v>
      </c>
      <c r="Q395" s="74">
        <f t="shared" si="109"/>
        <v>7.502128586830098E-2</v>
      </c>
      <c r="R395" s="74">
        <f t="shared" si="109"/>
        <v>7.0625556045008808E-2</v>
      </c>
      <c r="S395" s="74">
        <f t="shared" si="109"/>
        <v>0.14306985182071039</v>
      </c>
      <c r="T395" s="74">
        <f t="shared" si="109"/>
        <v>1.8073737853581916E-2</v>
      </c>
      <c r="U395" s="74">
        <f t="shared" si="109"/>
        <v>1.8715123118305504E-2</v>
      </c>
      <c r="V395" s="74"/>
    </row>
    <row r="396" spans="1:22" x14ac:dyDescent="0.25">
      <c r="A396" s="3" t="s">
        <v>424</v>
      </c>
      <c r="B396" s="3" t="s">
        <v>150</v>
      </c>
      <c r="C396" s="3">
        <v>2</v>
      </c>
      <c r="D396" s="3">
        <v>1200</v>
      </c>
      <c r="E396" s="3">
        <v>30</v>
      </c>
      <c r="F396" s="3">
        <v>6</v>
      </c>
      <c r="G396" s="3"/>
      <c r="H396" s="5"/>
      <c r="I396" s="5" t="s">
        <v>820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B397" s="6"/>
      <c r="C397" s="2"/>
      <c r="D397" s="2"/>
      <c r="E397" s="6"/>
      <c r="F397" s="6"/>
      <c r="G397" s="6" t="s">
        <v>133</v>
      </c>
      <c r="H397" s="7">
        <v>254</v>
      </c>
      <c r="I397" s="7" t="s">
        <v>454</v>
      </c>
      <c r="J397" s="10">
        <v>0.1653</v>
      </c>
      <c r="K397" s="10">
        <v>52.27</v>
      </c>
      <c r="L397" s="10">
        <v>0.56779999999999997</v>
      </c>
      <c r="M397" s="10">
        <v>2.54</v>
      </c>
      <c r="N397" s="10">
        <v>2.7900000000000001E-2</v>
      </c>
      <c r="O397" s="10">
        <v>0.10680000000000001</v>
      </c>
      <c r="P397" s="10">
        <v>37.51</v>
      </c>
      <c r="Q397" s="10">
        <v>0.1072</v>
      </c>
      <c r="R397" s="10">
        <v>9.9500000000000005E-2</v>
      </c>
      <c r="S397" s="10">
        <v>0.2281</v>
      </c>
      <c r="T397" s="10">
        <v>0</v>
      </c>
      <c r="U397" s="10">
        <v>0</v>
      </c>
      <c r="V397" s="10">
        <f>SUM(J397:U397)</f>
        <v>93.62260000000002</v>
      </c>
    </row>
    <row r="398" spans="1:22" x14ac:dyDescent="0.25">
      <c r="A398" s="3" t="s">
        <v>366</v>
      </c>
      <c r="B398" s="3" t="s">
        <v>150</v>
      </c>
      <c r="C398" s="3">
        <v>2</v>
      </c>
      <c r="D398" s="3">
        <v>1200</v>
      </c>
      <c r="E398" s="3">
        <v>30</v>
      </c>
      <c r="F398" s="3">
        <v>1</v>
      </c>
      <c r="G398" s="3"/>
      <c r="H398" s="5"/>
      <c r="I398" s="5" t="s">
        <v>420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B399" s="6"/>
      <c r="C399" s="2"/>
      <c r="D399" s="2"/>
      <c r="E399" s="6"/>
      <c r="F399" s="6"/>
      <c r="G399" s="6" t="s">
        <v>133</v>
      </c>
      <c r="H399" s="7">
        <v>50</v>
      </c>
      <c r="I399" s="7" t="s">
        <v>374</v>
      </c>
      <c r="J399" s="10">
        <v>36.99</v>
      </c>
      <c r="K399" s="10">
        <v>0.40429999999999999</v>
      </c>
      <c r="L399" s="10">
        <v>0.28649999999999998</v>
      </c>
      <c r="M399" s="10">
        <v>4.7</v>
      </c>
      <c r="N399" s="10">
        <v>0.30930000000000002</v>
      </c>
      <c r="O399" s="10">
        <v>26.73</v>
      </c>
      <c r="P399" s="10">
        <v>29.85</v>
      </c>
      <c r="Q399" s="10">
        <v>0.1154</v>
      </c>
      <c r="R399" s="10">
        <v>5.4399999999999997E-2</v>
      </c>
      <c r="S399" s="10">
        <v>0.56459999999999999</v>
      </c>
      <c r="T399" s="10">
        <v>0</v>
      </c>
      <c r="U399" s="10">
        <v>6.7000000000000002E-3</v>
      </c>
      <c r="V399" s="10">
        <f t="shared" ref="V399:V404" si="110">SUM(J399:U399)</f>
        <v>100.0112</v>
      </c>
    </row>
    <row r="400" spans="1:22" x14ac:dyDescent="0.25">
      <c r="B400" s="6"/>
      <c r="C400" s="2"/>
      <c r="D400" s="2"/>
      <c r="E400" s="6"/>
      <c r="F400" s="6"/>
      <c r="G400" s="6" t="s">
        <v>133</v>
      </c>
      <c r="H400" s="7">
        <v>51</v>
      </c>
      <c r="I400" s="7" t="s">
        <v>375</v>
      </c>
      <c r="J400" s="10">
        <v>36.6</v>
      </c>
      <c r="K400" s="10">
        <v>0.39660000000000001</v>
      </c>
      <c r="L400" s="10">
        <v>0.20380000000000001</v>
      </c>
      <c r="M400" s="10">
        <v>4.1399999999999997</v>
      </c>
      <c r="N400" s="10">
        <v>0.1923</v>
      </c>
      <c r="O400" s="10">
        <v>26.24</v>
      </c>
      <c r="P400" s="10">
        <v>31.15</v>
      </c>
      <c r="Q400" s="10">
        <v>4.5600000000000002E-2</v>
      </c>
      <c r="R400" s="10">
        <v>1.54E-2</v>
      </c>
      <c r="S400" s="10">
        <v>0.5998</v>
      </c>
      <c r="T400" s="10">
        <v>0</v>
      </c>
      <c r="U400" s="10">
        <v>3.8100000000000002E-2</v>
      </c>
      <c r="V400" s="10">
        <f t="shared" si="110"/>
        <v>99.621599999999987</v>
      </c>
    </row>
    <row r="401" spans="1:22" x14ac:dyDescent="0.25">
      <c r="B401" s="6"/>
      <c r="C401" s="2"/>
      <c r="D401" s="2"/>
      <c r="E401" s="6"/>
      <c r="F401" s="6"/>
      <c r="G401" s="6" t="s">
        <v>133</v>
      </c>
      <c r="H401" s="7">
        <v>55</v>
      </c>
      <c r="I401" s="7" t="s">
        <v>376</v>
      </c>
      <c r="J401" s="10">
        <v>38.18</v>
      </c>
      <c r="K401" s="10">
        <v>0.1787</v>
      </c>
      <c r="L401" s="10">
        <v>3.5299999999999998E-2</v>
      </c>
      <c r="M401" s="10">
        <v>2.95</v>
      </c>
      <c r="N401" s="10">
        <v>0.18079999999999999</v>
      </c>
      <c r="O401" s="10">
        <v>26.69</v>
      </c>
      <c r="P401" s="10">
        <v>31.41</v>
      </c>
      <c r="Q401" s="10">
        <v>2.81E-2</v>
      </c>
      <c r="R401" s="10">
        <v>3.1899999999999998E-2</v>
      </c>
      <c r="S401" s="10">
        <v>0.23680000000000001</v>
      </c>
      <c r="T401" s="10">
        <v>4.6699999999999998E-2</v>
      </c>
      <c r="U401" s="10">
        <v>6.6100000000000006E-2</v>
      </c>
      <c r="V401" s="10">
        <f t="shared" si="110"/>
        <v>100.03439999999999</v>
      </c>
    </row>
    <row r="402" spans="1:22" x14ac:dyDescent="0.25">
      <c r="B402" s="6"/>
      <c r="C402" s="2"/>
      <c r="D402" s="2"/>
      <c r="E402" s="6"/>
      <c r="F402" s="6"/>
      <c r="G402" s="6" t="s">
        <v>133</v>
      </c>
      <c r="H402" s="7">
        <v>56</v>
      </c>
      <c r="I402" s="7" t="s">
        <v>377</v>
      </c>
      <c r="J402" s="10">
        <v>37.880000000000003</v>
      </c>
      <c r="K402" s="10">
        <v>0.14299999999999999</v>
      </c>
      <c r="L402" s="10">
        <v>3.5099999999999999E-2</v>
      </c>
      <c r="M402" s="10">
        <v>3.26</v>
      </c>
      <c r="N402" s="10">
        <v>0.21690000000000001</v>
      </c>
      <c r="O402" s="10">
        <v>27.85</v>
      </c>
      <c r="P402" s="10">
        <v>30.14</v>
      </c>
      <c r="Q402" s="10">
        <v>3.7100000000000001E-2</v>
      </c>
      <c r="R402" s="10">
        <v>2.3199999999999998E-2</v>
      </c>
      <c r="S402" s="10">
        <v>0.26240000000000002</v>
      </c>
      <c r="T402" s="10">
        <v>3.4000000000000002E-2</v>
      </c>
      <c r="U402" s="10">
        <v>1.52E-2</v>
      </c>
      <c r="V402" s="10">
        <f t="shared" si="110"/>
        <v>99.896900000000002</v>
      </c>
    </row>
    <row r="403" spans="1:22" x14ac:dyDescent="0.25">
      <c r="B403" s="6"/>
      <c r="C403" s="2"/>
      <c r="D403" s="2"/>
      <c r="E403" s="6"/>
      <c r="F403" s="6"/>
      <c r="G403" s="6" t="s">
        <v>133</v>
      </c>
      <c r="H403" s="7">
        <v>58</v>
      </c>
      <c r="I403" s="7" t="s">
        <v>378</v>
      </c>
      <c r="J403" s="10">
        <v>35.74</v>
      </c>
      <c r="K403" s="10">
        <v>1.0215000000000001</v>
      </c>
      <c r="L403" s="10">
        <v>0.26910000000000001</v>
      </c>
      <c r="M403" s="10">
        <v>5.35</v>
      </c>
      <c r="N403" s="10">
        <v>0.17979999999999999</v>
      </c>
      <c r="O403" s="10">
        <v>25.13</v>
      </c>
      <c r="P403" s="10">
        <v>30.29</v>
      </c>
      <c r="Q403" s="10">
        <v>8.9099999999999999E-2</v>
      </c>
      <c r="R403" s="10">
        <v>2.0799999999999999E-2</v>
      </c>
      <c r="S403" s="10">
        <v>0.88949999999999996</v>
      </c>
      <c r="T403" s="10">
        <v>1.26E-2</v>
      </c>
      <c r="U403" s="10">
        <v>2.2800000000000001E-2</v>
      </c>
      <c r="V403" s="10">
        <f t="shared" si="110"/>
        <v>99.015200000000007</v>
      </c>
    </row>
    <row r="404" spans="1:22" x14ac:dyDescent="0.25">
      <c r="B404" s="6"/>
      <c r="I404" s="73" t="s">
        <v>135</v>
      </c>
      <c r="J404" s="74">
        <f t="shared" ref="J404:U404" si="111">AVERAGE(J399:J403)</f>
        <v>37.078000000000003</v>
      </c>
      <c r="K404" s="74">
        <f t="shared" si="111"/>
        <v>0.42881999999999998</v>
      </c>
      <c r="L404" s="74">
        <f t="shared" si="111"/>
        <v>0.16596</v>
      </c>
      <c r="M404" s="74">
        <f t="shared" si="111"/>
        <v>4.08</v>
      </c>
      <c r="N404" s="74">
        <f t="shared" si="111"/>
        <v>0.21581999999999998</v>
      </c>
      <c r="O404" s="74">
        <f t="shared" si="111"/>
        <v>26.527999999999999</v>
      </c>
      <c r="P404" s="74">
        <f t="shared" si="111"/>
        <v>30.568000000000001</v>
      </c>
      <c r="Q404" s="74">
        <f t="shared" si="111"/>
        <v>6.3059999999999991E-2</v>
      </c>
      <c r="R404" s="74">
        <f t="shared" si="111"/>
        <v>2.9139999999999999E-2</v>
      </c>
      <c r="S404" s="74">
        <f t="shared" si="111"/>
        <v>0.51062000000000007</v>
      </c>
      <c r="T404" s="74">
        <f t="shared" si="111"/>
        <v>1.866E-2</v>
      </c>
      <c r="U404" s="74">
        <f t="shared" si="111"/>
        <v>2.9779999999999994E-2</v>
      </c>
      <c r="V404" s="74">
        <f t="shared" si="110"/>
        <v>99.715859999999992</v>
      </c>
    </row>
    <row r="405" spans="1:22" s="61" customFormat="1" x14ac:dyDescent="0.25">
      <c r="A405" s="156"/>
      <c r="B405" s="165"/>
      <c r="I405" s="157" t="s">
        <v>358</v>
      </c>
      <c r="J405" s="158">
        <f t="shared" ref="J405:U405" si="112">STDEV(J399:J403)</f>
        <v>0.985403470665696</v>
      </c>
      <c r="K405" s="158">
        <f t="shared" si="112"/>
        <v>0.35254858814069878</v>
      </c>
      <c r="L405" s="158">
        <f t="shared" si="112"/>
        <v>0.12328421634580805</v>
      </c>
      <c r="M405" s="158">
        <f t="shared" si="112"/>
        <v>0.99375550312941607</v>
      </c>
      <c r="N405" s="158">
        <f t="shared" si="112"/>
        <v>5.4352341255920172E-2</v>
      </c>
      <c r="O405" s="158">
        <f t="shared" si="112"/>
        <v>0.9813358242722019</v>
      </c>
      <c r="P405" s="158">
        <f t="shared" si="112"/>
        <v>0.67521848315933941</v>
      </c>
      <c r="Q405" s="158">
        <f t="shared" si="112"/>
        <v>3.7478433798652802E-2</v>
      </c>
      <c r="R405" s="158">
        <f t="shared" si="112"/>
        <v>1.5324098668437236E-2</v>
      </c>
      <c r="S405" s="158">
        <f t="shared" si="112"/>
        <v>0.26972556793897001</v>
      </c>
      <c r="T405" s="158">
        <f t="shared" si="112"/>
        <v>2.0944402593533199E-2</v>
      </c>
      <c r="U405" s="158">
        <f t="shared" si="112"/>
        <v>2.3357803835121156E-2</v>
      </c>
      <c r="V405" s="158"/>
    </row>
    <row r="406" spans="1:22" x14ac:dyDescent="0.25">
      <c r="A406" s="3" t="s">
        <v>455</v>
      </c>
      <c r="B406" s="3" t="s">
        <v>150</v>
      </c>
      <c r="C406" s="3">
        <v>2</v>
      </c>
      <c r="D406" s="3">
        <v>1200</v>
      </c>
      <c r="E406" s="3">
        <v>50</v>
      </c>
      <c r="F406" s="3">
        <v>6</v>
      </c>
      <c r="G406" s="3"/>
      <c r="H406" s="5"/>
      <c r="I406" s="5" t="s">
        <v>828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s="35" customFormat="1" x14ac:dyDescent="0.25">
      <c r="A407" s="76"/>
      <c r="B407" s="34"/>
      <c r="C407" s="37"/>
      <c r="D407" s="37"/>
      <c r="E407" s="34"/>
      <c r="F407" s="34"/>
      <c r="G407" s="6" t="s">
        <v>153</v>
      </c>
      <c r="I407" t="s">
        <v>636</v>
      </c>
      <c r="J407" s="105">
        <v>16.042999999999999</v>
      </c>
      <c r="K407" s="105">
        <v>1.526</v>
      </c>
      <c r="L407" s="105">
        <v>1.6339999999999999</v>
      </c>
      <c r="M407" s="105">
        <v>2.5920000000000001</v>
      </c>
      <c r="N407" s="105">
        <v>9.6000000000000002E-2</v>
      </c>
      <c r="O407" s="105">
        <v>7.0910000000000002</v>
      </c>
      <c r="P407" s="105">
        <v>43.295999999999999</v>
      </c>
      <c r="Q407" s="105">
        <v>1.05</v>
      </c>
      <c r="R407" s="105">
        <v>0.81299999999999994</v>
      </c>
      <c r="S407" s="105">
        <v>1.355</v>
      </c>
      <c r="T407" s="75"/>
      <c r="U407" s="75"/>
      <c r="V407" s="10">
        <f t="shared" ref="V407:V420" si="113">SUM(J407:U407)</f>
        <v>75.495999999999995</v>
      </c>
    </row>
    <row r="408" spans="1:22" s="35" customFormat="1" x14ac:dyDescent="0.25">
      <c r="A408" s="76"/>
      <c r="B408" s="34"/>
      <c r="C408" s="37"/>
      <c r="D408" s="37"/>
      <c r="E408" s="34"/>
      <c r="F408" s="34"/>
      <c r="G408" s="6" t="s">
        <v>153</v>
      </c>
      <c r="I408" t="s">
        <v>637</v>
      </c>
      <c r="J408" s="105">
        <v>15.698</v>
      </c>
      <c r="K408" s="105">
        <v>1.45</v>
      </c>
      <c r="L408" s="105">
        <v>1.641</v>
      </c>
      <c r="M408" s="105">
        <v>2.411</v>
      </c>
      <c r="N408" s="105">
        <v>0.16600000000000001</v>
      </c>
      <c r="O408" s="105">
        <v>6.952</v>
      </c>
      <c r="P408" s="105">
        <v>43.38</v>
      </c>
      <c r="Q408" s="105">
        <v>1.01</v>
      </c>
      <c r="R408" s="105">
        <v>0.73299999999999998</v>
      </c>
      <c r="S408" s="105">
        <v>1.2470000000000001</v>
      </c>
      <c r="T408" s="75"/>
      <c r="U408" s="75"/>
      <c r="V408" s="10">
        <f t="shared" si="113"/>
        <v>74.688000000000017</v>
      </c>
    </row>
    <row r="409" spans="1:22" x14ac:dyDescent="0.25">
      <c r="B409" s="6"/>
      <c r="C409" s="2"/>
      <c r="D409" s="2"/>
      <c r="E409" s="6"/>
      <c r="F409" s="6"/>
      <c r="G409" s="6" t="s">
        <v>153</v>
      </c>
      <c r="I409" t="s">
        <v>638</v>
      </c>
      <c r="J409" s="105">
        <v>15.608000000000001</v>
      </c>
      <c r="K409" s="105">
        <v>1.4830000000000001</v>
      </c>
      <c r="L409" s="105">
        <v>1.661</v>
      </c>
      <c r="M409" s="105">
        <v>2.242</v>
      </c>
      <c r="N409" s="105">
        <v>0.13600000000000001</v>
      </c>
      <c r="O409" s="105">
        <v>7.1120000000000001</v>
      </c>
      <c r="P409" s="105">
        <v>43.554000000000002</v>
      </c>
      <c r="Q409" s="105">
        <v>1.075</v>
      </c>
      <c r="R409" s="105">
        <v>0.86399999999999999</v>
      </c>
      <c r="S409" s="105">
        <v>1.349</v>
      </c>
      <c r="T409" s="10"/>
      <c r="U409" s="10"/>
      <c r="V409" s="10">
        <f t="shared" si="113"/>
        <v>75.084000000000017</v>
      </c>
    </row>
    <row r="410" spans="1:22" x14ac:dyDescent="0.25">
      <c r="B410" s="6"/>
      <c r="C410" s="2"/>
      <c r="D410" s="2"/>
      <c r="E410" s="6"/>
      <c r="F410" s="6"/>
      <c r="G410" s="6" t="s">
        <v>153</v>
      </c>
      <c r="I410" t="s">
        <v>639</v>
      </c>
      <c r="J410" s="105">
        <v>15.954000000000001</v>
      </c>
      <c r="K410" s="105">
        <v>1.4019999999999999</v>
      </c>
      <c r="L410" s="105">
        <v>1.698</v>
      </c>
      <c r="M410" s="105">
        <v>2.4409999999999998</v>
      </c>
      <c r="N410" s="105">
        <v>9.9000000000000005E-2</v>
      </c>
      <c r="O410" s="105">
        <v>6.9560000000000004</v>
      </c>
      <c r="P410" s="105">
        <v>43.399000000000001</v>
      </c>
      <c r="Q410" s="105">
        <v>1.0329999999999999</v>
      </c>
      <c r="R410" s="105">
        <v>0.78200000000000003</v>
      </c>
      <c r="S410" s="105">
        <v>1.4650000000000001</v>
      </c>
      <c r="T410" s="10"/>
      <c r="U410" s="10"/>
      <c r="V410" s="10">
        <f t="shared" si="113"/>
        <v>75.228999999999999</v>
      </c>
    </row>
    <row r="411" spans="1:22" x14ac:dyDescent="0.25">
      <c r="B411" s="6"/>
      <c r="C411" s="2"/>
      <c r="D411" s="2"/>
      <c r="E411" s="6"/>
      <c r="F411" s="6"/>
      <c r="G411" s="6" t="s">
        <v>153</v>
      </c>
      <c r="I411" t="s">
        <v>640</v>
      </c>
      <c r="J411" s="105">
        <v>15.763999999999999</v>
      </c>
      <c r="K411" s="105">
        <v>1.482</v>
      </c>
      <c r="L411" s="105">
        <v>1.6459999999999999</v>
      </c>
      <c r="M411" s="105">
        <v>2.427</v>
      </c>
      <c r="N411" s="105">
        <v>6.7000000000000004E-2</v>
      </c>
      <c r="O411" s="105">
        <v>7.0430000000000001</v>
      </c>
      <c r="P411" s="105">
        <v>42.91</v>
      </c>
      <c r="Q411" s="105">
        <v>1.081</v>
      </c>
      <c r="R411" s="105">
        <v>0.79600000000000004</v>
      </c>
      <c r="S411" s="105">
        <v>1.3859999999999999</v>
      </c>
      <c r="T411" s="10"/>
      <c r="U411" s="10"/>
      <c r="V411" s="10">
        <f t="shared" si="113"/>
        <v>74.602000000000004</v>
      </c>
    </row>
    <row r="412" spans="1:22" x14ac:dyDescent="0.25">
      <c r="B412" s="6"/>
      <c r="C412" s="2"/>
      <c r="D412" s="2"/>
      <c r="E412" s="6"/>
      <c r="F412" s="6"/>
      <c r="G412" s="6" t="s">
        <v>153</v>
      </c>
      <c r="I412" t="s">
        <v>641</v>
      </c>
      <c r="J412" s="105">
        <v>15.481999999999999</v>
      </c>
      <c r="K412" s="105">
        <v>1.3440000000000001</v>
      </c>
      <c r="L412" s="105">
        <v>1.5549999999999999</v>
      </c>
      <c r="M412" s="105">
        <v>2.3740000000000001</v>
      </c>
      <c r="N412" s="105">
        <v>0.106</v>
      </c>
      <c r="O412" s="105">
        <v>6.6909999999999998</v>
      </c>
      <c r="P412" s="105">
        <v>43.887</v>
      </c>
      <c r="Q412" s="105">
        <v>1.1100000000000001</v>
      </c>
      <c r="R412" s="105">
        <v>0.84899999999999998</v>
      </c>
      <c r="S412" s="105">
        <v>1.296</v>
      </c>
      <c r="T412" s="10"/>
      <c r="U412" s="10"/>
      <c r="V412" s="10">
        <f t="shared" si="113"/>
        <v>74.694000000000003</v>
      </c>
    </row>
    <row r="413" spans="1:22" x14ac:dyDescent="0.25">
      <c r="B413" s="6"/>
      <c r="C413" s="2"/>
      <c r="D413" s="2"/>
      <c r="E413" s="6"/>
      <c r="F413" s="6"/>
      <c r="G413" s="6" t="s">
        <v>153</v>
      </c>
      <c r="I413" t="s">
        <v>642</v>
      </c>
      <c r="J413" s="105">
        <v>15.401</v>
      </c>
      <c r="K413" s="105">
        <v>1.5389999999999999</v>
      </c>
      <c r="L413" s="105">
        <v>1.546</v>
      </c>
      <c r="M413" s="105">
        <v>2.4649999999999999</v>
      </c>
      <c r="N413" s="105">
        <v>9.6000000000000002E-2</v>
      </c>
      <c r="O413" s="105">
        <v>6.75</v>
      </c>
      <c r="P413" s="105">
        <v>43.789000000000001</v>
      </c>
      <c r="Q413" s="105">
        <v>0.99399999999999999</v>
      </c>
      <c r="R413" s="105">
        <v>0.78</v>
      </c>
      <c r="S413" s="105">
        <v>1.3480000000000001</v>
      </c>
      <c r="T413" s="10"/>
      <c r="U413" s="10"/>
      <c r="V413" s="10">
        <f t="shared" si="113"/>
        <v>74.707999999999998</v>
      </c>
    </row>
    <row r="414" spans="1:22" x14ac:dyDescent="0.25">
      <c r="B414" s="6"/>
      <c r="C414" s="2"/>
      <c r="D414" s="2"/>
      <c r="E414" s="6"/>
      <c r="F414" s="6"/>
      <c r="G414" s="6" t="s">
        <v>153</v>
      </c>
      <c r="I414" t="s">
        <v>643</v>
      </c>
      <c r="J414" s="105">
        <v>15.539</v>
      </c>
      <c r="K414" s="105">
        <v>1.395</v>
      </c>
      <c r="L414" s="105">
        <v>1.6619999999999999</v>
      </c>
      <c r="M414" s="105">
        <v>2.3210000000000002</v>
      </c>
      <c r="N414" s="105">
        <v>0.14299999999999999</v>
      </c>
      <c r="O414" s="105">
        <v>6.84</v>
      </c>
      <c r="P414" s="105">
        <v>43.579000000000001</v>
      </c>
      <c r="Q414" s="105">
        <v>0.98799999999999999</v>
      </c>
      <c r="R414" s="105">
        <v>0.81</v>
      </c>
      <c r="S414" s="105">
        <v>1.276</v>
      </c>
      <c r="T414" s="10"/>
      <c r="U414" s="10"/>
      <c r="V414" s="10">
        <f t="shared" si="113"/>
        <v>74.552999999999997</v>
      </c>
    </row>
    <row r="415" spans="1:22" x14ac:dyDescent="0.25">
      <c r="B415" s="6"/>
      <c r="C415" s="2"/>
      <c r="D415" s="2"/>
      <c r="E415" s="6"/>
      <c r="F415" s="6"/>
      <c r="G415" s="6" t="s">
        <v>153</v>
      </c>
      <c r="I415" t="s">
        <v>644</v>
      </c>
      <c r="J415" s="105">
        <v>15.615</v>
      </c>
      <c r="K415" s="105">
        <v>1.462</v>
      </c>
      <c r="L415" s="105">
        <v>1.673</v>
      </c>
      <c r="M415" s="105">
        <v>2.5230000000000001</v>
      </c>
      <c r="N415" s="105">
        <v>0.126</v>
      </c>
      <c r="O415" s="105">
        <v>7.0609999999999999</v>
      </c>
      <c r="P415" s="105">
        <v>43.441000000000003</v>
      </c>
      <c r="Q415" s="105">
        <v>1.032</v>
      </c>
      <c r="R415" s="105">
        <v>0.82</v>
      </c>
      <c r="S415" s="105">
        <v>1.389</v>
      </c>
      <c r="T415" s="10"/>
      <c r="U415" s="10"/>
      <c r="V415" s="10">
        <f t="shared" si="113"/>
        <v>75.141999999999996</v>
      </c>
    </row>
    <row r="416" spans="1:22" x14ac:dyDescent="0.25">
      <c r="B416" s="6"/>
      <c r="C416" s="2"/>
      <c r="D416" s="2"/>
      <c r="E416" s="6"/>
      <c r="F416" s="6"/>
      <c r="G416" s="6" t="s">
        <v>153</v>
      </c>
      <c r="I416" t="s">
        <v>645</v>
      </c>
      <c r="J416" s="105">
        <v>15.669</v>
      </c>
      <c r="K416" s="105">
        <v>1.46</v>
      </c>
      <c r="L416" s="105">
        <v>1.6739999999999999</v>
      </c>
      <c r="M416" s="105">
        <v>2.5190000000000001</v>
      </c>
      <c r="N416" s="105">
        <v>6.9000000000000006E-2</v>
      </c>
      <c r="O416" s="105">
        <v>7.0490000000000004</v>
      </c>
      <c r="P416" s="105">
        <v>43.719000000000001</v>
      </c>
      <c r="Q416" s="105">
        <v>1.0229999999999999</v>
      </c>
      <c r="R416" s="105">
        <v>0.83599999999999997</v>
      </c>
      <c r="S416" s="105">
        <v>1.341</v>
      </c>
      <c r="T416" s="10"/>
      <c r="U416" s="10"/>
      <c r="V416" s="10">
        <f t="shared" si="113"/>
        <v>75.358999999999995</v>
      </c>
    </row>
    <row r="417" spans="1:22" x14ac:dyDescent="0.25">
      <c r="B417" s="6"/>
      <c r="C417" s="2"/>
      <c r="D417" s="2"/>
      <c r="E417" s="6"/>
      <c r="F417" s="6"/>
      <c r="G417" s="6" t="s">
        <v>153</v>
      </c>
      <c r="I417" t="s">
        <v>646</v>
      </c>
      <c r="J417" s="105">
        <v>15.946999999999999</v>
      </c>
      <c r="K417" s="105">
        <v>1.4810000000000001</v>
      </c>
      <c r="L417" s="105">
        <v>1.6319999999999999</v>
      </c>
      <c r="M417" s="105">
        <v>2.395</v>
      </c>
      <c r="N417" s="105">
        <v>0.151</v>
      </c>
      <c r="O417" s="105">
        <v>7.0030000000000001</v>
      </c>
      <c r="P417" s="105">
        <v>43.923999999999999</v>
      </c>
      <c r="Q417" s="105">
        <v>1.111</v>
      </c>
      <c r="R417" s="105">
        <v>0.83499999999999996</v>
      </c>
      <c r="S417" s="105">
        <v>1.405</v>
      </c>
      <c r="T417" s="10"/>
      <c r="U417" s="10"/>
      <c r="V417" s="10">
        <f t="shared" si="113"/>
        <v>75.884</v>
      </c>
    </row>
    <row r="418" spans="1:22" x14ac:dyDescent="0.25">
      <c r="B418" s="6"/>
      <c r="C418" s="2"/>
      <c r="D418" s="2"/>
      <c r="E418" s="6"/>
      <c r="F418" s="6"/>
      <c r="G418" s="6" t="s">
        <v>153</v>
      </c>
      <c r="I418" t="s">
        <v>647</v>
      </c>
      <c r="J418" s="105">
        <v>15.055999999999999</v>
      </c>
      <c r="K418" s="105">
        <v>1.411</v>
      </c>
      <c r="L418" s="105">
        <v>1.4330000000000001</v>
      </c>
      <c r="M418" s="105">
        <v>2.1890000000000001</v>
      </c>
      <c r="N418" s="105">
        <v>0.158</v>
      </c>
      <c r="O418" s="105">
        <v>6.6139999999999999</v>
      </c>
      <c r="P418" s="105">
        <v>43.722000000000001</v>
      </c>
      <c r="Q418" s="105">
        <v>1.091</v>
      </c>
      <c r="R418" s="105">
        <v>0.85499999999999998</v>
      </c>
      <c r="S418" s="105">
        <v>1.2270000000000001</v>
      </c>
      <c r="T418" s="10"/>
      <c r="U418" s="10"/>
      <c r="V418" s="10">
        <f t="shared" si="113"/>
        <v>73.756</v>
      </c>
    </row>
    <row r="419" spans="1:22" x14ac:dyDescent="0.25">
      <c r="B419" s="6"/>
      <c r="C419" s="2"/>
      <c r="D419" s="2"/>
      <c r="E419" s="6"/>
      <c r="F419" s="6"/>
      <c r="G419" s="6" t="s">
        <v>153</v>
      </c>
      <c r="I419" t="s">
        <v>648</v>
      </c>
      <c r="J419" s="105">
        <v>15.318</v>
      </c>
      <c r="K419" s="105">
        <v>1.365</v>
      </c>
      <c r="L419" s="105">
        <v>1.6120000000000001</v>
      </c>
      <c r="M419" s="105">
        <v>2.3370000000000002</v>
      </c>
      <c r="N419" s="105">
        <v>8.5999999999999993E-2</v>
      </c>
      <c r="O419" s="105">
        <v>6.7619999999999996</v>
      </c>
      <c r="P419" s="105">
        <v>43.993000000000002</v>
      </c>
      <c r="Q419" s="105">
        <v>1.0329999999999999</v>
      </c>
      <c r="R419" s="105">
        <v>0.77500000000000002</v>
      </c>
      <c r="S419" s="105">
        <v>1.2749999999999999</v>
      </c>
      <c r="T419" s="10"/>
      <c r="U419" s="10"/>
      <c r="V419" s="10">
        <f t="shared" si="113"/>
        <v>74.556000000000012</v>
      </c>
    </row>
    <row r="420" spans="1:22" x14ac:dyDescent="0.25">
      <c r="B420" s="6"/>
      <c r="I420" s="73" t="s">
        <v>135</v>
      </c>
      <c r="J420" s="74">
        <f>AVERAGE(J407:J419)</f>
        <v>15.622615384615388</v>
      </c>
      <c r="K420" s="74">
        <f t="shared" ref="K420:S420" si="114">AVERAGE(K407:K419)</f>
        <v>1.4461538461538461</v>
      </c>
      <c r="L420" s="74">
        <f t="shared" si="114"/>
        <v>1.6205384615384615</v>
      </c>
      <c r="M420" s="74">
        <f t="shared" si="114"/>
        <v>2.4027692307692305</v>
      </c>
      <c r="N420" s="74">
        <f t="shared" si="114"/>
        <v>0.11530769230769232</v>
      </c>
      <c r="O420" s="74">
        <f t="shared" si="114"/>
        <v>6.9172307692307697</v>
      </c>
      <c r="P420" s="74">
        <f t="shared" si="114"/>
        <v>43.584076923076928</v>
      </c>
      <c r="Q420" s="74">
        <f t="shared" si="114"/>
        <v>1.0485384615384614</v>
      </c>
      <c r="R420" s="74">
        <f t="shared" si="114"/>
        <v>0.81138461538461537</v>
      </c>
      <c r="S420" s="74">
        <f t="shared" si="114"/>
        <v>1.3353076923076921</v>
      </c>
      <c r="T420" s="74"/>
      <c r="U420" s="74"/>
      <c r="V420" s="74">
        <f t="shared" si="113"/>
        <v>74.903923076923078</v>
      </c>
    </row>
    <row r="421" spans="1:22" x14ac:dyDescent="0.25">
      <c r="B421" s="6"/>
      <c r="I421" s="73" t="s">
        <v>358</v>
      </c>
      <c r="J421" s="74">
        <f>STDEV(J407:J419)</f>
        <v>0.27531513412255987</v>
      </c>
      <c r="K421" s="74">
        <f t="shared" ref="K421:S421" si="115">STDEV(K407:K419)</f>
        <v>5.925488187180044E-2</v>
      </c>
      <c r="L421" s="74">
        <f t="shared" si="115"/>
        <v>7.1554891964858425E-2</v>
      </c>
      <c r="M421" s="74">
        <f t="shared" si="115"/>
        <v>0.11299200107836088</v>
      </c>
      <c r="N421" s="74">
        <f t="shared" si="115"/>
        <v>3.3429988073047492E-2</v>
      </c>
      <c r="O421" s="74">
        <f t="shared" si="115"/>
        <v>0.16663490723042501</v>
      </c>
      <c r="P421" s="74">
        <f t="shared" si="115"/>
        <v>0.30116702495970143</v>
      </c>
      <c r="Q421" s="74">
        <f t="shared" si="115"/>
        <v>4.1604517752714051E-2</v>
      </c>
      <c r="R421" s="74">
        <f t="shared" si="115"/>
        <v>3.7506751528976874E-2</v>
      </c>
      <c r="S421" s="74">
        <f t="shared" si="115"/>
        <v>6.8390282710563258E-2</v>
      </c>
      <c r="T421" s="74"/>
      <c r="U421" s="74"/>
      <c r="V421" s="74"/>
    </row>
    <row r="422" spans="1:22" x14ac:dyDescent="0.25">
      <c r="A422" s="3" t="s">
        <v>455</v>
      </c>
      <c r="B422" s="3" t="s">
        <v>150</v>
      </c>
      <c r="C422" s="3">
        <v>2</v>
      </c>
      <c r="D422" s="3">
        <v>1200</v>
      </c>
      <c r="E422" s="3">
        <v>50</v>
      </c>
      <c r="F422" s="3">
        <v>6</v>
      </c>
      <c r="G422" s="3"/>
      <c r="H422" s="5"/>
      <c r="I422" s="5" t="s">
        <v>403</v>
      </c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s="2" customFormat="1" x14ac:dyDescent="0.25">
      <c r="A423" s="39"/>
      <c r="B423" s="6"/>
      <c r="E423" s="6"/>
      <c r="F423" s="6"/>
      <c r="G423" s="6" t="s">
        <v>133</v>
      </c>
      <c r="H423" s="2">
        <v>274</v>
      </c>
      <c r="I423" s="2" t="s">
        <v>461</v>
      </c>
      <c r="J423" s="8">
        <v>41.66</v>
      </c>
      <c r="K423" s="8">
        <v>0.1191</v>
      </c>
      <c r="L423" s="8">
        <v>0.90400000000000003</v>
      </c>
      <c r="M423" s="8">
        <v>4.5</v>
      </c>
      <c r="N423" s="8">
        <v>0.25159999999999999</v>
      </c>
      <c r="O423" s="8">
        <v>50.84</v>
      </c>
      <c r="P423" s="8">
        <v>2.21</v>
      </c>
      <c r="Q423" s="8">
        <v>5.9299999999999999E-2</v>
      </c>
      <c r="R423" s="8">
        <v>3.1600000000000003E-2</v>
      </c>
      <c r="S423" s="8">
        <v>2.86E-2</v>
      </c>
      <c r="T423" s="8">
        <v>0</v>
      </c>
      <c r="U423" s="8">
        <v>4.0300000000000002E-2</v>
      </c>
      <c r="V423" s="8">
        <f>SUM(J423:U423)</f>
        <v>100.64449999999999</v>
      </c>
    </row>
    <row r="424" spans="1:22" s="2" customFormat="1" x14ac:dyDescent="0.25">
      <c r="A424" s="39"/>
      <c r="B424" s="6"/>
      <c r="E424" s="6"/>
      <c r="F424" s="6"/>
      <c r="G424" s="6" t="s">
        <v>133</v>
      </c>
      <c r="H424" s="2">
        <v>277</v>
      </c>
      <c r="I424" s="2" t="s">
        <v>462</v>
      </c>
      <c r="J424" s="8">
        <v>39.69</v>
      </c>
      <c r="K424" s="8">
        <v>0.1205</v>
      </c>
      <c r="L424" s="8">
        <v>1.3312999999999999</v>
      </c>
      <c r="M424" s="8">
        <v>5.6</v>
      </c>
      <c r="N424" s="8">
        <v>0.24049999999999999</v>
      </c>
      <c r="O424" s="8">
        <v>49.41</v>
      </c>
      <c r="P424" s="8">
        <v>2.27</v>
      </c>
      <c r="Q424" s="8">
        <v>5.6399999999999999E-2</v>
      </c>
      <c r="R424" s="8">
        <v>4.3E-3</v>
      </c>
      <c r="S424" s="8">
        <v>1.55E-2</v>
      </c>
      <c r="T424" s="8">
        <v>0</v>
      </c>
      <c r="U424" s="8">
        <v>6.3500000000000001E-2</v>
      </c>
      <c r="V424" s="8">
        <f>SUM(J424:U424)</f>
        <v>98.801999999999992</v>
      </c>
    </row>
    <row r="425" spans="1:22" s="2" customFormat="1" x14ac:dyDescent="0.25">
      <c r="A425" s="39"/>
      <c r="B425" s="6"/>
      <c r="E425" s="6"/>
      <c r="F425" s="6"/>
      <c r="G425" s="6" t="s">
        <v>133</v>
      </c>
      <c r="H425" s="2">
        <v>278</v>
      </c>
      <c r="I425" s="2" t="s">
        <v>463</v>
      </c>
      <c r="J425" s="8">
        <v>41.67</v>
      </c>
      <c r="K425" s="8">
        <v>7.5700000000000003E-2</v>
      </c>
      <c r="L425" s="8">
        <v>4.1200000000000001E-2</v>
      </c>
      <c r="M425" s="8">
        <v>4</v>
      </c>
      <c r="N425" s="8">
        <v>0.26340000000000002</v>
      </c>
      <c r="O425" s="8">
        <v>50.96</v>
      </c>
      <c r="P425" s="8">
        <v>2.5499999999999998</v>
      </c>
      <c r="Q425" s="8">
        <v>7.9500000000000001E-2</v>
      </c>
      <c r="R425" s="8">
        <v>0</v>
      </c>
      <c r="S425" s="8">
        <v>1.2699999999999999E-2</v>
      </c>
      <c r="T425" s="8">
        <v>4.1000000000000003E-3</v>
      </c>
      <c r="U425" s="8">
        <v>3.2399999999999998E-2</v>
      </c>
      <c r="V425" s="8">
        <f>SUM(J425:U425)</f>
        <v>99.688999999999979</v>
      </c>
    </row>
    <row r="426" spans="1:22" s="12" customFormat="1" x14ac:dyDescent="0.25">
      <c r="A426" s="109"/>
      <c r="B426" s="6"/>
      <c r="C426" s="2"/>
      <c r="D426" s="2"/>
      <c r="E426" s="6"/>
      <c r="F426" s="6"/>
      <c r="G426" s="6"/>
      <c r="I426" s="73" t="s">
        <v>135</v>
      </c>
      <c r="J426" s="74">
        <f t="shared" ref="J426:U426" si="116">AVERAGE(J423:J425)</f>
        <v>41.006666666666668</v>
      </c>
      <c r="K426" s="74">
        <f t="shared" si="116"/>
        <v>0.10509999999999999</v>
      </c>
      <c r="L426" s="74">
        <f t="shared" si="116"/>
        <v>0.75883333333333336</v>
      </c>
      <c r="M426" s="74">
        <f t="shared" si="116"/>
        <v>4.7</v>
      </c>
      <c r="N426" s="74">
        <f t="shared" si="116"/>
        <v>0.25183333333333335</v>
      </c>
      <c r="O426" s="74">
        <f t="shared" si="116"/>
        <v>50.403333333333336</v>
      </c>
      <c r="P426" s="74">
        <f t="shared" si="116"/>
        <v>2.3433333333333333</v>
      </c>
      <c r="Q426" s="74">
        <f t="shared" si="116"/>
        <v>6.5066666666666662E-2</v>
      </c>
      <c r="R426" s="74">
        <f t="shared" si="116"/>
        <v>1.1966666666666667E-2</v>
      </c>
      <c r="S426" s="74">
        <f t="shared" si="116"/>
        <v>1.8933333333333333E-2</v>
      </c>
      <c r="T426" s="74">
        <f t="shared" si="116"/>
        <v>1.3666666666666669E-3</v>
      </c>
      <c r="U426" s="74">
        <f t="shared" si="116"/>
        <v>4.5399999999999996E-2</v>
      </c>
      <c r="V426" s="74">
        <f>SUM(J426:U426)</f>
        <v>99.711833333333345</v>
      </c>
    </row>
    <row r="427" spans="1:22" s="12" customFormat="1" x14ac:dyDescent="0.25">
      <c r="A427" s="109"/>
      <c r="B427" s="6"/>
      <c r="C427" s="2"/>
      <c r="D427" s="2"/>
      <c r="E427" s="6"/>
      <c r="F427" s="6"/>
      <c r="G427" s="6"/>
      <c r="I427" s="73" t="s">
        <v>402</v>
      </c>
      <c r="J427" s="74">
        <f t="shared" ref="J427:U427" si="117">STDEV(J423:J425)</f>
        <v>1.1402777439437004</v>
      </c>
      <c r="K427" s="74">
        <f t="shared" si="117"/>
        <v>2.5470767558124385E-2</v>
      </c>
      <c r="L427" s="74">
        <f t="shared" si="117"/>
        <v>0.65718682528892292</v>
      </c>
      <c r="M427" s="74">
        <f t="shared" si="117"/>
        <v>0.81853527718724606</v>
      </c>
      <c r="N427" s="74">
        <f t="shared" si="117"/>
        <v>1.1451782976171601E-2</v>
      </c>
      <c r="O427" s="74">
        <f t="shared" si="117"/>
        <v>0.86234177292610537</v>
      </c>
      <c r="P427" s="74">
        <f t="shared" si="117"/>
        <v>0.18147543451754924</v>
      </c>
      <c r="Q427" s="74">
        <f t="shared" si="117"/>
        <v>1.2583454745551196E-2</v>
      </c>
      <c r="R427" s="74">
        <f t="shared" si="117"/>
        <v>1.7138358536724962E-2</v>
      </c>
      <c r="S427" s="74">
        <f t="shared" si="117"/>
        <v>8.4878344313100967E-3</v>
      </c>
      <c r="T427" s="74">
        <f t="shared" si="117"/>
        <v>2.3671361036774661E-3</v>
      </c>
      <c r="U427" s="74">
        <f t="shared" si="117"/>
        <v>1.6165085833363221E-2</v>
      </c>
      <c r="V427" s="74"/>
    </row>
    <row r="428" spans="1:22" x14ac:dyDescent="0.25">
      <c r="A428" s="3" t="s">
        <v>383</v>
      </c>
      <c r="B428" s="3" t="s">
        <v>150</v>
      </c>
      <c r="C428" s="3">
        <v>2</v>
      </c>
      <c r="D428" s="3">
        <v>1200</v>
      </c>
      <c r="E428" s="3">
        <v>50</v>
      </c>
      <c r="F428" s="3">
        <v>1</v>
      </c>
      <c r="G428" s="3"/>
      <c r="H428" s="5"/>
      <c r="I428" s="5" t="s">
        <v>413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B429" s="6"/>
      <c r="C429" s="2"/>
      <c r="D429" s="2"/>
      <c r="E429" s="6"/>
      <c r="F429" s="6"/>
      <c r="G429" s="6" t="s">
        <v>133</v>
      </c>
      <c r="H429" s="7">
        <v>77</v>
      </c>
      <c r="I429" s="7" t="s">
        <v>384</v>
      </c>
      <c r="J429" s="10">
        <v>0.17249999999999999</v>
      </c>
      <c r="K429" s="10">
        <v>1.98</v>
      </c>
      <c r="L429" s="10">
        <v>40.42</v>
      </c>
      <c r="M429" s="10">
        <v>31.41</v>
      </c>
      <c r="N429" s="10">
        <v>0.1331</v>
      </c>
      <c r="O429" s="10">
        <v>24.39</v>
      </c>
      <c r="P429" s="10">
        <v>0.69130000000000003</v>
      </c>
      <c r="Q429" s="10">
        <v>0</v>
      </c>
      <c r="R429" s="10">
        <v>2.2499999999999999E-2</v>
      </c>
      <c r="S429" s="10">
        <v>0.11650000000000001</v>
      </c>
      <c r="T429" s="10">
        <v>0.91439999999999999</v>
      </c>
      <c r="U429" s="10">
        <v>0.32300000000000001</v>
      </c>
      <c r="V429" s="10">
        <f>SUM(J429:U429)</f>
        <v>100.57329999999999</v>
      </c>
    </row>
    <row r="430" spans="1:22" x14ac:dyDescent="0.25">
      <c r="B430" s="6"/>
      <c r="C430" s="2"/>
      <c r="D430" s="2"/>
      <c r="E430" s="6"/>
      <c r="F430" s="6"/>
      <c r="G430" s="6" t="s">
        <v>133</v>
      </c>
      <c r="H430" s="7">
        <v>78</v>
      </c>
      <c r="I430" s="7" t="s">
        <v>385</v>
      </c>
      <c r="J430" s="10">
        <v>0.154</v>
      </c>
      <c r="K430" s="10">
        <v>1.85</v>
      </c>
      <c r="L430" s="10">
        <v>31.75</v>
      </c>
      <c r="M430" s="10">
        <v>38.200000000000003</v>
      </c>
      <c r="N430" s="10">
        <v>0.1439</v>
      </c>
      <c r="O430" s="10">
        <v>22.86</v>
      </c>
      <c r="P430" s="10">
        <v>0.55130000000000001</v>
      </c>
      <c r="Q430" s="10">
        <v>4.4200000000000003E-2</v>
      </c>
      <c r="R430" s="10">
        <v>0</v>
      </c>
      <c r="S430" s="10">
        <v>0.125</v>
      </c>
      <c r="T430" s="10">
        <v>3.26</v>
      </c>
      <c r="U430" s="10">
        <v>9.9699999999999997E-2</v>
      </c>
      <c r="V430" s="10">
        <f>SUM(J430:U430)</f>
        <v>99.038100000000014</v>
      </c>
    </row>
    <row r="431" spans="1:22" x14ac:dyDescent="0.25">
      <c r="B431" s="6"/>
      <c r="C431" s="2"/>
      <c r="D431" s="2"/>
      <c r="E431" s="6"/>
      <c r="F431" s="6"/>
      <c r="G431" s="6" t="s">
        <v>133</v>
      </c>
      <c r="H431" s="7">
        <v>79</v>
      </c>
      <c r="I431" s="7" t="s">
        <v>386</v>
      </c>
      <c r="J431" s="10">
        <v>0.14410000000000001</v>
      </c>
      <c r="K431" s="10">
        <v>1.0289999999999999</v>
      </c>
      <c r="L431" s="10">
        <v>30.68</v>
      </c>
      <c r="M431" s="10">
        <v>18.55</v>
      </c>
      <c r="N431" s="10">
        <v>0.3095</v>
      </c>
      <c r="O431" s="10">
        <v>24.48</v>
      </c>
      <c r="P431" s="10">
        <v>0.80230000000000001</v>
      </c>
      <c r="Q431" s="10">
        <v>3.2599999999999997E-2</v>
      </c>
      <c r="R431" s="10">
        <v>0</v>
      </c>
      <c r="S431" s="10">
        <v>8.8200000000000001E-2</v>
      </c>
      <c r="T431" s="10">
        <v>28.35</v>
      </c>
      <c r="U431" s="10">
        <v>0.1022</v>
      </c>
      <c r="V431" s="10">
        <f>SUM(J431:U431)</f>
        <v>104.56789999999999</v>
      </c>
    </row>
    <row r="432" spans="1:22" x14ac:dyDescent="0.25">
      <c r="B432" s="6"/>
      <c r="C432" s="2"/>
      <c r="D432" s="2"/>
      <c r="E432" s="6"/>
      <c r="F432" s="6"/>
      <c r="G432" s="6" t="s">
        <v>133</v>
      </c>
      <c r="H432" s="7">
        <v>80</v>
      </c>
      <c r="I432" s="7" t="s">
        <v>387</v>
      </c>
      <c r="J432" s="10">
        <v>2.89</v>
      </c>
      <c r="K432" s="10">
        <v>2.74</v>
      </c>
      <c r="L432" s="10">
        <v>39.53</v>
      </c>
      <c r="M432" s="10">
        <v>30.55</v>
      </c>
      <c r="N432" s="10">
        <v>0.25490000000000002</v>
      </c>
      <c r="O432" s="10">
        <v>24.02</v>
      </c>
      <c r="P432" s="10">
        <v>1.45</v>
      </c>
      <c r="Q432" s="10">
        <v>0.12239999999999999</v>
      </c>
      <c r="R432" s="10">
        <v>5.2200000000000003E-2</v>
      </c>
      <c r="S432" s="10">
        <v>0.1822</v>
      </c>
      <c r="T432" s="10">
        <v>0.69950000000000001</v>
      </c>
      <c r="U432" s="10">
        <v>0.1053</v>
      </c>
      <c r="V432" s="10">
        <f>SUM(J432:U432)</f>
        <v>102.59650000000001</v>
      </c>
    </row>
    <row r="433" spans="1:22" x14ac:dyDescent="0.25">
      <c r="B433" s="6"/>
      <c r="I433" s="73" t="s">
        <v>135</v>
      </c>
      <c r="J433" s="74">
        <f t="shared" ref="J433:U433" si="118">AVERAGE(J429:J432)</f>
        <v>0.84015000000000006</v>
      </c>
      <c r="K433" s="74">
        <f t="shared" si="118"/>
        <v>1.89975</v>
      </c>
      <c r="L433" s="74">
        <f t="shared" si="118"/>
        <v>35.594999999999999</v>
      </c>
      <c r="M433" s="74">
        <f t="shared" si="118"/>
        <v>29.677499999999998</v>
      </c>
      <c r="N433" s="74">
        <f t="shared" si="118"/>
        <v>0.21035000000000001</v>
      </c>
      <c r="O433" s="74">
        <f t="shared" si="118"/>
        <v>23.9375</v>
      </c>
      <c r="P433" s="74">
        <f t="shared" si="118"/>
        <v>0.87372500000000008</v>
      </c>
      <c r="Q433" s="74">
        <f t="shared" si="118"/>
        <v>4.9799999999999997E-2</v>
      </c>
      <c r="R433" s="74">
        <f t="shared" si="118"/>
        <v>1.8675000000000001E-2</v>
      </c>
      <c r="S433" s="74">
        <f t="shared" si="118"/>
        <v>0.12797500000000001</v>
      </c>
      <c r="T433" s="74">
        <f t="shared" si="118"/>
        <v>8.3059750000000001</v>
      </c>
      <c r="U433" s="74">
        <f t="shared" si="118"/>
        <v>0.15755000000000002</v>
      </c>
      <c r="V433" s="74">
        <f>SUM(J433:U433)</f>
        <v>101.69395000000002</v>
      </c>
    </row>
    <row r="434" spans="1:22" x14ac:dyDescent="0.25">
      <c r="B434" s="6"/>
      <c r="I434" s="73" t="s">
        <v>358</v>
      </c>
      <c r="J434" s="74">
        <f t="shared" ref="J434:U434" si="119">STDEV(J429:J432)</f>
        <v>1.36661735317535</v>
      </c>
      <c r="K434" s="74">
        <f t="shared" si="119"/>
        <v>0.70074739861569724</v>
      </c>
      <c r="L434" s="74">
        <f t="shared" si="119"/>
        <v>5.0894040253583173</v>
      </c>
      <c r="M434" s="74">
        <f t="shared" si="119"/>
        <v>8.1693956324810415</v>
      </c>
      <c r="N434" s="74">
        <f t="shared" si="119"/>
        <v>8.6020520807537526E-2</v>
      </c>
      <c r="O434" s="74">
        <f t="shared" si="119"/>
        <v>0.74540257579377911</v>
      </c>
      <c r="P434" s="74">
        <f t="shared" si="119"/>
        <v>0.39767288378766774</v>
      </c>
      <c r="Q434" s="74">
        <f t="shared" si="119"/>
        <v>5.1890911214457068E-2</v>
      </c>
      <c r="R434" s="74">
        <f t="shared" si="119"/>
        <v>2.473908850382326E-2</v>
      </c>
      <c r="S434" s="74">
        <f t="shared" si="119"/>
        <v>3.9424727857864356E-2</v>
      </c>
      <c r="T434" s="74">
        <f t="shared" si="119"/>
        <v>13.412912246631356</v>
      </c>
      <c r="U434" s="74">
        <f t="shared" si="119"/>
        <v>0.11032378105679055</v>
      </c>
      <c r="V434" s="74"/>
    </row>
    <row r="435" spans="1:22" x14ac:dyDescent="0.25">
      <c r="A435" s="3" t="s">
        <v>455</v>
      </c>
      <c r="B435" s="3" t="s">
        <v>150</v>
      </c>
      <c r="C435" s="3">
        <v>2</v>
      </c>
      <c r="D435" s="3">
        <v>1200</v>
      </c>
      <c r="E435" s="3">
        <v>50</v>
      </c>
      <c r="F435" s="3">
        <v>6</v>
      </c>
      <c r="G435" s="3"/>
      <c r="H435" s="5"/>
      <c r="I435" s="5" t="s">
        <v>413</v>
      </c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s="67" customFormat="1" x14ac:dyDescent="0.25">
      <c r="A436" s="150"/>
      <c r="B436" s="6"/>
      <c r="C436" s="2"/>
      <c r="D436" s="2"/>
      <c r="E436" s="6"/>
      <c r="F436" s="6"/>
      <c r="G436" s="6" t="s">
        <v>133</v>
      </c>
      <c r="H436" s="67">
        <v>262</v>
      </c>
      <c r="I436" s="67" t="s">
        <v>456</v>
      </c>
      <c r="J436" s="28">
        <v>0.20080000000000001</v>
      </c>
      <c r="K436" s="28">
        <v>1.6187</v>
      </c>
      <c r="L436" s="28">
        <v>43.77</v>
      </c>
      <c r="M436" s="28">
        <v>28.66</v>
      </c>
      <c r="N436" s="28">
        <v>0.1825</v>
      </c>
      <c r="O436" s="28">
        <v>22.28</v>
      </c>
      <c r="P436" s="28">
        <v>0.66120000000000001</v>
      </c>
      <c r="Q436" s="28">
        <v>0.13819999999999999</v>
      </c>
      <c r="R436" s="28">
        <v>3.7600000000000001E-2</v>
      </c>
      <c r="S436" s="28">
        <v>1.8800000000000001E-2</v>
      </c>
      <c r="T436" s="28">
        <v>0.94110000000000005</v>
      </c>
      <c r="U436" s="28">
        <v>0.13070000000000001</v>
      </c>
      <c r="V436" s="28">
        <f t="shared" ref="V436:V441" si="120">SUM(J436:U436)</f>
        <v>98.639600000000002</v>
      </c>
    </row>
    <row r="437" spans="1:22" s="67" customFormat="1" x14ac:dyDescent="0.25">
      <c r="A437" s="150"/>
      <c r="B437" s="6"/>
      <c r="C437" s="2"/>
      <c r="D437" s="2"/>
      <c r="E437" s="6"/>
      <c r="F437" s="6"/>
      <c r="G437" s="6" t="s">
        <v>133</v>
      </c>
      <c r="H437" s="67">
        <v>263</v>
      </c>
      <c r="I437" s="67" t="s">
        <v>457</v>
      </c>
      <c r="J437" s="28">
        <v>0.1424</v>
      </c>
      <c r="K437" s="28">
        <v>1.74</v>
      </c>
      <c r="L437" s="28">
        <v>44.02</v>
      </c>
      <c r="M437" s="28">
        <v>28.48</v>
      </c>
      <c r="N437" s="28">
        <v>0.2051</v>
      </c>
      <c r="O437" s="28">
        <v>22.97</v>
      </c>
      <c r="P437" s="28">
        <v>0.61550000000000005</v>
      </c>
      <c r="Q437" s="28">
        <v>8.0299999999999996E-2</v>
      </c>
      <c r="R437" s="28">
        <v>6.8999999999999999E-3</v>
      </c>
      <c r="S437" s="28">
        <v>5.5999999999999999E-3</v>
      </c>
      <c r="T437" s="28">
        <v>1.47</v>
      </c>
      <c r="U437" s="28">
        <v>5.1499999999999997E-2</v>
      </c>
      <c r="V437" s="28">
        <f t="shared" si="120"/>
        <v>99.787300000000002</v>
      </c>
    </row>
    <row r="438" spans="1:22" s="67" customFormat="1" x14ac:dyDescent="0.25">
      <c r="A438" s="150"/>
      <c r="B438" s="6"/>
      <c r="C438" s="2"/>
      <c r="D438" s="2"/>
      <c r="E438" s="6"/>
      <c r="F438" s="6"/>
      <c r="G438" s="6" t="s">
        <v>133</v>
      </c>
      <c r="H438" s="67">
        <v>266</v>
      </c>
      <c r="I438" s="67" t="s">
        <v>458</v>
      </c>
      <c r="J438" s="28">
        <v>0.3367</v>
      </c>
      <c r="K438" s="28">
        <v>2.17</v>
      </c>
      <c r="L438" s="28">
        <v>41.27</v>
      </c>
      <c r="M438" s="28">
        <v>30.25</v>
      </c>
      <c r="N438" s="28">
        <v>0.2024</v>
      </c>
      <c r="O438" s="28">
        <v>22.13</v>
      </c>
      <c r="P438" s="28">
        <v>1.242</v>
      </c>
      <c r="Q438" s="28">
        <v>1.5E-3</v>
      </c>
      <c r="R438" s="28">
        <v>3.5700000000000003E-2</v>
      </c>
      <c r="S438" s="28">
        <v>2.52E-2</v>
      </c>
      <c r="T438" s="28">
        <v>0.70399999999999996</v>
      </c>
      <c r="U438" s="28">
        <v>9.1999999999999998E-2</v>
      </c>
      <c r="V438" s="28">
        <f t="shared" si="120"/>
        <v>98.459499999999991</v>
      </c>
    </row>
    <row r="439" spans="1:22" s="67" customFormat="1" x14ac:dyDescent="0.25">
      <c r="A439" s="150"/>
      <c r="B439" s="6"/>
      <c r="C439" s="2"/>
      <c r="D439" s="2"/>
      <c r="E439" s="6"/>
      <c r="F439" s="6"/>
      <c r="G439" s="6" t="s">
        <v>133</v>
      </c>
      <c r="H439" s="67">
        <v>268</v>
      </c>
      <c r="I439" s="67" t="s">
        <v>459</v>
      </c>
      <c r="J439" s="28">
        <v>0.25879999999999997</v>
      </c>
      <c r="K439" s="28">
        <v>1.82</v>
      </c>
      <c r="L439" s="28">
        <v>42.21</v>
      </c>
      <c r="M439" s="28">
        <v>29.59</v>
      </c>
      <c r="N439" s="28">
        <v>0.1817</v>
      </c>
      <c r="O439" s="28">
        <v>22.68</v>
      </c>
      <c r="P439" s="28">
        <v>0.82</v>
      </c>
      <c r="Q439" s="28">
        <v>0</v>
      </c>
      <c r="R439" s="28">
        <v>2.9100000000000001E-2</v>
      </c>
      <c r="S439" s="28">
        <v>6.25E-2</v>
      </c>
      <c r="T439" s="28">
        <v>0.93759999999999999</v>
      </c>
      <c r="U439" s="28">
        <v>4.9700000000000001E-2</v>
      </c>
      <c r="V439" s="28">
        <f t="shared" si="120"/>
        <v>98.639399999999995</v>
      </c>
    </row>
    <row r="440" spans="1:22" s="67" customFormat="1" x14ac:dyDescent="0.25">
      <c r="A440" s="150"/>
      <c r="B440" s="6"/>
      <c r="C440" s="2"/>
      <c r="D440" s="2"/>
      <c r="E440" s="6"/>
      <c r="F440" s="6"/>
      <c r="G440" s="6" t="s">
        <v>133</v>
      </c>
      <c r="H440" s="67">
        <v>269</v>
      </c>
      <c r="I440" s="67" t="s">
        <v>460</v>
      </c>
      <c r="J440" s="28">
        <v>0.21249999999999999</v>
      </c>
      <c r="K440" s="28">
        <v>1.6064000000000001</v>
      </c>
      <c r="L440" s="28">
        <v>44.94</v>
      </c>
      <c r="M440" s="28">
        <v>28.58</v>
      </c>
      <c r="N440" s="28">
        <v>0.19370000000000001</v>
      </c>
      <c r="O440" s="28">
        <v>22.62</v>
      </c>
      <c r="P440" s="28">
        <v>0.73770000000000002</v>
      </c>
      <c r="Q440" s="28">
        <v>0</v>
      </c>
      <c r="R440" s="28">
        <v>5.45E-2</v>
      </c>
      <c r="S440" s="28">
        <v>3.7400000000000003E-2</v>
      </c>
      <c r="T440" s="28">
        <v>0.63009999999999999</v>
      </c>
      <c r="U440" s="28">
        <v>9.7500000000000003E-2</v>
      </c>
      <c r="V440" s="28">
        <f t="shared" si="120"/>
        <v>99.709800000000016</v>
      </c>
    </row>
    <row r="441" spans="1:22" x14ac:dyDescent="0.25">
      <c r="B441" s="6"/>
      <c r="C441" s="2"/>
      <c r="D441" s="2"/>
      <c r="E441" s="6"/>
      <c r="F441" s="6"/>
      <c r="G441" s="6"/>
      <c r="I441" s="73" t="s">
        <v>135</v>
      </c>
      <c r="J441" s="74">
        <f t="shared" ref="J441:U441" si="121">AVERAGE(J436:J440)</f>
        <v>0.23023999999999994</v>
      </c>
      <c r="K441" s="74">
        <f t="shared" si="121"/>
        <v>1.7910200000000001</v>
      </c>
      <c r="L441" s="74">
        <f t="shared" si="121"/>
        <v>43.242000000000004</v>
      </c>
      <c r="M441" s="74">
        <f t="shared" si="121"/>
        <v>29.112000000000002</v>
      </c>
      <c r="N441" s="74">
        <f t="shared" si="121"/>
        <v>0.19307999999999997</v>
      </c>
      <c r="O441" s="74">
        <f t="shared" si="121"/>
        <v>22.536000000000001</v>
      </c>
      <c r="P441" s="74">
        <f t="shared" si="121"/>
        <v>0.81527999999999989</v>
      </c>
      <c r="Q441" s="74">
        <f t="shared" si="121"/>
        <v>4.3999999999999997E-2</v>
      </c>
      <c r="R441" s="74">
        <f t="shared" si="121"/>
        <v>3.2759999999999997E-2</v>
      </c>
      <c r="S441" s="74">
        <f t="shared" si="121"/>
        <v>2.9900000000000003E-2</v>
      </c>
      <c r="T441" s="74">
        <f t="shared" si="121"/>
        <v>0.93655999999999984</v>
      </c>
      <c r="U441" s="74">
        <f t="shared" si="121"/>
        <v>8.4279999999999994E-2</v>
      </c>
      <c r="V441" s="74">
        <f t="shared" si="120"/>
        <v>99.047119999999993</v>
      </c>
    </row>
    <row r="442" spans="1:22" x14ac:dyDescent="0.25">
      <c r="B442" s="6"/>
      <c r="C442" s="2"/>
      <c r="D442" s="2"/>
      <c r="E442" s="6"/>
      <c r="F442" s="6"/>
      <c r="G442" s="6"/>
      <c r="I442" s="73" t="s">
        <v>402</v>
      </c>
      <c r="J442" s="74">
        <f t="shared" ref="J442:U442" si="122">STDEV(J436:J440)</f>
        <v>7.2537390358352577E-2</v>
      </c>
      <c r="K442" s="74">
        <f t="shared" si="122"/>
        <v>0.22959064005311861</v>
      </c>
      <c r="L442" s="74">
        <f t="shared" si="122"/>
        <v>1.4765737367297296</v>
      </c>
      <c r="M442" s="74">
        <f t="shared" si="122"/>
        <v>0.77625382446722935</v>
      </c>
      <c r="N442" s="74">
        <f t="shared" si="122"/>
        <v>1.0876212576076289E-2</v>
      </c>
      <c r="O442" s="74">
        <f t="shared" si="122"/>
        <v>0.3341107600781511</v>
      </c>
      <c r="P442" s="74">
        <f t="shared" si="122"/>
        <v>0.250890209055675</v>
      </c>
      <c r="Q442" s="74">
        <f t="shared" si="122"/>
        <v>6.2987260616731058E-2</v>
      </c>
      <c r="R442" s="74">
        <f t="shared" si="122"/>
        <v>1.7225214077044155E-2</v>
      </c>
      <c r="S442" s="74">
        <f t="shared" si="122"/>
        <v>2.1533694527414462E-2</v>
      </c>
      <c r="T442" s="74">
        <f t="shared" si="122"/>
        <v>0.32885475973444583</v>
      </c>
      <c r="U442" s="74">
        <f t="shared" si="122"/>
        <v>3.4130221212292207E-2</v>
      </c>
      <c r="V442" s="74"/>
    </row>
    <row r="443" spans="1:22" x14ac:dyDescent="0.25">
      <c r="A443" s="3" t="s">
        <v>383</v>
      </c>
      <c r="B443" s="3" t="s">
        <v>150</v>
      </c>
      <c r="C443" s="3">
        <v>2</v>
      </c>
      <c r="D443" s="3">
        <v>1200</v>
      </c>
      <c r="E443" s="3">
        <v>50</v>
      </c>
      <c r="F443" s="3">
        <v>1</v>
      </c>
      <c r="G443" s="3"/>
      <c r="H443" s="5"/>
      <c r="I443" s="5" t="s">
        <v>420</v>
      </c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B444" s="6"/>
      <c r="C444" s="2"/>
      <c r="D444" s="2"/>
      <c r="E444" s="6"/>
      <c r="F444" s="6"/>
      <c r="G444" s="6" t="s">
        <v>133</v>
      </c>
      <c r="H444" s="7">
        <v>84</v>
      </c>
      <c r="I444" s="7" t="s">
        <v>388</v>
      </c>
      <c r="J444" s="10">
        <v>37.380000000000003</v>
      </c>
      <c r="K444" s="10">
        <v>0.19289999999999999</v>
      </c>
      <c r="L444" s="10">
        <v>9.0800000000000006E-2</v>
      </c>
      <c r="M444" s="10">
        <v>3.69</v>
      </c>
      <c r="N444" s="10">
        <v>0.219</v>
      </c>
      <c r="O444" s="10">
        <v>26.1</v>
      </c>
      <c r="P444" s="10">
        <v>31.99</v>
      </c>
      <c r="Q444" s="10">
        <v>4.7600000000000003E-2</v>
      </c>
      <c r="R444" s="10">
        <v>2.76E-2</v>
      </c>
      <c r="S444" s="10">
        <v>0.34799999999999998</v>
      </c>
      <c r="T444" s="10">
        <v>2.5600000000000001E-2</v>
      </c>
      <c r="U444" s="10">
        <v>5.4000000000000003E-3</v>
      </c>
      <c r="V444" s="10">
        <f t="shared" ref="V444:V451" si="123">SUM(J444:U444)</f>
        <v>100.1169</v>
      </c>
    </row>
    <row r="445" spans="1:22" x14ac:dyDescent="0.25">
      <c r="B445" s="6"/>
      <c r="C445" s="2"/>
      <c r="D445" s="2"/>
      <c r="E445" s="6"/>
      <c r="F445" s="6"/>
      <c r="G445" s="6" t="s">
        <v>133</v>
      </c>
      <c r="H445" s="7">
        <v>85</v>
      </c>
      <c r="I445" s="7" t="s">
        <v>389</v>
      </c>
      <c r="J445" s="10">
        <v>37.83</v>
      </c>
      <c r="K445" s="10">
        <v>0.25540000000000002</v>
      </c>
      <c r="L445" s="10">
        <v>4.1399999999999999E-2</v>
      </c>
      <c r="M445" s="10">
        <v>3.48</v>
      </c>
      <c r="N445" s="10">
        <v>0.1434</v>
      </c>
      <c r="O445" s="10">
        <v>26.33</v>
      </c>
      <c r="P445" s="10">
        <v>31.75</v>
      </c>
      <c r="Q445" s="10">
        <v>7.6300000000000007E-2</v>
      </c>
      <c r="R445" s="10">
        <v>1.2699999999999999E-2</v>
      </c>
      <c r="S445" s="10">
        <v>0.32519999999999999</v>
      </c>
      <c r="T445" s="10">
        <v>3.7499999999999999E-2</v>
      </c>
      <c r="U445" s="10">
        <v>1.7000000000000001E-2</v>
      </c>
      <c r="V445" s="10">
        <f t="shared" si="123"/>
        <v>100.29889999999997</v>
      </c>
    </row>
    <row r="446" spans="1:22" x14ac:dyDescent="0.25">
      <c r="B446" s="6"/>
      <c r="C446" s="2"/>
      <c r="D446" s="2"/>
      <c r="E446" s="6"/>
      <c r="F446" s="6"/>
      <c r="G446" s="6" t="s">
        <v>133</v>
      </c>
      <c r="H446" s="7">
        <v>86</v>
      </c>
      <c r="I446" s="7" t="s">
        <v>390</v>
      </c>
      <c r="J446" s="10">
        <v>37.380000000000003</v>
      </c>
      <c r="K446" s="10">
        <v>0.24199999999999999</v>
      </c>
      <c r="L446" s="10">
        <v>0.1641</v>
      </c>
      <c r="M446" s="10">
        <v>3.7</v>
      </c>
      <c r="N446" s="10">
        <v>0.2462</v>
      </c>
      <c r="O446" s="10">
        <v>25.47</v>
      </c>
      <c r="P446" s="10">
        <v>32.32</v>
      </c>
      <c r="Q446" s="10">
        <v>3.4599999999999999E-2</v>
      </c>
      <c r="R446" s="10">
        <v>3.0999999999999999E-3</v>
      </c>
      <c r="S446" s="10">
        <v>0.378</v>
      </c>
      <c r="T446" s="10">
        <v>0</v>
      </c>
      <c r="U446" s="10">
        <v>0</v>
      </c>
      <c r="V446" s="10">
        <f t="shared" si="123"/>
        <v>99.938000000000002</v>
      </c>
    </row>
    <row r="447" spans="1:22" x14ac:dyDescent="0.25">
      <c r="B447" s="6"/>
      <c r="C447" s="2"/>
      <c r="D447" s="2"/>
      <c r="E447" s="6"/>
      <c r="F447" s="6"/>
      <c r="G447" s="6" t="s">
        <v>133</v>
      </c>
      <c r="H447" s="7">
        <v>87</v>
      </c>
      <c r="I447" s="7" t="s">
        <v>391</v>
      </c>
      <c r="J447" s="10">
        <v>37.65</v>
      </c>
      <c r="K447" s="10">
        <v>0.18840000000000001</v>
      </c>
      <c r="L447" s="10">
        <v>9.2999999999999999E-2</v>
      </c>
      <c r="M447" s="10">
        <v>3.6</v>
      </c>
      <c r="N447" s="10">
        <v>0.1459</v>
      </c>
      <c r="O447" s="10">
        <v>24.62</v>
      </c>
      <c r="P447" s="10">
        <v>33.29</v>
      </c>
      <c r="Q447" s="10">
        <v>5.9400000000000001E-2</v>
      </c>
      <c r="R447" s="10">
        <v>2.4500000000000001E-2</v>
      </c>
      <c r="S447" s="10">
        <v>0.23649999999999999</v>
      </c>
      <c r="T447" s="10">
        <v>3.5000000000000001E-3</v>
      </c>
      <c r="U447" s="10">
        <v>0</v>
      </c>
      <c r="V447" s="10">
        <f t="shared" si="123"/>
        <v>99.911200000000008</v>
      </c>
    </row>
    <row r="448" spans="1:22" x14ac:dyDescent="0.25">
      <c r="B448" s="6"/>
      <c r="C448" s="2"/>
      <c r="D448" s="2"/>
      <c r="E448" s="6"/>
      <c r="F448" s="6"/>
      <c r="G448" s="6" t="s">
        <v>133</v>
      </c>
      <c r="H448" s="7">
        <v>89</v>
      </c>
      <c r="I448" s="7" t="s">
        <v>392</v>
      </c>
      <c r="J448" s="10">
        <v>37.44</v>
      </c>
      <c r="K448" s="10">
        <v>0.21410000000000001</v>
      </c>
      <c r="L448" s="10">
        <v>8.77E-2</v>
      </c>
      <c r="M448" s="10">
        <v>3.45</v>
      </c>
      <c r="N448" s="10">
        <v>0.1928</v>
      </c>
      <c r="O448" s="10">
        <v>26.39</v>
      </c>
      <c r="P448" s="10">
        <v>31.42</v>
      </c>
      <c r="Q448" s="10">
        <v>0</v>
      </c>
      <c r="R448" s="10">
        <v>2.3E-3</v>
      </c>
      <c r="S448" s="10">
        <v>0.2893</v>
      </c>
      <c r="T448" s="10">
        <v>4.1599999999999998E-2</v>
      </c>
      <c r="U448" s="10">
        <v>1.35E-2</v>
      </c>
      <c r="V448" s="10">
        <f t="shared" si="123"/>
        <v>99.541299999999993</v>
      </c>
    </row>
    <row r="449" spans="1:22" x14ac:dyDescent="0.25">
      <c r="B449" s="6"/>
      <c r="C449" s="2"/>
      <c r="D449" s="2"/>
      <c r="E449" s="6"/>
      <c r="F449" s="6"/>
      <c r="G449" s="6" t="s">
        <v>133</v>
      </c>
      <c r="H449" s="7">
        <v>90</v>
      </c>
      <c r="I449" s="7" t="s">
        <v>393</v>
      </c>
      <c r="J449" s="10">
        <v>36.909999999999997</v>
      </c>
      <c r="K449" s="10">
        <v>0.2601</v>
      </c>
      <c r="L449" s="10">
        <v>8.3400000000000002E-2</v>
      </c>
      <c r="M449" s="10">
        <v>3.78</v>
      </c>
      <c r="N449" s="10">
        <v>0.1847</v>
      </c>
      <c r="O449" s="10">
        <v>26.42</v>
      </c>
      <c r="P449" s="10">
        <v>32.049999999999997</v>
      </c>
      <c r="Q449" s="10">
        <v>3.7000000000000002E-3</v>
      </c>
      <c r="R449" s="10">
        <v>5.0700000000000002E-2</v>
      </c>
      <c r="S449" s="10">
        <v>0.35360000000000003</v>
      </c>
      <c r="T449" s="10">
        <v>0</v>
      </c>
      <c r="U449" s="10">
        <v>8.2799999999999999E-2</v>
      </c>
      <c r="V449" s="10">
        <f t="shared" si="123"/>
        <v>100.179</v>
      </c>
    </row>
    <row r="450" spans="1:22" x14ac:dyDescent="0.25">
      <c r="B450" s="6"/>
      <c r="C450" s="2"/>
      <c r="D450" s="2"/>
      <c r="E450" s="6"/>
      <c r="F450" s="6"/>
      <c r="G450" s="6" t="s">
        <v>133</v>
      </c>
      <c r="H450" s="7">
        <v>91</v>
      </c>
      <c r="I450" s="7" t="s">
        <v>394</v>
      </c>
      <c r="J450" s="10">
        <v>37.979999999999997</v>
      </c>
      <c r="K450" s="10">
        <v>0.2429</v>
      </c>
      <c r="L450" s="10">
        <v>0.14319999999999999</v>
      </c>
      <c r="M450" s="10">
        <v>3.76</v>
      </c>
      <c r="N450" s="10">
        <v>0.16850000000000001</v>
      </c>
      <c r="O450" s="10">
        <v>26.08</v>
      </c>
      <c r="P450" s="10">
        <v>31.66</v>
      </c>
      <c r="Q450" s="10">
        <v>9.3100000000000002E-2</v>
      </c>
      <c r="R450" s="10">
        <v>0</v>
      </c>
      <c r="S450" s="10">
        <v>0.2611</v>
      </c>
      <c r="T450" s="10">
        <v>4.7000000000000002E-3</v>
      </c>
      <c r="U450" s="10">
        <v>5.2499999999999998E-2</v>
      </c>
      <c r="V450" s="10">
        <f t="shared" si="123"/>
        <v>100.44599999999998</v>
      </c>
    </row>
    <row r="451" spans="1:22" x14ac:dyDescent="0.25">
      <c r="B451" s="6"/>
      <c r="I451" s="73" t="s">
        <v>135</v>
      </c>
      <c r="J451" s="74">
        <f t="shared" ref="J451:U451" si="124">AVERAGE(J444:J450)</f>
        <v>37.51</v>
      </c>
      <c r="K451" s="74">
        <f t="shared" si="124"/>
        <v>0.22797142857142857</v>
      </c>
      <c r="L451" s="74">
        <f t="shared" si="124"/>
        <v>0.10051428571428571</v>
      </c>
      <c r="M451" s="74">
        <f t="shared" si="124"/>
        <v>3.6371428571428575</v>
      </c>
      <c r="N451" s="74">
        <f t="shared" si="124"/>
        <v>0.1857857142857143</v>
      </c>
      <c r="O451" s="74">
        <f t="shared" si="124"/>
        <v>25.915714285714291</v>
      </c>
      <c r="P451" s="74">
        <f t="shared" si="124"/>
        <v>32.068571428571424</v>
      </c>
      <c r="Q451" s="74">
        <f t="shared" si="124"/>
        <v>4.4957142857142862E-2</v>
      </c>
      <c r="R451" s="74">
        <f t="shared" si="124"/>
        <v>1.7271428571428573E-2</v>
      </c>
      <c r="S451" s="74">
        <f t="shared" si="124"/>
        <v>0.31309999999999999</v>
      </c>
      <c r="T451" s="74">
        <f t="shared" si="124"/>
        <v>1.612857142857143E-2</v>
      </c>
      <c r="U451" s="74">
        <f t="shared" si="124"/>
        <v>2.4457142857142854E-2</v>
      </c>
      <c r="V451" s="74">
        <f t="shared" si="123"/>
        <v>100.0616142857143</v>
      </c>
    </row>
    <row r="452" spans="1:22" x14ac:dyDescent="0.25">
      <c r="B452" s="6"/>
      <c r="I452" s="73" t="s">
        <v>358</v>
      </c>
      <c r="J452" s="74">
        <f t="shared" ref="J452:U452" si="125">STDEV(J444:J450)</f>
        <v>0.35156791662493858</v>
      </c>
      <c r="K452" s="74">
        <f t="shared" si="125"/>
        <v>2.9418118809429621E-2</v>
      </c>
      <c r="L452" s="74">
        <f t="shared" si="125"/>
        <v>4.0758738472930697E-2</v>
      </c>
      <c r="M452" s="74">
        <f t="shared" si="125"/>
        <v>0.13123951205261888</v>
      </c>
      <c r="N452" s="74">
        <f t="shared" si="125"/>
        <v>3.7615751513225798E-2</v>
      </c>
      <c r="O452" s="74">
        <f t="shared" si="125"/>
        <v>0.65693371413096513</v>
      </c>
      <c r="P452" s="74">
        <f t="shared" si="125"/>
        <v>0.6124657424822102</v>
      </c>
      <c r="Q452" s="74">
        <f t="shared" si="125"/>
        <v>3.4991087300571135E-2</v>
      </c>
      <c r="R452" s="74">
        <f t="shared" si="125"/>
        <v>1.8351086642277647E-2</v>
      </c>
      <c r="S452" s="74">
        <f t="shared" si="125"/>
        <v>5.2209003055028839E-2</v>
      </c>
      <c r="T452" s="74">
        <f t="shared" si="125"/>
        <v>1.8282935056650896E-2</v>
      </c>
      <c r="U452" s="74">
        <f t="shared" si="125"/>
        <v>3.1425671944174199E-2</v>
      </c>
      <c r="V452" s="74"/>
    </row>
    <row r="453" spans="1:22" x14ac:dyDescent="0.25">
      <c r="A453" s="3" t="s">
        <v>383</v>
      </c>
      <c r="B453" s="3" t="s">
        <v>150</v>
      </c>
      <c r="C453" s="3">
        <v>2</v>
      </c>
      <c r="D453" s="3">
        <v>1200</v>
      </c>
      <c r="E453" s="3">
        <v>50</v>
      </c>
      <c r="F453" s="3">
        <v>1</v>
      </c>
      <c r="G453" s="3"/>
      <c r="H453" s="5"/>
      <c r="I453" s="5" t="s">
        <v>801</v>
      </c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B454" s="6"/>
      <c r="C454" s="2"/>
      <c r="D454" s="2"/>
      <c r="E454" s="6"/>
      <c r="F454" s="6"/>
      <c r="G454" s="6" t="s">
        <v>133</v>
      </c>
      <c r="H454" s="7">
        <v>92</v>
      </c>
      <c r="I454" s="7" t="s">
        <v>395</v>
      </c>
      <c r="J454" s="10">
        <v>4.4699999999999997E-2</v>
      </c>
      <c r="K454" s="10">
        <v>9.9000000000000005E-2</v>
      </c>
      <c r="L454" s="10">
        <v>0</v>
      </c>
      <c r="M454" s="10">
        <v>0.1555</v>
      </c>
      <c r="N454" s="10">
        <v>1.21E-2</v>
      </c>
      <c r="O454" s="10">
        <v>0.15559999999999999</v>
      </c>
      <c r="P454" s="10">
        <v>59.28</v>
      </c>
      <c r="Q454" s="10">
        <v>2.5700000000000001E-2</v>
      </c>
      <c r="R454" s="10">
        <v>3.3799999999999997E-2</v>
      </c>
      <c r="S454" s="10">
        <v>8.2100000000000006E-2</v>
      </c>
      <c r="T454" s="10">
        <v>0</v>
      </c>
      <c r="U454" s="10">
        <v>1.0999999999999999E-2</v>
      </c>
      <c r="V454" s="10">
        <f t="shared" ref="V454:V460" si="126">SUM(J454:U454)</f>
        <v>59.899500000000003</v>
      </c>
    </row>
    <row r="455" spans="1:22" x14ac:dyDescent="0.25">
      <c r="B455" s="6"/>
      <c r="C455" s="2"/>
      <c r="D455" s="2"/>
      <c r="E455" s="6"/>
      <c r="F455" s="6"/>
      <c r="G455" s="6" t="s">
        <v>133</v>
      </c>
      <c r="H455" s="7">
        <v>93</v>
      </c>
      <c r="I455" s="7" t="s">
        <v>396</v>
      </c>
      <c r="J455" s="10">
        <v>3.5900000000000001E-2</v>
      </c>
      <c r="K455" s="10">
        <v>0.03</v>
      </c>
      <c r="L455" s="10">
        <v>1.9E-3</v>
      </c>
      <c r="M455" s="10">
        <v>8.4699999999999998E-2</v>
      </c>
      <c r="N455" s="10">
        <v>0</v>
      </c>
      <c r="O455" s="10">
        <v>0.16880000000000001</v>
      </c>
      <c r="P455" s="10">
        <v>58.1</v>
      </c>
      <c r="Q455" s="10">
        <v>2.5000000000000001E-2</v>
      </c>
      <c r="R455" s="10">
        <v>3.7199999999999997E-2</v>
      </c>
      <c r="S455" s="10">
        <v>9.4700000000000006E-2</v>
      </c>
      <c r="T455" s="10">
        <v>0</v>
      </c>
      <c r="U455" s="10">
        <v>6.1999999999999998E-3</v>
      </c>
      <c r="V455" s="10">
        <f t="shared" si="126"/>
        <v>58.584400000000002</v>
      </c>
    </row>
    <row r="456" spans="1:22" x14ac:dyDescent="0.25">
      <c r="B456" s="6"/>
      <c r="C456" s="2"/>
      <c r="D456" s="2"/>
      <c r="E456" s="6"/>
      <c r="F456" s="6"/>
      <c r="G456" s="6" t="s">
        <v>133</v>
      </c>
      <c r="H456" s="7">
        <v>94</v>
      </c>
      <c r="I456" s="7" t="s">
        <v>397</v>
      </c>
      <c r="J456" s="10">
        <v>4.0000000000000001E-3</v>
      </c>
      <c r="K456" s="10">
        <v>4.3099999999999999E-2</v>
      </c>
      <c r="L456" s="10">
        <v>2.0799999999999999E-2</v>
      </c>
      <c r="M456" s="10">
        <v>0.16420000000000001</v>
      </c>
      <c r="N456" s="10">
        <v>4.1500000000000002E-2</v>
      </c>
      <c r="O456" s="10">
        <v>0.15620000000000001</v>
      </c>
      <c r="P456" s="10">
        <v>57.68</v>
      </c>
      <c r="Q456" s="10">
        <v>1.18E-2</v>
      </c>
      <c r="R456" s="10">
        <v>3.2599999999999997E-2</v>
      </c>
      <c r="S456" s="10">
        <v>0.16259999999999999</v>
      </c>
      <c r="T456" s="10">
        <v>0</v>
      </c>
      <c r="U456" s="10">
        <v>3.2000000000000001E-2</v>
      </c>
      <c r="V456" s="10">
        <f t="shared" si="126"/>
        <v>58.348799999999997</v>
      </c>
    </row>
    <row r="457" spans="1:22" x14ac:dyDescent="0.25">
      <c r="B457" s="6"/>
      <c r="C457" s="2"/>
      <c r="D457" s="2"/>
      <c r="E457" s="6"/>
      <c r="F457" s="6"/>
      <c r="G457" s="6" t="s">
        <v>133</v>
      </c>
      <c r="H457" s="7">
        <v>95</v>
      </c>
      <c r="I457" s="7" t="s">
        <v>398</v>
      </c>
      <c r="J457" s="10">
        <v>8.8099999999999998E-2</v>
      </c>
      <c r="K457" s="10">
        <v>8.2100000000000006E-2</v>
      </c>
      <c r="L457" s="10">
        <v>5.8299999999999998E-2</v>
      </c>
      <c r="M457" s="10">
        <v>5.3600000000000002E-2</v>
      </c>
      <c r="N457" s="10">
        <v>7.1999999999999998E-3</v>
      </c>
      <c r="O457" s="10">
        <v>0.14080000000000001</v>
      </c>
      <c r="P457" s="10">
        <v>57.85</v>
      </c>
      <c r="Q457" s="10">
        <v>9.8400000000000001E-2</v>
      </c>
      <c r="R457" s="10">
        <v>1.4999999999999999E-2</v>
      </c>
      <c r="S457" s="10">
        <v>0.1229</v>
      </c>
      <c r="T457" s="10">
        <v>0</v>
      </c>
      <c r="U457" s="10">
        <v>0</v>
      </c>
      <c r="V457" s="10">
        <f t="shared" si="126"/>
        <v>58.516400000000004</v>
      </c>
    </row>
    <row r="458" spans="1:22" x14ac:dyDescent="0.25">
      <c r="B458" s="6"/>
      <c r="C458" s="2"/>
      <c r="D458" s="2"/>
      <c r="E458" s="6"/>
      <c r="F458" s="6"/>
      <c r="G458" s="6" t="s">
        <v>133</v>
      </c>
      <c r="H458" s="7">
        <v>96</v>
      </c>
      <c r="I458" s="7" t="s">
        <v>399</v>
      </c>
      <c r="J458" s="10">
        <v>2.9000000000000001E-2</v>
      </c>
      <c r="K458" s="10">
        <v>3.4000000000000002E-2</v>
      </c>
      <c r="L458" s="10">
        <v>0</v>
      </c>
      <c r="M458" s="10">
        <v>5.16E-2</v>
      </c>
      <c r="N458" s="10">
        <v>4.65E-2</v>
      </c>
      <c r="O458" s="10">
        <v>0.24979999999999999</v>
      </c>
      <c r="P458" s="10">
        <v>57.16</v>
      </c>
      <c r="Q458" s="10">
        <v>5.0000000000000001E-3</v>
      </c>
      <c r="R458" s="10">
        <v>2.98E-2</v>
      </c>
      <c r="S458" s="10">
        <v>0.12559999999999999</v>
      </c>
      <c r="T458" s="10">
        <v>0</v>
      </c>
      <c r="U458" s="10">
        <v>0</v>
      </c>
      <c r="V458" s="10">
        <f t="shared" si="126"/>
        <v>57.731299999999997</v>
      </c>
    </row>
    <row r="459" spans="1:22" x14ac:dyDescent="0.25">
      <c r="B459" s="6"/>
      <c r="C459" s="2"/>
      <c r="D459" s="2"/>
      <c r="E459" s="6"/>
      <c r="F459" s="6"/>
      <c r="G459" s="6" t="s">
        <v>133</v>
      </c>
      <c r="H459" s="7">
        <v>97</v>
      </c>
      <c r="I459" s="7" t="s">
        <v>400</v>
      </c>
      <c r="J459" s="10">
        <v>1.2999999999999999E-2</v>
      </c>
      <c r="K459" s="10">
        <v>3.2000000000000001E-2</v>
      </c>
      <c r="L459" s="10">
        <v>0</v>
      </c>
      <c r="M459" s="10">
        <v>0.14510000000000001</v>
      </c>
      <c r="N459" s="10">
        <v>3.6600000000000001E-2</v>
      </c>
      <c r="O459" s="10">
        <v>0.21079999999999999</v>
      </c>
      <c r="P459" s="10">
        <v>58.08</v>
      </c>
      <c r="Q459" s="10">
        <v>0</v>
      </c>
      <c r="R459" s="10">
        <v>4.1000000000000002E-2</v>
      </c>
      <c r="S459" s="10">
        <v>0.13139999999999999</v>
      </c>
      <c r="T459" s="10">
        <v>7.9000000000000008E-3</v>
      </c>
      <c r="U459" s="10">
        <v>0</v>
      </c>
      <c r="V459" s="10">
        <f t="shared" si="126"/>
        <v>58.697799999999994</v>
      </c>
    </row>
    <row r="460" spans="1:22" x14ac:dyDescent="0.25">
      <c r="A460" s="7"/>
      <c r="I460" s="73" t="s">
        <v>135</v>
      </c>
      <c r="J460" s="74">
        <f>AVERAGE(J454:J459)</f>
        <v>3.5783333333333341E-2</v>
      </c>
      <c r="K460" s="74">
        <f t="shared" ref="K460:U460" si="127">AVERAGE(K454:K459)</f>
        <v>5.3366666666666673E-2</v>
      </c>
      <c r="L460" s="74">
        <f t="shared" si="127"/>
        <v>1.3499999999999998E-2</v>
      </c>
      <c r="M460" s="74">
        <f t="shared" si="127"/>
        <v>0.10911666666666665</v>
      </c>
      <c r="N460" s="74">
        <f t="shared" si="127"/>
        <v>2.3983333333333332E-2</v>
      </c>
      <c r="O460" s="74">
        <f t="shared" si="127"/>
        <v>0.18033333333333335</v>
      </c>
      <c r="P460" s="74">
        <f t="shared" si="127"/>
        <v>58.024999999999999</v>
      </c>
      <c r="Q460" s="74">
        <f t="shared" si="127"/>
        <v>2.7649999999999997E-2</v>
      </c>
      <c r="R460" s="74">
        <f t="shared" si="127"/>
        <v>3.1566666666666666E-2</v>
      </c>
      <c r="S460" s="74">
        <f t="shared" si="127"/>
        <v>0.11988333333333334</v>
      </c>
      <c r="T460" s="74">
        <f t="shared" si="127"/>
        <v>1.3166666666666667E-3</v>
      </c>
      <c r="U460" s="74">
        <f t="shared" si="127"/>
        <v>8.2000000000000007E-3</v>
      </c>
      <c r="V460" s="74">
        <f t="shared" si="126"/>
        <v>58.629700000000007</v>
      </c>
    </row>
    <row r="461" spans="1:22" x14ac:dyDescent="0.25">
      <c r="A461" s="7"/>
      <c r="I461" s="73" t="s">
        <v>358</v>
      </c>
      <c r="J461" s="74">
        <f>STDEV(J454:J459)</f>
        <v>2.963723446387443E-2</v>
      </c>
      <c r="K461" s="74">
        <f t="shared" ref="K461:U461" si="128">STDEV(K454:K459)</f>
        <v>2.9634484417088588E-2</v>
      </c>
      <c r="L461" s="74">
        <f t="shared" si="128"/>
        <v>2.3416404506243056E-2</v>
      </c>
      <c r="M461" s="74">
        <f t="shared" si="128"/>
        <v>5.1897646060940661E-2</v>
      </c>
      <c r="N461" s="74">
        <f t="shared" si="128"/>
        <v>1.9855016158811526E-2</v>
      </c>
      <c r="O461" s="74">
        <f t="shared" si="128"/>
        <v>4.1578584231147873E-2</v>
      </c>
      <c r="P461" s="74">
        <f t="shared" si="128"/>
        <v>0.70449272529956031</v>
      </c>
      <c r="Q461" s="74">
        <f t="shared" si="128"/>
        <v>3.6180533439959119E-2</v>
      </c>
      <c r="R461" s="74">
        <f t="shared" si="128"/>
        <v>8.9928119443623625E-3</v>
      </c>
      <c r="S461" s="74">
        <f t="shared" si="128"/>
        <v>2.8498801144375606E-2</v>
      </c>
      <c r="T461" s="74">
        <f t="shared" si="128"/>
        <v>3.2251614946645184E-3</v>
      </c>
      <c r="U461" s="74">
        <f t="shared" si="128"/>
        <v>1.2489995996796798E-2</v>
      </c>
      <c r="V461" s="74"/>
    </row>
    <row r="462" spans="1:22" x14ac:dyDescent="0.25">
      <c r="A462" s="3" t="s">
        <v>455</v>
      </c>
      <c r="B462" s="3" t="s">
        <v>150</v>
      </c>
      <c r="C462" s="3">
        <v>2</v>
      </c>
      <c r="D462" s="3">
        <v>1200</v>
      </c>
      <c r="E462" s="3">
        <v>50</v>
      </c>
      <c r="F462" s="3">
        <v>6</v>
      </c>
      <c r="G462" s="3"/>
      <c r="H462" s="5"/>
      <c r="I462" s="5" t="s">
        <v>801</v>
      </c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B463" s="6"/>
      <c r="C463" s="2"/>
      <c r="D463" s="2"/>
      <c r="E463" s="6"/>
      <c r="F463" s="6"/>
      <c r="G463" s="6" t="s">
        <v>133</v>
      </c>
      <c r="H463" s="7">
        <v>282</v>
      </c>
      <c r="I463" s="7" t="s">
        <v>467</v>
      </c>
      <c r="J463" s="10">
        <v>5.21E-2</v>
      </c>
      <c r="K463" s="10">
        <v>2.46E-2</v>
      </c>
      <c r="L463" s="10">
        <v>3.04E-2</v>
      </c>
      <c r="M463" s="10">
        <v>0.1633</v>
      </c>
      <c r="N463" s="10">
        <v>0</v>
      </c>
      <c r="O463" s="10">
        <v>0.30869999999999997</v>
      </c>
      <c r="P463" s="10">
        <v>57</v>
      </c>
      <c r="Q463" s="10">
        <v>5.0200000000000002E-2</v>
      </c>
      <c r="R463" s="10">
        <v>2.4500000000000001E-2</v>
      </c>
      <c r="S463" s="10">
        <v>4.9000000000000002E-2</v>
      </c>
      <c r="T463" s="10">
        <v>0</v>
      </c>
      <c r="U463" s="10">
        <v>5.4000000000000003E-3</v>
      </c>
      <c r="V463" s="10">
        <f t="shared" ref="V463:V468" si="129">SUM(J463:U463)</f>
        <v>57.708199999999998</v>
      </c>
    </row>
    <row r="464" spans="1:22" s="67" customFormat="1" x14ac:dyDescent="0.25">
      <c r="A464" s="150"/>
      <c r="B464" s="6"/>
      <c r="C464" s="2"/>
      <c r="D464" s="2"/>
      <c r="E464" s="6"/>
      <c r="F464" s="6"/>
      <c r="G464" s="6" t="s">
        <v>133</v>
      </c>
      <c r="H464" s="67">
        <v>283</v>
      </c>
      <c r="I464" s="67" t="s">
        <v>468</v>
      </c>
      <c r="J464" s="28">
        <v>0.29949999999999999</v>
      </c>
      <c r="K464" s="28">
        <v>7.2800000000000004E-2</v>
      </c>
      <c r="L464" s="28">
        <v>6.7999999999999996E-3</v>
      </c>
      <c r="M464" s="28">
        <v>0.1351</v>
      </c>
      <c r="N464" s="28">
        <v>0</v>
      </c>
      <c r="O464" s="28">
        <v>0.43769999999999998</v>
      </c>
      <c r="P464" s="28">
        <v>57.58</v>
      </c>
      <c r="Q464" s="28">
        <v>0.1114</v>
      </c>
      <c r="R464" s="28">
        <v>1.9699999999999999E-2</v>
      </c>
      <c r="S464" s="28">
        <v>0.1018</v>
      </c>
      <c r="T464" s="28">
        <v>0</v>
      </c>
      <c r="U464" s="28">
        <v>6.6E-3</v>
      </c>
      <c r="V464" s="28">
        <f t="shared" si="129"/>
        <v>58.7714</v>
      </c>
    </row>
    <row r="465" spans="1:158" x14ac:dyDescent="0.25">
      <c r="B465" s="6"/>
      <c r="C465" s="2"/>
      <c r="D465" s="2"/>
      <c r="E465" s="6"/>
      <c r="F465" s="6"/>
      <c r="G465" s="6" t="s">
        <v>133</v>
      </c>
      <c r="H465" s="7">
        <v>284</v>
      </c>
      <c r="I465" s="7" t="s">
        <v>469</v>
      </c>
      <c r="J465" s="10">
        <v>0.1168</v>
      </c>
      <c r="K465" s="10">
        <v>3.0499999999999999E-2</v>
      </c>
      <c r="L465" s="10">
        <v>0</v>
      </c>
      <c r="M465" s="10">
        <v>0.13819999999999999</v>
      </c>
      <c r="N465" s="10">
        <v>2.1600000000000001E-2</v>
      </c>
      <c r="O465" s="10">
        <v>0.3175</v>
      </c>
      <c r="P465" s="10">
        <v>57.54</v>
      </c>
      <c r="Q465" s="10">
        <v>1.9300000000000001E-2</v>
      </c>
      <c r="R465" s="10">
        <v>1.4800000000000001E-2</v>
      </c>
      <c r="S465" s="10">
        <v>0.1115</v>
      </c>
      <c r="T465" s="10">
        <v>5.4999999999999997E-3</v>
      </c>
      <c r="U465" s="10">
        <v>5.21E-2</v>
      </c>
      <c r="V465" s="10">
        <f t="shared" si="129"/>
        <v>58.367800000000003</v>
      </c>
    </row>
    <row r="466" spans="1:158" x14ac:dyDescent="0.25">
      <c r="B466" s="6"/>
      <c r="C466" s="2"/>
      <c r="D466" s="2"/>
      <c r="E466" s="6"/>
      <c r="F466" s="6"/>
      <c r="G466" s="6" t="s">
        <v>133</v>
      </c>
      <c r="H466" s="7">
        <v>285</v>
      </c>
      <c r="I466" s="7" t="s">
        <v>470</v>
      </c>
      <c r="J466" s="10">
        <v>1.11E-2</v>
      </c>
      <c r="K466" s="10">
        <v>9.1200000000000003E-2</v>
      </c>
      <c r="L466" s="10">
        <v>1.1299999999999999E-2</v>
      </c>
      <c r="M466" s="10">
        <v>0.16550000000000001</v>
      </c>
      <c r="N466" s="10">
        <v>4.0500000000000001E-2</v>
      </c>
      <c r="O466" s="10">
        <v>0.29859999999999998</v>
      </c>
      <c r="P466" s="10">
        <v>57.29</v>
      </c>
      <c r="Q466" s="10">
        <v>2.5000000000000001E-3</v>
      </c>
      <c r="R466" s="10">
        <v>3.2800000000000003E-2</v>
      </c>
      <c r="S466" s="10">
        <v>7.8299999999999995E-2</v>
      </c>
      <c r="T466" s="10">
        <v>4.1000000000000002E-2</v>
      </c>
      <c r="U466" s="10">
        <v>4.9599999999999998E-2</v>
      </c>
      <c r="V466" s="10">
        <f t="shared" si="129"/>
        <v>58.112399999999994</v>
      </c>
    </row>
    <row r="467" spans="1:158" x14ac:dyDescent="0.25">
      <c r="B467" s="6"/>
      <c r="C467" s="2"/>
      <c r="D467" s="2"/>
      <c r="E467" s="6"/>
      <c r="F467" s="6"/>
      <c r="G467" s="6" t="s">
        <v>133</v>
      </c>
      <c r="H467" s="7">
        <v>286</v>
      </c>
      <c r="I467" s="7" t="s">
        <v>471</v>
      </c>
      <c r="J467" s="10">
        <v>4.0300000000000002E-2</v>
      </c>
      <c r="K467" s="10">
        <v>7.6600000000000001E-2</v>
      </c>
      <c r="L467" s="10">
        <v>2.7400000000000001E-2</v>
      </c>
      <c r="M467" s="10">
        <v>0.16089999999999999</v>
      </c>
      <c r="N467" s="10">
        <v>2.6100000000000002E-2</v>
      </c>
      <c r="O467" s="10">
        <v>0.252</v>
      </c>
      <c r="P467" s="10">
        <v>56.86</v>
      </c>
      <c r="Q467" s="10">
        <v>0</v>
      </c>
      <c r="R467" s="10">
        <v>2.7699999999999999E-2</v>
      </c>
      <c r="S467" s="10">
        <v>8.1600000000000006E-2</v>
      </c>
      <c r="T467" s="10">
        <v>0</v>
      </c>
      <c r="U467" s="10">
        <v>0</v>
      </c>
      <c r="V467" s="10">
        <f t="shared" si="129"/>
        <v>57.552600000000005</v>
      </c>
    </row>
    <row r="468" spans="1:158" x14ac:dyDescent="0.25">
      <c r="B468" s="6"/>
      <c r="C468" s="2"/>
      <c r="D468" s="2"/>
      <c r="E468" s="6"/>
      <c r="F468" s="6"/>
      <c r="G468" s="6"/>
      <c r="I468" s="73" t="s">
        <v>135</v>
      </c>
      <c r="J468" s="74">
        <f>AVERAGE(J463:J467)</f>
        <v>0.10396000000000001</v>
      </c>
      <c r="K468" s="74">
        <f t="shared" ref="K468:O468" si="130">AVERAGE(K463:K467)</f>
        <v>5.9140000000000005E-2</v>
      </c>
      <c r="L468" s="74">
        <f t="shared" si="130"/>
        <v>1.5179999999999999E-2</v>
      </c>
      <c r="M468" s="74">
        <f t="shared" si="130"/>
        <v>0.15259999999999999</v>
      </c>
      <c r="N468" s="74">
        <f t="shared" si="130"/>
        <v>1.7639999999999999E-2</v>
      </c>
      <c r="O468" s="74">
        <f t="shared" si="130"/>
        <v>0.32289999999999996</v>
      </c>
      <c r="P468" s="74">
        <f>AVERAGE(P463:P467)</f>
        <v>57.253999999999998</v>
      </c>
      <c r="Q468" s="74">
        <f t="shared" ref="Q468" si="131">AVERAGE(Q463:Q467)</f>
        <v>3.6680000000000004E-2</v>
      </c>
      <c r="R468" s="74">
        <f t="shared" ref="R468" si="132">AVERAGE(R463:R467)</f>
        <v>2.3900000000000001E-2</v>
      </c>
      <c r="S468" s="74">
        <f t="shared" ref="S468" si="133">AVERAGE(S463:S467)</f>
        <v>8.4439999999999987E-2</v>
      </c>
      <c r="T468" s="74">
        <f t="shared" ref="T468" si="134">AVERAGE(T463:T467)</f>
        <v>9.2999999999999992E-3</v>
      </c>
      <c r="U468" s="74">
        <f t="shared" ref="U468" si="135">AVERAGE(U463:U467)</f>
        <v>2.274E-2</v>
      </c>
      <c r="V468" s="74">
        <f t="shared" si="129"/>
        <v>58.102479999999993</v>
      </c>
    </row>
    <row r="469" spans="1:158" x14ac:dyDescent="0.25">
      <c r="B469" s="6"/>
      <c r="C469" s="2"/>
      <c r="D469" s="2"/>
      <c r="E469" s="6"/>
      <c r="F469" s="6"/>
      <c r="G469" s="6"/>
      <c r="I469" s="73" t="s">
        <v>402</v>
      </c>
      <c r="J469" s="74">
        <f>STDEV(J463:J467)</f>
        <v>0.11593725889462798</v>
      </c>
      <c r="K469" s="74">
        <f t="shared" ref="K469:O469" si="136">STDEV(K463:K467)</f>
        <v>2.9717637860368368E-2</v>
      </c>
      <c r="L469" s="74">
        <f t="shared" si="136"/>
        <v>1.3197423991067351E-2</v>
      </c>
      <c r="M469" s="74">
        <f t="shared" si="136"/>
        <v>1.4691834466805024E-2</v>
      </c>
      <c r="N469" s="74">
        <f t="shared" si="136"/>
        <v>1.7551153808225833E-2</v>
      </c>
      <c r="O469" s="74">
        <f t="shared" si="136"/>
        <v>6.8969449758570736E-2</v>
      </c>
      <c r="P469" s="74">
        <f>STDEV(P463:P467)</f>
        <v>0.31981244503614881</v>
      </c>
      <c r="Q469" s="74">
        <f t="shared" ref="Q469:U469" si="137">STDEV(Q463:Q467)</f>
        <v>4.6318538405264897E-2</v>
      </c>
      <c r="R469" s="74">
        <f t="shared" si="137"/>
        <v>6.9724457688819562E-3</v>
      </c>
      <c r="S469" s="74">
        <f t="shared" si="137"/>
        <v>2.4162843375728823E-2</v>
      </c>
      <c r="T469" s="74">
        <f t="shared" si="137"/>
        <v>1.7880156598866801E-2</v>
      </c>
      <c r="U469" s="74">
        <f t="shared" si="137"/>
        <v>2.5796084974274682E-2</v>
      </c>
      <c r="V469" s="74"/>
    </row>
    <row r="470" spans="1:158" x14ac:dyDescent="0.25">
      <c r="A470" s="3" t="s">
        <v>455</v>
      </c>
      <c r="B470" s="3" t="s">
        <v>150</v>
      </c>
      <c r="C470" s="3">
        <v>2</v>
      </c>
      <c r="D470" s="3">
        <v>1200</v>
      </c>
      <c r="E470" s="3">
        <v>50</v>
      </c>
      <c r="F470" s="3">
        <v>6</v>
      </c>
      <c r="G470" s="3"/>
      <c r="H470" s="5"/>
      <c r="I470" s="5" t="s">
        <v>821</v>
      </c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158" x14ac:dyDescent="0.25">
      <c r="B471" s="6"/>
      <c r="C471" s="2"/>
      <c r="D471" s="2"/>
      <c r="E471" s="6"/>
      <c r="F471" s="6"/>
      <c r="G471" s="6" t="s">
        <v>133</v>
      </c>
      <c r="H471" s="7">
        <v>279</v>
      </c>
      <c r="I471" s="7" t="s">
        <v>464</v>
      </c>
      <c r="J471" s="10">
        <v>43</v>
      </c>
      <c r="K471" s="10">
        <v>7.4200000000000002E-2</v>
      </c>
      <c r="L471" s="10">
        <v>2.98</v>
      </c>
      <c r="M471" s="10">
        <v>1.33</v>
      </c>
      <c r="N471" s="10">
        <v>8.1699999999999995E-2</v>
      </c>
      <c r="O471" s="10">
        <v>12.32</v>
      </c>
      <c r="P471" s="10">
        <v>40.119999999999997</v>
      </c>
      <c r="Q471" s="10">
        <v>0.56610000000000005</v>
      </c>
      <c r="R471" s="10">
        <v>4.7899999999999998E-2</v>
      </c>
      <c r="S471" s="10">
        <v>4.1200000000000001E-2</v>
      </c>
      <c r="T471" s="10">
        <v>1.21E-2</v>
      </c>
      <c r="U471" s="10">
        <v>0</v>
      </c>
      <c r="V471" s="10">
        <f>SUM(J471:U471)</f>
        <v>100.5732</v>
      </c>
    </row>
    <row r="472" spans="1:158" x14ac:dyDescent="0.25">
      <c r="B472" s="6"/>
      <c r="C472" s="2"/>
      <c r="D472" s="2"/>
      <c r="E472" s="6"/>
      <c r="F472" s="6"/>
      <c r="G472" s="6" t="s">
        <v>133</v>
      </c>
      <c r="H472" s="7">
        <v>280</v>
      </c>
      <c r="I472" s="7" t="s">
        <v>465</v>
      </c>
      <c r="J472" s="10">
        <v>42.62</v>
      </c>
      <c r="K472" s="10">
        <v>0.11509999999999999</v>
      </c>
      <c r="L472" s="10">
        <v>2.96</v>
      </c>
      <c r="M472" s="10">
        <v>1.42</v>
      </c>
      <c r="N472" s="10">
        <v>4.5499999999999999E-2</v>
      </c>
      <c r="O472" s="10">
        <v>12.35</v>
      </c>
      <c r="P472" s="10">
        <v>39.68</v>
      </c>
      <c r="Q472" s="10">
        <v>0.53939999999999999</v>
      </c>
      <c r="R472" s="10">
        <v>9.6600000000000005E-2</v>
      </c>
      <c r="S472" s="10">
        <v>3.5000000000000003E-2</v>
      </c>
      <c r="T472" s="10">
        <v>1.0800000000000001E-2</v>
      </c>
      <c r="U472" s="10">
        <v>1.0699999999999999E-2</v>
      </c>
      <c r="V472" s="10">
        <f>SUM(J472:U472)</f>
        <v>99.883099999999985</v>
      </c>
    </row>
    <row r="473" spans="1:158" x14ac:dyDescent="0.25">
      <c r="B473" s="6"/>
      <c r="C473" s="2"/>
      <c r="D473" s="2"/>
      <c r="E473" s="6"/>
      <c r="F473" s="6"/>
      <c r="G473" s="6" t="s">
        <v>133</v>
      </c>
      <c r="H473" s="7">
        <v>281</v>
      </c>
      <c r="I473" s="7" t="s">
        <v>466</v>
      </c>
      <c r="J473" s="10">
        <v>42.73</v>
      </c>
      <c r="K473" s="10">
        <v>0.1019</v>
      </c>
      <c r="L473" s="10">
        <v>2.93</v>
      </c>
      <c r="M473" s="10">
        <v>1.36</v>
      </c>
      <c r="N473" s="10">
        <v>6.8999999999999999E-3</v>
      </c>
      <c r="O473" s="10">
        <v>12.47</v>
      </c>
      <c r="P473" s="10">
        <v>39.630000000000003</v>
      </c>
      <c r="Q473" s="10">
        <v>0.59950000000000003</v>
      </c>
      <c r="R473" s="10">
        <v>4.3099999999999999E-2</v>
      </c>
      <c r="S473" s="10">
        <v>0.1203</v>
      </c>
      <c r="T473" s="10">
        <v>0</v>
      </c>
      <c r="U473" s="10">
        <v>2.0400000000000001E-2</v>
      </c>
      <c r="V473" s="10">
        <f>SUM(J473:U473)</f>
        <v>100.0121</v>
      </c>
    </row>
    <row r="474" spans="1:158" x14ac:dyDescent="0.25">
      <c r="B474" s="6"/>
      <c r="C474" s="2"/>
      <c r="D474" s="2"/>
      <c r="E474" s="6"/>
      <c r="F474" s="6"/>
      <c r="G474" s="6"/>
      <c r="I474" s="73" t="s">
        <v>135</v>
      </c>
      <c r="J474" s="74">
        <f>AVERAGE(J471:J473)</f>
        <v>42.783333333333331</v>
      </c>
      <c r="K474" s="74">
        <f t="shared" ref="K474:U474" si="138">AVERAGE(K471:K473)</f>
        <v>9.7066666666666676E-2</v>
      </c>
      <c r="L474" s="74">
        <f t="shared" si="138"/>
        <v>2.9566666666666666</v>
      </c>
      <c r="M474" s="74">
        <f t="shared" si="138"/>
        <v>1.37</v>
      </c>
      <c r="N474" s="74">
        <f t="shared" si="138"/>
        <v>4.469999999999999E-2</v>
      </c>
      <c r="O474" s="74">
        <f t="shared" si="138"/>
        <v>12.38</v>
      </c>
      <c r="P474" s="74">
        <f t="shared" si="138"/>
        <v>39.81</v>
      </c>
      <c r="Q474" s="74">
        <f t="shared" si="138"/>
        <v>0.56833333333333336</v>
      </c>
      <c r="R474" s="74">
        <f t="shared" si="138"/>
        <v>6.2533333333333344E-2</v>
      </c>
      <c r="S474" s="74">
        <f t="shared" si="138"/>
        <v>6.5500000000000003E-2</v>
      </c>
      <c r="T474" s="74">
        <f t="shared" si="138"/>
        <v>7.6333333333333331E-3</v>
      </c>
      <c r="U474" s="74">
        <f t="shared" si="138"/>
        <v>1.0366666666666668E-2</v>
      </c>
      <c r="V474" s="74">
        <f>SUM(J474:U474)</f>
        <v>100.15613333333333</v>
      </c>
    </row>
    <row r="475" spans="1:158" s="64" customFormat="1" ht="15.75" thickBot="1" x14ac:dyDescent="0.3">
      <c r="A475" s="68"/>
      <c r="B475" s="77"/>
      <c r="C475" s="153"/>
      <c r="D475" s="153"/>
      <c r="E475" s="77"/>
      <c r="F475" s="77"/>
      <c r="G475" s="77"/>
      <c r="I475" s="71" t="s">
        <v>402</v>
      </c>
      <c r="J475" s="72">
        <f>STDEV(J471:J473)</f>
        <v>0.19553345834750102</v>
      </c>
      <c r="K475" s="72">
        <f t="shared" ref="K475:U475" si="139">STDEV(K471:K473)</f>
        <v>2.0873987001369283E-2</v>
      </c>
      <c r="L475" s="72">
        <f t="shared" si="139"/>
        <v>2.5166114784235735E-2</v>
      </c>
      <c r="M475" s="72">
        <f t="shared" si="139"/>
        <v>4.5825756949558323E-2</v>
      </c>
      <c r="N475" s="72">
        <f t="shared" si="139"/>
        <v>3.7406416561868112E-2</v>
      </c>
      <c r="O475" s="72">
        <f t="shared" si="139"/>
        <v>7.9372539331938052E-2</v>
      </c>
      <c r="P475" s="72">
        <f t="shared" si="139"/>
        <v>0.26962937525425301</v>
      </c>
      <c r="Q475" s="72">
        <f t="shared" si="139"/>
        <v>3.0112179152850006E-2</v>
      </c>
      <c r="R475" s="72">
        <f t="shared" si="139"/>
        <v>2.9600056306252752E-2</v>
      </c>
      <c r="S475" s="72">
        <f t="shared" si="139"/>
        <v>4.7559331366199852E-2</v>
      </c>
      <c r="T475" s="72">
        <f t="shared" si="139"/>
        <v>6.6425396749536505E-3</v>
      </c>
      <c r="U475" s="72">
        <f t="shared" si="139"/>
        <v>1.0204084149659553E-2</v>
      </c>
      <c r="V475" s="72"/>
    </row>
    <row r="476" spans="1:158" x14ac:dyDescent="0.25">
      <c r="A476" s="3" t="s">
        <v>139</v>
      </c>
      <c r="B476" s="3" t="s">
        <v>150</v>
      </c>
      <c r="C476" s="3">
        <v>2</v>
      </c>
      <c r="D476" s="3">
        <v>1300</v>
      </c>
      <c r="E476" s="3">
        <v>10</v>
      </c>
      <c r="F476" s="3">
        <v>1</v>
      </c>
      <c r="G476" s="3"/>
      <c r="H476" s="5"/>
      <c r="I476" s="5" t="s">
        <v>828</v>
      </c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</row>
    <row r="477" spans="1:158" x14ac:dyDescent="0.25">
      <c r="B477" s="6"/>
      <c r="G477" s="7" t="s">
        <v>153</v>
      </c>
      <c r="H477" s="7">
        <v>187</v>
      </c>
      <c r="I477" t="s">
        <v>649</v>
      </c>
      <c r="J477" s="105">
        <v>29.786999999999999</v>
      </c>
      <c r="K477" s="105">
        <v>2.1019999999999999</v>
      </c>
      <c r="L477" s="105">
        <v>5.923</v>
      </c>
      <c r="M477" s="105">
        <v>7.6520000000000001</v>
      </c>
      <c r="N477" s="105">
        <v>0.187</v>
      </c>
      <c r="O477" s="105">
        <v>13.736000000000001</v>
      </c>
      <c r="P477" s="105">
        <v>29.594000000000001</v>
      </c>
      <c r="Q477" s="105">
        <v>1.01</v>
      </c>
      <c r="R477" s="105">
        <v>0.751</v>
      </c>
      <c r="S477" s="105">
        <v>1.4950000000000001</v>
      </c>
      <c r="T477" s="10"/>
      <c r="U477" s="10"/>
      <c r="V477" s="10">
        <f t="shared" ref="V477:V484" si="140">SUM(J477:U477)</f>
        <v>92.237000000000009</v>
      </c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</row>
    <row r="478" spans="1:158" x14ac:dyDescent="0.25">
      <c r="B478" s="6"/>
      <c r="G478" s="7" t="s">
        <v>153</v>
      </c>
      <c r="H478" s="7">
        <v>188</v>
      </c>
      <c r="I478" t="s">
        <v>650</v>
      </c>
      <c r="J478" s="105">
        <v>29.882999999999999</v>
      </c>
      <c r="K478" s="105">
        <v>2.2240000000000002</v>
      </c>
      <c r="L478" s="105">
        <v>5.9710000000000001</v>
      </c>
      <c r="M478" s="105">
        <v>7.8840000000000003</v>
      </c>
      <c r="N478" s="105">
        <v>0.16400000000000001</v>
      </c>
      <c r="O478" s="105">
        <v>13.618</v>
      </c>
      <c r="P478" s="105">
        <v>29.994</v>
      </c>
      <c r="Q478" s="105">
        <v>1.0209999999999999</v>
      </c>
      <c r="R478" s="105">
        <v>0.69199999999999995</v>
      </c>
      <c r="S478" s="105">
        <v>1.591</v>
      </c>
      <c r="T478" s="10"/>
      <c r="U478" s="10"/>
      <c r="V478" s="10">
        <f t="shared" si="140"/>
        <v>93.041999999999987</v>
      </c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</row>
    <row r="479" spans="1:158" x14ac:dyDescent="0.25">
      <c r="B479" s="6"/>
      <c r="G479" s="7" t="s">
        <v>153</v>
      </c>
      <c r="H479" s="7">
        <v>189</v>
      </c>
      <c r="I479" t="s">
        <v>651</v>
      </c>
      <c r="J479" s="105">
        <v>30.192</v>
      </c>
      <c r="K479" s="105">
        <v>2.234</v>
      </c>
      <c r="L479" s="105">
        <v>6.1070000000000002</v>
      </c>
      <c r="M479" s="105">
        <v>7.6520000000000001</v>
      </c>
      <c r="N479" s="105">
        <v>0.182</v>
      </c>
      <c r="O479" s="105">
        <v>14.228999999999999</v>
      </c>
      <c r="P479" s="105">
        <v>28.885999999999999</v>
      </c>
      <c r="Q479" s="105">
        <v>1.0269999999999999</v>
      </c>
      <c r="R479" s="105">
        <v>0.66100000000000003</v>
      </c>
      <c r="S479" s="105">
        <v>1.7</v>
      </c>
      <c r="T479" s="10"/>
      <c r="U479" s="10"/>
      <c r="V479" s="10">
        <f t="shared" si="140"/>
        <v>92.87</v>
      </c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</row>
    <row r="480" spans="1:158" x14ac:dyDescent="0.25">
      <c r="B480" s="6"/>
      <c r="G480" s="7" t="s">
        <v>153</v>
      </c>
      <c r="H480" s="7">
        <v>190</v>
      </c>
      <c r="I480" t="s">
        <v>652</v>
      </c>
      <c r="J480" s="105">
        <v>30.722000000000001</v>
      </c>
      <c r="K480" s="105">
        <v>2.0939999999999999</v>
      </c>
      <c r="L480" s="105">
        <v>6.1280000000000001</v>
      </c>
      <c r="M480" s="105">
        <v>7.6139999999999999</v>
      </c>
      <c r="N480" s="105">
        <v>0.245</v>
      </c>
      <c r="O480" s="105">
        <v>14.788</v>
      </c>
      <c r="P480" s="105">
        <v>28.898</v>
      </c>
      <c r="Q480" s="105">
        <v>0.97</v>
      </c>
      <c r="R480" s="105">
        <v>0.67600000000000005</v>
      </c>
      <c r="S480" s="105">
        <v>1.5409999999999999</v>
      </c>
      <c r="T480" s="10"/>
      <c r="U480" s="10"/>
      <c r="V480" s="10">
        <f t="shared" si="140"/>
        <v>93.675999999999988</v>
      </c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</row>
    <row r="481" spans="1:158" x14ac:dyDescent="0.25">
      <c r="B481" s="6"/>
      <c r="G481" s="7" t="s">
        <v>153</v>
      </c>
      <c r="H481" s="7">
        <v>192</v>
      </c>
      <c r="I481" t="s">
        <v>653</v>
      </c>
      <c r="J481" s="105">
        <v>31.006</v>
      </c>
      <c r="K481" s="105">
        <v>2.1970000000000001</v>
      </c>
      <c r="L481" s="105">
        <v>6.4189999999999996</v>
      </c>
      <c r="M481" s="105">
        <v>7.8789999999999996</v>
      </c>
      <c r="N481" s="105">
        <v>0.157</v>
      </c>
      <c r="O481" s="105">
        <v>15.005000000000001</v>
      </c>
      <c r="P481" s="105">
        <v>28.526</v>
      </c>
      <c r="Q481" s="105">
        <v>0.97899999999999998</v>
      </c>
      <c r="R481" s="105">
        <v>0.65100000000000002</v>
      </c>
      <c r="S481" s="105">
        <v>1.5549999999999999</v>
      </c>
      <c r="T481" s="10"/>
      <c r="U481" s="10"/>
      <c r="V481" s="10">
        <f t="shared" si="140"/>
        <v>94.373999999999995</v>
      </c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</row>
    <row r="482" spans="1:158" x14ac:dyDescent="0.25">
      <c r="B482" s="6"/>
      <c r="G482" s="7" t="s">
        <v>153</v>
      </c>
      <c r="H482" s="7">
        <v>193</v>
      </c>
      <c r="I482" t="s">
        <v>654</v>
      </c>
      <c r="J482" s="105">
        <v>29.585000000000001</v>
      </c>
      <c r="K482" s="105">
        <v>2.1549999999999998</v>
      </c>
      <c r="L482" s="105">
        <v>6.2320000000000002</v>
      </c>
      <c r="M482" s="105">
        <v>7.8650000000000002</v>
      </c>
      <c r="N482" s="105">
        <v>0.24299999999999999</v>
      </c>
      <c r="O482" s="105">
        <v>15.529</v>
      </c>
      <c r="P482" s="105">
        <v>28.510999999999999</v>
      </c>
      <c r="Q482" s="105">
        <v>1.0149999999999999</v>
      </c>
      <c r="R482" s="105">
        <v>0.67300000000000004</v>
      </c>
      <c r="S482" s="105">
        <v>1.4510000000000001</v>
      </c>
      <c r="T482" s="10"/>
      <c r="U482" s="10"/>
      <c r="V482" s="10">
        <f t="shared" si="140"/>
        <v>93.259</v>
      </c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</row>
    <row r="483" spans="1:158" x14ac:dyDescent="0.25">
      <c r="B483" s="6"/>
      <c r="G483" s="7" t="s">
        <v>153</v>
      </c>
      <c r="H483" s="7">
        <v>194</v>
      </c>
      <c r="I483" t="s">
        <v>655</v>
      </c>
      <c r="J483" s="105">
        <v>29.713000000000001</v>
      </c>
      <c r="K483" s="105">
        <v>2.2040000000000002</v>
      </c>
      <c r="L483" s="105">
        <v>5.8970000000000002</v>
      </c>
      <c r="M483" s="105">
        <v>7.4269999999999996</v>
      </c>
      <c r="N483" s="105">
        <v>0.152</v>
      </c>
      <c r="O483" s="105">
        <v>13.837999999999999</v>
      </c>
      <c r="P483" s="105">
        <v>29.888999999999999</v>
      </c>
      <c r="Q483" s="105">
        <v>1.0189999999999999</v>
      </c>
      <c r="R483" s="105">
        <v>0.70499999999999996</v>
      </c>
      <c r="S483" s="105">
        <v>1.6539999999999999</v>
      </c>
      <c r="T483" s="10"/>
      <c r="U483" s="10"/>
      <c r="V483" s="10">
        <f t="shared" si="140"/>
        <v>92.498000000000005</v>
      </c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</row>
    <row r="484" spans="1:158" x14ac:dyDescent="0.25">
      <c r="B484" s="6"/>
      <c r="I484" s="73" t="s">
        <v>135</v>
      </c>
      <c r="J484" s="74">
        <f>AVERAGE(J477:J483)</f>
        <v>30.126857142857144</v>
      </c>
      <c r="K484" s="74">
        <f t="shared" ref="K484:S484" si="141">AVERAGE(K477:K483)</f>
        <v>2.1728571428571426</v>
      </c>
      <c r="L484" s="74">
        <f t="shared" si="141"/>
        <v>6.0967142857142855</v>
      </c>
      <c r="M484" s="74">
        <f t="shared" si="141"/>
        <v>7.7104285714285723</v>
      </c>
      <c r="N484" s="74">
        <f t="shared" si="141"/>
        <v>0.18999999999999997</v>
      </c>
      <c r="O484" s="74">
        <f t="shared" si="141"/>
        <v>14.391857142857139</v>
      </c>
      <c r="P484" s="74">
        <f t="shared" si="141"/>
        <v>29.18542857142857</v>
      </c>
      <c r="Q484" s="74">
        <f t="shared" si="141"/>
        <v>1.0058571428571428</v>
      </c>
      <c r="R484" s="74">
        <f t="shared" si="141"/>
        <v>0.68700000000000006</v>
      </c>
      <c r="S484" s="74">
        <f t="shared" si="141"/>
        <v>1.5695714285714286</v>
      </c>
      <c r="T484" s="74"/>
      <c r="U484" s="74"/>
      <c r="V484" s="74">
        <f t="shared" si="140"/>
        <v>93.136571428571415</v>
      </c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</row>
    <row r="485" spans="1:158" x14ac:dyDescent="0.25">
      <c r="B485" s="6"/>
      <c r="I485" s="73" t="s">
        <v>136</v>
      </c>
      <c r="J485" s="74">
        <f>STDEV(J477:J483)</f>
        <v>0.54332109247093452</v>
      </c>
      <c r="K485" s="74">
        <f t="shared" ref="K485:S485" si="142">STDEV(K477:K483)</f>
        <v>5.6957377547977667E-2</v>
      </c>
      <c r="L485" s="74">
        <f t="shared" si="142"/>
        <v>0.18669111234488742</v>
      </c>
      <c r="M485" s="74">
        <f t="shared" si="142"/>
        <v>0.17267199844682141</v>
      </c>
      <c r="N485" s="74">
        <f t="shared" si="142"/>
        <v>3.8978626621949307E-2</v>
      </c>
      <c r="O485" s="74">
        <f t="shared" si="142"/>
        <v>0.72895482909240883</v>
      </c>
      <c r="P485" s="74">
        <f t="shared" si="142"/>
        <v>0.6295108834491685</v>
      </c>
      <c r="Q485" s="74">
        <f t="shared" si="142"/>
        <v>2.2199313588701849E-2</v>
      </c>
      <c r="R485" s="74">
        <f t="shared" si="142"/>
        <v>3.3501243758005943E-2</v>
      </c>
      <c r="S485" s="74">
        <f t="shared" si="142"/>
        <v>8.6840576427645311E-2</v>
      </c>
      <c r="T485" s="74"/>
      <c r="U485" s="74"/>
      <c r="V485" s="74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</row>
    <row r="486" spans="1:158" x14ac:dyDescent="0.25">
      <c r="A486" s="3" t="s">
        <v>139</v>
      </c>
      <c r="B486" s="3" t="s">
        <v>150</v>
      </c>
      <c r="C486" s="3">
        <v>2</v>
      </c>
      <c r="D486" s="3">
        <v>1300</v>
      </c>
      <c r="E486" s="3">
        <v>10</v>
      </c>
      <c r="F486" s="3">
        <v>1</v>
      </c>
      <c r="G486" s="3"/>
      <c r="H486" s="5"/>
      <c r="I486" s="5" t="s">
        <v>403</v>
      </c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</row>
    <row r="487" spans="1:158" s="12" customFormat="1" x14ac:dyDescent="0.25">
      <c r="A487" s="109"/>
      <c r="B487" s="6"/>
      <c r="G487" s="12" t="s">
        <v>133</v>
      </c>
      <c r="H487" s="12">
        <v>208</v>
      </c>
      <c r="I487" s="12" t="s">
        <v>98</v>
      </c>
      <c r="J487" s="36">
        <v>38.520000000000003</v>
      </c>
      <c r="K487" s="36">
        <v>9.6299999999999997E-2</v>
      </c>
      <c r="L487" s="36">
        <v>0.09</v>
      </c>
      <c r="M487" s="36">
        <v>3.5</v>
      </c>
      <c r="N487" s="36">
        <v>0.20580000000000001</v>
      </c>
      <c r="O487" s="36">
        <v>49.53</v>
      </c>
      <c r="P487" s="36">
        <v>2.44</v>
      </c>
      <c r="Q487" s="36">
        <v>0</v>
      </c>
      <c r="R487" s="36">
        <v>0</v>
      </c>
      <c r="S487" s="36">
        <v>5.8400000000000001E-2</v>
      </c>
      <c r="T487" s="36">
        <v>1.1299999999999999E-2</v>
      </c>
      <c r="U487" s="36">
        <v>2.6100000000000002E-2</v>
      </c>
      <c r="V487" s="155">
        <f>SUM(J487:U487)</f>
        <v>94.47790000000002</v>
      </c>
    </row>
    <row r="488" spans="1:158" s="12" customFormat="1" x14ac:dyDescent="0.25">
      <c r="A488" s="109"/>
      <c r="B488" s="6"/>
      <c r="G488" s="12" t="s">
        <v>133</v>
      </c>
      <c r="H488" s="12">
        <v>209</v>
      </c>
      <c r="I488" s="12" t="s">
        <v>99</v>
      </c>
      <c r="J488" s="36">
        <v>39.159999999999997</v>
      </c>
      <c r="K488" s="36">
        <v>8.7900000000000006E-2</v>
      </c>
      <c r="L488" s="36">
        <v>5.4199999999999998E-2</v>
      </c>
      <c r="M488" s="36">
        <v>3.46</v>
      </c>
      <c r="N488" s="36">
        <v>0.1762</v>
      </c>
      <c r="O488" s="36">
        <v>49.44</v>
      </c>
      <c r="P488" s="36">
        <v>2.06</v>
      </c>
      <c r="Q488" s="36">
        <v>0</v>
      </c>
      <c r="R488" s="36">
        <v>1.2500000000000001E-2</v>
      </c>
      <c r="S488" s="36">
        <v>3.4799999999999998E-2</v>
      </c>
      <c r="T488" s="36">
        <v>3.9899999999999998E-2</v>
      </c>
      <c r="U488" s="36">
        <v>0</v>
      </c>
      <c r="V488" s="155">
        <f>SUM(J488:U488)</f>
        <v>94.525500000000008</v>
      </c>
    </row>
    <row r="489" spans="1:158" s="12" customFormat="1" x14ac:dyDescent="0.25">
      <c r="A489" s="109"/>
      <c r="B489" s="6"/>
      <c r="G489" s="12" t="s">
        <v>133</v>
      </c>
      <c r="H489" s="12">
        <v>210</v>
      </c>
      <c r="I489" s="12" t="s">
        <v>100</v>
      </c>
      <c r="J489" s="36">
        <v>39.17</v>
      </c>
      <c r="K489" s="36">
        <v>0.1002</v>
      </c>
      <c r="L489" s="36">
        <v>0.22409999999999999</v>
      </c>
      <c r="M489" s="36">
        <v>3.6</v>
      </c>
      <c r="N489" s="36">
        <v>0.18360000000000001</v>
      </c>
      <c r="O489" s="36">
        <v>49.81</v>
      </c>
      <c r="P489" s="36">
        <v>2.23</v>
      </c>
      <c r="Q489" s="36">
        <v>4.7500000000000001E-2</v>
      </c>
      <c r="R489" s="36">
        <v>9.4000000000000004E-3</v>
      </c>
      <c r="S489" s="36">
        <v>0</v>
      </c>
      <c r="T489" s="36">
        <v>2.7000000000000001E-3</v>
      </c>
      <c r="U489" s="36">
        <v>6.1600000000000002E-2</v>
      </c>
      <c r="V489" s="155">
        <f>SUM(J489:U489)</f>
        <v>95.43910000000001</v>
      </c>
    </row>
    <row r="490" spans="1:158" s="12" customFormat="1" x14ac:dyDescent="0.25">
      <c r="A490" s="109"/>
      <c r="B490" s="6"/>
      <c r="G490" s="12" t="s">
        <v>133</v>
      </c>
      <c r="H490" s="12">
        <v>214</v>
      </c>
      <c r="I490" s="12" t="s">
        <v>101</v>
      </c>
      <c r="J490" s="36">
        <v>37.93</v>
      </c>
      <c r="K490" s="36">
        <v>3.8800000000000001E-2</v>
      </c>
      <c r="L490" s="36">
        <v>0.1459</v>
      </c>
      <c r="M490" s="36">
        <v>3.04</v>
      </c>
      <c r="N490" s="36">
        <v>0.1222</v>
      </c>
      <c r="O490" s="36">
        <v>49.63</v>
      </c>
      <c r="P490" s="36">
        <v>2.11</v>
      </c>
      <c r="Q490" s="36">
        <v>3.39E-2</v>
      </c>
      <c r="R490" s="36">
        <v>6.8999999999999999E-3</v>
      </c>
      <c r="S490" s="36">
        <v>7.1900000000000006E-2</v>
      </c>
      <c r="T490" s="36">
        <v>3.56E-2</v>
      </c>
      <c r="U490" s="36">
        <v>3.1600000000000003E-2</v>
      </c>
      <c r="V490" s="155">
        <f>SUM(J490:U490)</f>
        <v>93.19680000000001</v>
      </c>
    </row>
    <row r="491" spans="1:158" s="12" customFormat="1" x14ac:dyDescent="0.25">
      <c r="A491" s="109"/>
      <c r="B491" s="6"/>
      <c r="I491" s="73" t="s">
        <v>135</v>
      </c>
      <c r="J491" s="74">
        <f t="shared" ref="J491:U491" si="143">AVERAGE(J487:J490)</f>
        <v>38.695</v>
      </c>
      <c r="K491" s="74">
        <f t="shared" si="143"/>
        <v>8.0799999999999997E-2</v>
      </c>
      <c r="L491" s="74">
        <f t="shared" si="143"/>
        <v>0.12855</v>
      </c>
      <c r="M491" s="74">
        <f t="shared" si="143"/>
        <v>3.4000000000000004</v>
      </c>
      <c r="N491" s="74">
        <f t="shared" si="143"/>
        <v>0.17194999999999999</v>
      </c>
      <c r="O491" s="74">
        <f t="shared" si="143"/>
        <v>49.602499999999999</v>
      </c>
      <c r="P491" s="74">
        <f t="shared" si="143"/>
        <v>2.21</v>
      </c>
      <c r="Q491" s="74">
        <f t="shared" si="143"/>
        <v>2.035E-2</v>
      </c>
      <c r="R491" s="74">
        <f t="shared" si="143"/>
        <v>7.2000000000000007E-3</v>
      </c>
      <c r="S491" s="74">
        <f t="shared" si="143"/>
        <v>4.1275000000000006E-2</v>
      </c>
      <c r="T491" s="74">
        <f t="shared" si="143"/>
        <v>2.2374999999999999E-2</v>
      </c>
      <c r="U491" s="74">
        <f t="shared" si="143"/>
        <v>2.9825000000000001E-2</v>
      </c>
      <c r="V491" s="74">
        <f>SUM(J491:U491)</f>
        <v>94.409824999999984</v>
      </c>
    </row>
    <row r="492" spans="1:158" s="12" customFormat="1" x14ac:dyDescent="0.25">
      <c r="A492" s="109"/>
      <c r="B492" s="6"/>
      <c r="I492" s="73" t="s">
        <v>136</v>
      </c>
      <c r="J492" s="74">
        <f t="shared" ref="J492:U492" si="144">STDEV(J487:J490)</f>
        <v>0.59377324515901353</v>
      </c>
      <c r="K492" s="74">
        <f t="shared" si="144"/>
        <v>2.846647150596647E-2</v>
      </c>
      <c r="L492" s="74">
        <f t="shared" si="144"/>
        <v>7.4037940724108922E-2</v>
      </c>
      <c r="M492" s="74">
        <f t="shared" si="144"/>
        <v>0.24711670657134188</v>
      </c>
      <c r="N492" s="74">
        <f t="shared" si="144"/>
        <v>3.5471443913849141E-2</v>
      </c>
      <c r="O492" s="74">
        <f t="shared" si="144"/>
        <v>0.15861378670637016</v>
      </c>
      <c r="P492" s="74">
        <f t="shared" si="144"/>
        <v>0.16911534525287761</v>
      </c>
      <c r="Q492" s="74">
        <f t="shared" si="144"/>
        <v>2.4145185855569636E-2</v>
      </c>
      <c r="R492" s="74">
        <f t="shared" si="144"/>
        <v>5.3185210976987455E-3</v>
      </c>
      <c r="S492" s="74">
        <f t="shared" si="144"/>
        <v>3.1499775131472493E-2</v>
      </c>
      <c r="T492" s="74">
        <f t="shared" si="144"/>
        <v>1.8182294501336547E-2</v>
      </c>
      <c r="U492" s="74">
        <f t="shared" si="144"/>
        <v>2.5273223643479545E-2</v>
      </c>
      <c r="V492" s="74"/>
    </row>
    <row r="493" spans="1:158" x14ac:dyDescent="0.25">
      <c r="A493" s="3" t="s">
        <v>139</v>
      </c>
      <c r="B493" s="3" t="s">
        <v>150</v>
      </c>
      <c r="C493" s="3">
        <v>2</v>
      </c>
      <c r="D493" s="3">
        <v>1300</v>
      </c>
      <c r="E493" s="3">
        <v>10</v>
      </c>
      <c r="F493" s="3">
        <v>1</v>
      </c>
      <c r="G493" s="3"/>
      <c r="H493" s="5"/>
      <c r="I493" s="5" t="s">
        <v>420</v>
      </c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</row>
    <row r="494" spans="1:158" x14ac:dyDescent="0.25">
      <c r="B494" s="6"/>
      <c r="G494" s="7" t="s">
        <v>133</v>
      </c>
      <c r="H494" s="7">
        <v>215</v>
      </c>
      <c r="I494" s="7" t="s">
        <v>102</v>
      </c>
      <c r="J494" s="10">
        <v>34.28</v>
      </c>
      <c r="K494" s="10">
        <v>0.30580000000000002</v>
      </c>
      <c r="L494" s="10">
        <v>0.2702</v>
      </c>
      <c r="M494" s="10">
        <v>4.75</v>
      </c>
      <c r="N494" s="10">
        <v>0.254</v>
      </c>
      <c r="O494" s="10">
        <v>23.52</v>
      </c>
      <c r="P494" s="10">
        <v>26.35</v>
      </c>
      <c r="Q494" s="10">
        <v>9.8500000000000004E-2</v>
      </c>
      <c r="R494" s="10">
        <v>3.6499999999999998E-2</v>
      </c>
      <c r="S494" s="10">
        <v>0.95909999999999995</v>
      </c>
      <c r="T494" s="10">
        <v>6.1999999999999998E-3</v>
      </c>
      <c r="U494" s="10">
        <v>9.7000000000000003E-3</v>
      </c>
      <c r="V494" s="155">
        <f t="shared" ref="V494:V499" si="145">SUM(J494:U494)</f>
        <v>90.84</v>
      </c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</row>
    <row r="495" spans="1:158" x14ac:dyDescent="0.25">
      <c r="B495" s="6"/>
      <c r="G495" s="7" t="s">
        <v>133</v>
      </c>
      <c r="H495" s="7">
        <v>216</v>
      </c>
      <c r="I495" s="7" t="s">
        <v>103</v>
      </c>
      <c r="J495" s="10">
        <v>31.17</v>
      </c>
      <c r="K495" s="10">
        <v>1.5428999999999999</v>
      </c>
      <c r="L495" s="10">
        <v>1.5887</v>
      </c>
      <c r="M495" s="10">
        <v>5.0999999999999996</v>
      </c>
      <c r="N495" s="10">
        <v>0.23380000000000001</v>
      </c>
      <c r="O495" s="10">
        <v>19.100000000000001</v>
      </c>
      <c r="P495" s="10">
        <v>25.54</v>
      </c>
      <c r="Q495" s="10">
        <v>0.33350000000000002</v>
      </c>
      <c r="R495" s="10">
        <v>9.4100000000000003E-2</v>
      </c>
      <c r="S495" s="10">
        <v>1.3677999999999999</v>
      </c>
      <c r="T495" s="10">
        <v>2.0299999999999999E-2</v>
      </c>
      <c r="U495" s="10">
        <v>1.4500000000000001E-2</v>
      </c>
      <c r="V495" s="155">
        <f t="shared" si="145"/>
        <v>86.105600000000024</v>
      </c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</row>
    <row r="496" spans="1:158" x14ac:dyDescent="0.25">
      <c r="B496" s="6"/>
      <c r="G496" s="7" t="s">
        <v>133</v>
      </c>
      <c r="H496" s="7">
        <v>217</v>
      </c>
      <c r="I496" s="7" t="s">
        <v>104</v>
      </c>
      <c r="J496" s="10">
        <v>32.840000000000003</v>
      </c>
      <c r="K496" s="10">
        <v>0.36159999999999998</v>
      </c>
      <c r="L496" s="10">
        <v>0.1593</v>
      </c>
      <c r="M496" s="10">
        <v>4.58</v>
      </c>
      <c r="N496" s="10">
        <v>0.28549999999999998</v>
      </c>
      <c r="O496" s="10">
        <v>23.44</v>
      </c>
      <c r="P496" s="10">
        <v>26.22</v>
      </c>
      <c r="Q496" s="10">
        <v>0.19739999999999999</v>
      </c>
      <c r="R496" s="10">
        <v>3.1600000000000003E-2</v>
      </c>
      <c r="S496" s="10">
        <v>1.2171000000000001</v>
      </c>
      <c r="T496" s="10">
        <v>0</v>
      </c>
      <c r="U496" s="10">
        <v>3.6299999999999999E-2</v>
      </c>
      <c r="V496" s="155">
        <f t="shared" si="145"/>
        <v>89.368800000000007</v>
      </c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</row>
    <row r="497" spans="1:158" x14ac:dyDescent="0.25">
      <c r="B497" s="6"/>
      <c r="G497" s="7" t="s">
        <v>133</v>
      </c>
      <c r="H497" s="7">
        <v>218</v>
      </c>
      <c r="I497" s="7" t="s">
        <v>105</v>
      </c>
      <c r="J497" s="10">
        <v>34.42</v>
      </c>
      <c r="K497" s="10">
        <v>0.3483</v>
      </c>
      <c r="L497" s="10">
        <v>0.1646</v>
      </c>
      <c r="M497" s="10">
        <v>4.45</v>
      </c>
      <c r="N497" s="10">
        <v>0.27360000000000001</v>
      </c>
      <c r="O497" s="10">
        <v>26.75</v>
      </c>
      <c r="P497" s="10">
        <v>21.6</v>
      </c>
      <c r="Q497" s="10">
        <v>5.62E-2</v>
      </c>
      <c r="R497" s="10">
        <v>0</v>
      </c>
      <c r="S497" s="10">
        <v>0.80459999999999998</v>
      </c>
      <c r="T497" s="10">
        <v>2.0000000000000001E-4</v>
      </c>
      <c r="U497" s="10">
        <v>6.4999999999999997E-3</v>
      </c>
      <c r="V497" s="155">
        <f t="shared" si="145"/>
        <v>88.874000000000024</v>
      </c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</row>
    <row r="498" spans="1:158" x14ac:dyDescent="0.25">
      <c r="B498" s="6"/>
      <c r="G498" s="7" t="s">
        <v>133</v>
      </c>
      <c r="H498" s="7">
        <v>219</v>
      </c>
      <c r="I498" s="7" t="s">
        <v>106</v>
      </c>
      <c r="J498" s="10">
        <v>31.58</v>
      </c>
      <c r="K498" s="10">
        <v>0.84860000000000002</v>
      </c>
      <c r="L498" s="10">
        <v>1.3861000000000001</v>
      </c>
      <c r="M498" s="10">
        <v>4.72</v>
      </c>
      <c r="N498" s="10">
        <v>0.22919999999999999</v>
      </c>
      <c r="O498" s="10">
        <v>21.4</v>
      </c>
      <c r="P498" s="10">
        <v>26.14</v>
      </c>
      <c r="Q498" s="10">
        <v>0.1066</v>
      </c>
      <c r="R498" s="10">
        <v>0.16300000000000001</v>
      </c>
      <c r="S498" s="10">
        <v>1.2927999999999999</v>
      </c>
      <c r="T498" s="10">
        <v>0</v>
      </c>
      <c r="U498" s="10">
        <v>3.9600000000000003E-2</v>
      </c>
      <c r="V498" s="155">
        <f t="shared" si="145"/>
        <v>87.905899999999988</v>
      </c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</row>
    <row r="499" spans="1:158" x14ac:dyDescent="0.25">
      <c r="B499" s="6"/>
      <c r="I499" s="73" t="s">
        <v>135</v>
      </c>
      <c r="J499" s="74">
        <f t="shared" ref="J499:U499" si="146">AVERAGE(J494:J498)</f>
        <v>32.858000000000004</v>
      </c>
      <c r="K499" s="74">
        <f t="shared" si="146"/>
        <v>0.68144000000000005</v>
      </c>
      <c r="L499" s="74">
        <f t="shared" si="146"/>
        <v>0.71378000000000008</v>
      </c>
      <c r="M499" s="74">
        <f t="shared" si="146"/>
        <v>4.72</v>
      </c>
      <c r="N499" s="74">
        <f t="shared" si="146"/>
        <v>0.25522</v>
      </c>
      <c r="O499" s="74">
        <f t="shared" si="146"/>
        <v>22.842000000000002</v>
      </c>
      <c r="P499" s="74">
        <f t="shared" si="146"/>
        <v>25.17</v>
      </c>
      <c r="Q499" s="74">
        <f t="shared" si="146"/>
        <v>0.15844000000000003</v>
      </c>
      <c r="R499" s="74">
        <f t="shared" si="146"/>
        <v>6.5040000000000014E-2</v>
      </c>
      <c r="S499" s="74">
        <f t="shared" si="146"/>
        <v>1.1282799999999997</v>
      </c>
      <c r="T499" s="74">
        <f t="shared" si="146"/>
        <v>5.3399999999999993E-3</v>
      </c>
      <c r="U499" s="74">
        <f t="shared" si="146"/>
        <v>2.1319999999999999E-2</v>
      </c>
      <c r="V499" s="74">
        <f t="shared" si="145"/>
        <v>88.618860000000012</v>
      </c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</row>
    <row r="500" spans="1:158" s="61" customFormat="1" x14ac:dyDescent="0.25">
      <c r="A500" s="156"/>
      <c r="B500" s="165"/>
      <c r="I500" s="157" t="s">
        <v>136</v>
      </c>
      <c r="J500" s="158">
        <f t="shared" ref="J500:U500" si="147">STDEV(J494:J498)</f>
        <v>1.4953996121438584</v>
      </c>
      <c r="K500" s="158">
        <f t="shared" si="147"/>
        <v>0.5301983336450613</v>
      </c>
      <c r="L500" s="158">
        <f t="shared" si="147"/>
        <v>0.71121535908612099</v>
      </c>
      <c r="M500" s="158">
        <f t="shared" si="147"/>
        <v>0.24382370680473198</v>
      </c>
      <c r="N500" s="158">
        <f t="shared" si="147"/>
        <v>2.4454283878290115E-2</v>
      </c>
      <c r="O500" s="158">
        <f t="shared" si="147"/>
        <v>2.8360042313085465</v>
      </c>
      <c r="P500" s="158">
        <f t="shared" si="147"/>
        <v>2.0197524600801944</v>
      </c>
      <c r="Q500" s="158">
        <f t="shared" si="147"/>
        <v>0.11056343428095924</v>
      </c>
      <c r="R500" s="158">
        <f t="shared" si="147"/>
        <v>6.4427501891661132E-2</v>
      </c>
      <c r="S500" s="158">
        <f t="shared" si="147"/>
        <v>0.23754803093269475</v>
      </c>
      <c r="T500" s="158">
        <f t="shared" si="147"/>
        <v>8.7748504260756477E-3</v>
      </c>
      <c r="U500" s="158">
        <f t="shared" si="147"/>
        <v>1.5489738538787542E-2</v>
      </c>
      <c r="V500" s="158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7"/>
      <c r="CI500" s="127"/>
      <c r="CJ500" s="127"/>
      <c r="CK500" s="127"/>
      <c r="CL500" s="127"/>
      <c r="CM500" s="127"/>
      <c r="CN500" s="127"/>
      <c r="CO500" s="127"/>
      <c r="CP500" s="127"/>
      <c r="CQ500" s="127"/>
      <c r="CR500" s="127"/>
      <c r="CS500" s="127"/>
      <c r="CT500" s="127"/>
      <c r="CU500" s="127"/>
      <c r="CV500" s="127"/>
      <c r="CW500" s="127"/>
      <c r="CX500" s="127"/>
      <c r="CY500" s="127"/>
      <c r="CZ500" s="127"/>
      <c r="DA500" s="127"/>
      <c r="DB500" s="127"/>
      <c r="DC500" s="127"/>
      <c r="DD500" s="127"/>
      <c r="DE500" s="127"/>
      <c r="DF500" s="127"/>
      <c r="DG500" s="127"/>
      <c r="DH500" s="127"/>
      <c r="DI500" s="127"/>
      <c r="DJ500" s="127"/>
      <c r="DK500" s="127"/>
      <c r="DL500" s="127"/>
      <c r="DM500" s="127"/>
      <c r="DN500" s="127"/>
      <c r="DO500" s="127"/>
      <c r="DP500" s="127"/>
      <c r="DQ500" s="127"/>
      <c r="DR500" s="127"/>
      <c r="DS500" s="127"/>
      <c r="DT500" s="127"/>
      <c r="DU500" s="127"/>
      <c r="DV500" s="127"/>
      <c r="DW500" s="127"/>
      <c r="DX500" s="127"/>
      <c r="DY500" s="127"/>
      <c r="DZ500" s="127"/>
      <c r="EA500" s="127"/>
      <c r="EB500" s="127"/>
      <c r="EC500" s="127"/>
      <c r="ED500" s="127"/>
      <c r="EE500" s="127"/>
      <c r="EF500" s="127"/>
      <c r="EG500" s="127"/>
      <c r="EH500" s="127"/>
      <c r="EI500" s="127"/>
      <c r="EJ500" s="127"/>
      <c r="EK500" s="127"/>
      <c r="EL500" s="127"/>
      <c r="EM500" s="127"/>
      <c r="EN500" s="127"/>
      <c r="EO500" s="127"/>
      <c r="EP500" s="127"/>
      <c r="EQ500" s="127"/>
      <c r="ER500" s="127"/>
      <c r="ES500" s="127"/>
      <c r="ET500" s="127"/>
      <c r="EU500" s="127"/>
      <c r="EV500" s="127"/>
      <c r="EW500" s="127"/>
      <c r="EX500" s="127"/>
      <c r="EY500" s="127"/>
      <c r="EZ500" s="127"/>
      <c r="FA500" s="127"/>
      <c r="FB500" s="127"/>
    </row>
    <row r="501" spans="1:158" x14ac:dyDescent="0.25">
      <c r="A501" s="3" t="s">
        <v>140</v>
      </c>
      <c r="B501" s="3" t="s">
        <v>150</v>
      </c>
      <c r="C501" s="3">
        <v>2</v>
      </c>
      <c r="D501" s="3">
        <v>1300</v>
      </c>
      <c r="E501" s="3">
        <v>30</v>
      </c>
      <c r="F501" s="3">
        <v>1</v>
      </c>
      <c r="G501" s="3"/>
      <c r="H501" s="5"/>
      <c r="I501" s="5" t="s">
        <v>828</v>
      </c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</row>
    <row r="502" spans="1:158" x14ac:dyDescent="0.25">
      <c r="B502" s="6"/>
      <c r="G502" s="7" t="s">
        <v>153</v>
      </c>
      <c r="H502" s="7">
        <v>225</v>
      </c>
      <c r="I502" t="s">
        <v>656</v>
      </c>
      <c r="J502" s="105">
        <v>25.079000000000001</v>
      </c>
      <c r="K502" s="105">
        <v>1.6870000000000001</v>
      </c>
      <c r="L502" s="105">
        <v>4.5060000000000002</v>
      </c>
      <c r="M502" s="105">
        <v>4.9160000000000004</v>
      </c>
      <c r="N502" s="105">
        <v>0.10299999999999999</v>
      </c>
      <c r="O502" s="105">
        <v>12.34</v>
      </c>
      <c r="P502" s="105">
        <v>36.107999999999997</v>
      </c>
      <c r="Q502" s="105">
        <v>0.76500000000000001</v>
      </c>
      <c r="R502" s="105">
        <v>0.50900000000000001</v>
      </c>
      <c r="S502" s="105">
        <v>1.28</v>
      </c>
      <c r="T502" s="10"/>
      <c r="U502" s="10"/>
      <c r="V502" s="10">
        <f t="shared" ref="V502:V512" si="148">SUM(J502:U502)</f>
        <v>87.293000000000006</v>
      </c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</row>
    <row r="503" spans="1:158" x14ac:dyDescent="0.25">
      <c r="B503" s="6"/>
      <c r="G503" s="7" t="s">
        <v>153</v>
      </c>
      <c r="H503" s="7">
        <v>226</v>
      </c>
      <c r="I503" t="s">
        <v>657</v>
      </c>
      <c r="J503" s="105">
        <v>24.602</v>
      </c>
      <c r="K503" s="105">
        <v>1.673</v>
      </c>
      <c r="L503" s="105">
        <v>3.859</v>
      </c>
      <c r="M503" s="105">
        <v>5.3890000000000002</v>
      </c>
      <c r="N503" s="105">
        <v>0.20699999999999999</v>
      </c>
      <c r="O503" s="105">
        <v>12.413</v>
      </c>
      <c r="P503" s="105">
        <v>36.158000000000001</v>
      </c>
      <c r="Q503" s="105">
        <v>0.77900000000000003</v>
      </c>
      <c r="R503" s="105">
        <v>0.49</v>
      </c>
      <c r="S503" s="105">
        <v>1.28</v>
      </c>
      <c r="T503" s="10"/>
      <c r="U503" s="10"/>
      <c r="V503" s="10">
        <f t="shared" si="148"/>
        <v>86.85</v>
      </c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</row>
    <row r="504" spans="1:158" x14ac:dyDescent="0.25">
      <c r="B504" s="6"/>
      <c r="G504" s="7" t="s">
        <v>153</v>
      </c>
      <c r="H504" s="7">
        <v>227</v>
      </c>
      <c r="I504" t="s">
        <v>658</v>
      </c>
      <c r="J504" s="105">
        <v>25.19</v>
      </c>
      <c r="K504" s="105">
        <v>1.704</v>
      </c>
      <c r="L504" s="105">
        <v>4.4329999999999998</v>
      </c>
      <c r="M504" s="105">
        <v>5.26</v>
      </c>
      <c r="N504" s="105">
        <v>0.16</v>
      </c>
      <c r="O504" s="105">
        <v>12.43</v>
      </c>
      <c r="P504" s="105">
        <v>35.585000000000001</v>
      </c>
      <c r="Q504" s="105">
        <v>0.81299999999999994</v>
      </c>
      <c r="R504" s="105">
        <v>0.51100000000000001</v>
      </c>
      <c r="S504" s="105">
        <v>1.327</v>
      </c>
      <c r="T504" s="10"/>
      <c r="U504" s="10"/>
      <c r="V504" s="10">
        <f t="shared" si="148"/>
        <v>87.412999999999997</v>
      </c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</row>
    <row r="505" spans="1:158" x14ac:dyDescent="0.25">
      <c r="B505" s="6"/>
      <c r="G505" s="7" t="s">
        <v>153</v>
      </c>
      <c r="H505" s="7">
        <v>228</v>
      </c>
      <c r="I505" t="s">
        <v>659</v>
      </c>
      <c r="J505" s="105">
        <v>24.895</v>
      </c>
      <c r="K505" s="105">
        <v>1.587</v>
      </c>
      <c r="L505" s="105">
        <v>3.9350000000000001</v>
      </c>
      <c r="M505" s="105">
        <v>5.0419999999999998</v>
      </c>
      <c r="N505" s="105">
        <v>0.11600000000000001</v>
      </c>
      <c r="O505" s="105">
        <v>12.284000000000001</v>
      </c>
      <c r="P505" s="105">
        <v>36.122999999999998</v>
      </c>
      <c r="Q505" s="105">
        <v>0.75800000000000001</v>
      </c>
      <c r="R505" s="105">
        <v>0.55100000000000005</v>
      </c>
      <c r="S505" s="105">
        <v>1.26</v>
      </c>
      <c r="T505" s="10"/>
      <c r="U505" s="10"/>
      <c r="V505" s="10">
        <f t="shared" si="148"/>
        <v>86.551000000000002</v>
      </c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</row>
    <row r="506" spans="1:158" x14ac:dyDescent="0.25">
      <c r="B506" s="6"/>
      <c r="G506" s="7" t="s">
        <v>153</v>
      </c>
      <c r="H506" s="7">
        <v>229</v>
      </c>
      <c r="I506" t="s">
        <v>660</v>
      </c>
      <c r="J506" s="105">
        <v>24.792999999999999</v>
      </c>
      <c r="K506" s="105">
        <v>1.6639999999999999</v>
      </c>
      <c r="L506" s="105">
        <v>3.9159999999999999</v>
      </c>
      <c r="M506" s="105">
        <v>5.0049999999999999</v>
      </c>
      <c r="N506" s="105">
        <v>0.111</v>
      </c>
      <c r="O506" s="105">
        <v>12.002000000000001</v>
      </c>
      <c r="P506" s="105">
        <v>36.003999999999998</v>
      </c>
      <c r="Q506" s="105">
        <v>0.77700000000000002</v>
      </c>
      <c r="R506" s="105">
        <v>0.50800000000000001</v>
      </c>
      <c r="S506" s="105">
        <v>1.294</v>
      </c>
      <c r="T506" s="10"/>
      <c r="U506" s="10"/>
      <c r="V506" s="10">
        <f t="shared" si="148"/>
        <v>86.073999999999998</v>
      </c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</row>
    <row r="507" spans="1:158" x14ac:dyDescent="0.25">
      <c r="B507" s="6"/>
      <c r="G507" s="7" t="s">
        <v>153</v>
      </c>
      <c r="H507" s="7">
        <v>230</v>
      </c>
      <c r="I507" t="s">
        <v>661</v>
      </c>
      <c r="J507" s="105">
        <v>24.341999999999999</v>
      </c>
      <c r="K507" s="105">
        <v>1.7490000000000001</v>
      </c>
      <c r="L507" s="105">
        <v>3.847</v>
      </c>
      <c r="M507" s="105">
        <v>5.0979999999999999</v>
      </c>
      <c r="N507" s="105">
        <v>0.16</v>
      </c>
      <c r="O507" s="105">
        <v>12.167</v>
      </c>
      <c r="P507" s="105">
        <v>36.383000000000003</v>
      </c>
      <c r="Q507" s="105">
        <v>0.84099999999999997</v>
      </c>
      <c r="R507" s="105">
        <v>0.49099999999999999</v>
      </c>
      <c r="S507" s="105">
        <v>1.3480000000000001</v>
      </c>
      <c r="T507" s="10"/>
      <c r="U507" s="10"/>
      <c r="V507" s="10">
        <f t="shared" si="148"/>
        <v>86.426000000000002</v>
      </c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</row>
    <row r="508" spans="1:158" x14ac:dyDescent="0.25">
      <c r="B508" s="6"/>
      <c r="G508" s="7" t="s">
        <v>153</v>
      </c>
      <c r="H508" s="7">
        <v>231</v>
      </c>
      <c r="I508" t="s">
        <v>662</v>
      </c>
      <c r="J508" s="105">
        <v>24.984000000000002</v>
      </c>
      <c r="K508" s="105">
        <v>1.7210000000000001</v>
      </c>
      <c r="L508" s="105">
        <v>4.1029999999999998</v>
      </c>
      <c r="M508" s="105">
        <v>5.3289999999999997</v>
      </c>
      <c r="N508" s="105">
        <v>0.182</v>
      </c>
      <c r="O508" s="105">
        <v>12.141</v>
      </c>
      <c r="P508" s="105">
        <v>36.005000000000003</v>
      </c>
      <c r="Q508" s="105">
        <v>0.73599999999999999</v>
      </c>
      <c r="R508" s="105">
        <v>0.47</v>
      </c>
      <c r="S508" s="105">
        <v>1.1319999999999999</v>
      </c>
      <c r="T508" s="10"/>
      <c r="U508" s="10"/>
      <c r="V508" s="10">
        <f t="shared" si="148"/>
        <v>86.803000000000011</v>
      </c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</row>
    <row r="509" spans="1:158" x14ac:dyDescent="0.25">
      <c r="B509" s="6"/>
      <c r="G509" s="7" t="s">
        <v>153</v>
      </c>
      <c r="H509" s="7">
        <v>232</v>
      </c>
      <c r="I509" t="s">
        <v>663</v>
      </c>
      <c r="J509" s="105">
        <v>24.844999999999999</v>
      </c>
      <c r="K509" s="105">
        <v>1.421</v>
      </c>
      <c r="L509" s="105">
        <v>3.5089999999999999</v>
      </c>
      <c r="M509" s="105">
        <v>4.7549999999999999</v>
      </c>
      <c r="N509" s="105">
        <v>0.19</v>
      </c>
      <c r="O509" s="105">
        <v>11.544</v>
      </c>
      <c r="P509" s="105">
        <v>36.982999999999997</v>
      </c>
      <c r="Q509" s="105">
        <v>0.79200000000000004</v>
      </c>
      <c r="R509" s="105">
        <v>0.54300000000000004</v>
      </c>
      <c r="S509" s="105">
        <v>1.3340000000000001</v>
      </c>
      <c r="T509" s="10"/>
      <c r="U509" s="10"/>
      <c r="V509" s="10">
        <f t="shared" si="148"/>
        <v>85.915999999999997</v>
      </c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</row>
    <row r="510" spans="1:158" x14ac:dyDescent="0.25">
      <c r="B510" s="6"/>
      <c r="G510" s="7" t="s">
        <v>153</v>
      </c>
      <c r="H510" s="7">
        <v>233</v>
      </c>
      <c r="I510" t="s">
        <v>664</v>
      </c>
      <c r="J510" s="105">
        <v>25.03</v>
      </c>
      <c r="K510" s="105">
        <v>1.6919999999999999</v>
      </c>
      <c r="L510" s="105">
        <v>3.6240000000000001</v>
      </c>
      <c r="M510" s="105">
        <v>5.016</v>
      </c>
      <c r="N510" s="105">
        <v>0.13800000000000001</v>
      </c>
      <c r="O510" s="105">
        <v>11.29</v>
      </c>
      <c r="P510" s="105">
        <v>36.869</v>
      </c>
      <c r="Q510" s="105">
        <v>0.77600000000000002</v>
      </c>
      <c r="R510" s="105">
        <v>0.52100000000000002</v>
      </c>
      <c r="S510" s="105">
        <v>1.1659999999999999</v>
      </c>
      <c r="T510" s="10"/>
      <c r="U510" s="10"/>
      <c r="V510" s="10">
        <f t="shared" si="148"/>
        <v>86.121999999999986</v>
      </c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</row>
    <row r="511" spans="1:158" x14ac:dyDescent="0.25">
      <c r="B511" s="6"/>
      <c r="G511" s="7" t="s">
        <v>153</v>
      </c>
      <c r="H511" s="7">
        <v>234</v>
      </c>
      <c r="I511" t="s">
        <v>665</v>
      </c>
      <c r="J511" s="105">
        <v>24.097000000000001</v>
      </c>
      <c r="K511" s="105">
        <v>1.79</v>
      </c>
      <c r="L511" s="105">
        <v>4.0229999999999997</v>
      </c>
      <c r="M511" s="105">
        <v>5.2839999999999998</v>
      </c>
      <c r="N511" s="105">
        <v>0.17199999999999999</v>
      </c>
      <c r="O511" s="105">
        <v>12.138999999999999</v>
      </c>
      <c r="P511" s="105">
        <v>36.283999999999999</v>
      </c>
      <c r="Q511" s="105">
        <v>0.83</v>
      </c>
      <c r="R511" s="105">
        <v>0.504</v>
      </c>
      <c r="S511" s="105">
        <v>1.35</v>
      </c>
      <c r="T511" s="10"/>
      <c r="U511" s="10"/>
      <c r="V511" s="10">
        <f t="shared" si="148"/>
        <v>86.472999999999985</v>
      </c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</row>
    <row r="512" spans="1:158" x14ac:dyDescent="0.25">
      <c r="B512" s="6"/>
      <c r="I512" s="73" t="s">
        <v>135</v>
      </c>
      <c r="J512" s="74">
        <f>AVERAGE(J502:J511)</f>
        <v>24.785700000000002</v>
      </c>
      <c r="K512" s="74">
        <f t="shared" ref="K512:S512" si="149">AVERAGE(K502:K511)</f>
        <v>1.6687999999999998</v>
      </c>
      <c r="L512" s="74">
        <f t="shared" si="149"/>
        <v>3.9755000000000011</v>
      </c>
      <c r="M512" s="74">
        <f t="shared" si="149"/>
        <v>5.1093999999999991</v>
      </c>
      <c r="N512" s="74">
        <f t="shared" si="149"/>
        <v>0.15389999999999998</v>
      </c>
      <c r="O512" s="74">
        <f t="shared" si="149"/>
        <v>12.074999999999999</v>
      </c>
      <c r="P512" s="74">
        <f t="shared" si="149"/>
        <v>36.250199999999992</v>
      </c>
      <c r="Q512" s="74">
        <f t="shared" si="149"/>
        <v>0.78669999999999995</v>
      </c>
      <c r="R512" s="74">
        <f t="shared" si="149"/>
        <v>0.50980000000000003</v>
      </c>
      <c r="S512" s="74">
        <f t="shared" si="149"/>
        <v>1.2771000000000001</v>
      </c>
      <c r="T512" s="74"/>
      <c r="U512" s="74"/>
      <c r="V512" s="74">
        <f t="shared" si="148"/>
        <v>86.592099999999988</v>
      </c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</row>
    <row r="513" spans="1:158" x14ac:dyDescent="0.25">
      <c r="B513" s="6"/>
      <c r="I513" s="73" t="s">
        <v>136</v>
      </c>
      <c r="J513" s="74">
        <f>STDEV(J502:J511)</f>
        <v>0.34462993034396922</v>
      </c>
      <c r="K513" s="74">
        <f t="shared" ref="K513:S513" si="150">STDEV(K502:K511)</f>
        <v>0.10224784702976501</v>
      </c>
      <c r="L513" s="74">
        <f t="shared" si="150"/>
        <v>0.31370341619646624</v>
      </c>
      <c r="M513" s="74">
        <f t="shared" si="150"/>
        <v>0.20189777391321356</v>
      </c>
      <c r="N513" s="74">
        <f t="shared" si="150"/>
        <v>3.564469728366966E-2</v>
      </c>
      <c r="O513" s="74">
        <f t="shared" si="150"/>
        <v>0.37632816648357448</v>
      </c>
      <c r="P513" s="74">
        <f t="shared" si="150"/>
        <v>0.41457040683365448</v>
      </c>
      <c r="Q513" s="74">
        <f t="shared" si="150"/>
        <v>3.2789056439949914E-2</v>
      </c>
      <c r="R513" s="74">
        <f t="shared" si="150"/>
        <v>2.4252376744924999E-2</v>
      </c>
      <c r="S513" s="74">
        <f t="shared" si="150"/>
        <v>7.4580977616428651E-2</v>
      </c>
      <c r="T513" s="74"/>
      <c r="U513" s="74"/>
      <c r="V513" s="74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</row>
    <row r="514" spans="1:158" x14ac:dyDescent="0.25">
      <c r="A514" s="3" t="s">
        <v>140</v>
      </c>
      <c r="B514" s="3" t="s">
        <v>150</v>
      </c>
      <c r="C514" s="3">
        <v>2</v>
      </c>
      <c r="D514" s="3">
        <v>1300</v>
      </c>
      <c r="E514" s="3">
        <v>30</v>
      </c>
      <c r="F514" s="3">
        <v>1</v>
      </c>
      <c r="G514" s="3"/>
      <c r="H514" s="5"/>
      <c r="I514" s="5" t="s">
        <v>403</v>
      </c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</row>
    <row r="515" spans="1:158" s="12" customFormat="1" x14ac:dyDescent="0.25">
      <c r="A515" s="109"/>
      <c r="B515" s="6"/>
      <c r="G515" s="12" t="s">
        <v>133</v>
      </c>
      <c r="H515" s="12">
        <v>240</v>
      </c>
      <c r="I515" s="12" t="s">
        <v>107</v>
      </c>
      <c r="J515" s="36">
        <v>39.979999999999997</v>
      </c>
      <c r="K515" s="36">
        <v>6.8199999999999997E-2</v>
      </c>
      <c r="L515" s="36">
        <v>0.14949999999999999</v>
      </c>
      <c r="M515" s="36">
        <v>3.06</v>
      </c>
      <c r="N515" s="36">
        <v>0.16420000000000001</v>
      </c>
      <c r="O515" s="36">
        <v>48.95</v>
      </c>
      <c r="P515" s="36">
        <v>2.5499999999999998</v>
      </c>
      <c r="Q515" s="36">
        <v>0.1217</v>
      </c>
      <c r="R515" s="36">
        <v>0</v>
      </c>
      <c r="S515" s="36">
        <v>0</v>
      </c>
      <c r="T515" s="36">
        <v>2.5999999999999999E-3</v>
      </c>
      <c r="U515" s="36">
        <v>2.8500000000000001E-2</v>
      </c>
      <c r="V515" s="155">
        <f>SUM(J515:U515)</f>
        <v>95.074700000000007</v>
      </c>
    </row>
    <row r="516" spans="1:158" s="12" customFormat="1" x14ac:dyDescent="0.25">
      <c r="A516" s="109"/>
      <c r="B516" s="6"/>
      <c r="G516" s="12" t="s">
        <v>133</v>
      </c>
      <c r="H516" s="12">
        <v>241</v>
      </c>
      <c r="I516" s="12" t="s">
        <v>108</v>
      </c>
      <c r="J516" s="36">
        <v>40.11</v>
      </c>
      <c r="K516" s="36">
        <v>7.6799999999999993E-2</v>
      </c>
      <c r="L516" s="36">
        <v>4.58E-2</v>
      </c>
      <c r="M516" s="36">
        <v>2.91</v>
      </c>
      <c r="N516" s="36">
        <v>0.19350000000000001</v>
      </c>
      <c r="O516" s="36">
        <v>49.17</v>
      </c>
      <c r="P516" s="36">
        <v>2.44</v>
      </c>
      <c r="Q516" s="36">
        <v>0</v>
      </c>
      <c r="R516" s="36">
        <v>0</v>
      </c>
      <c r="S516" s="36">
        <v>1.29E-2</v>
      </c>
      <c r="T516" s="36">
        <v>0</v>
      </c>
      <c r="U516" s="36">
        <v>5.8999999999999999E-3</v>
      </c>
      <c r="V516" s="155">
        <f>SUM(J516:U516)</f>
        <v>94.9649</v>
      </c>
    </row>
    <row r="517" spans="1:158" s="12" customFormat="1" x14ac:dyDescent="0.25">
      <c r="A517" s="109"/>
      <c r="B517" s="6"/>
      <c r="G517" s="12" t="s">
        <v>133</v>
      </c>
      <c r="H517" s="12">
        <v>244</v>
      </c>
      <c r="I517" s="12" t="s">
        <v>109</v>
      </c>
      <c r="J517" s="36">
        <v>40.96</v>
      </c>
      <c r="K517" s="36">
        <v>0.1032</v>
      </c>
      <c r="L517" s="36">
        <v>0.18390000000000001</v>
      </c>
      <c r="M517" s="36">
        <v>3.16</v>
      </c>
      <c r="N517" s="36">
        <v>0.1817</v>
      </c>
      <c r="O517" s="36">
        <v>49.23</v>
      </c>
      <c r="P517" s="36">
        <v>2.5099999999999998</v>
      </c>
      <c r="Q517" s="36">
        <v>0</v>
      </c>
      <c r="R517" s="36">
        <v>8.5000000000000006E-3</v>
      </c>
      <c r="S517" s="36">
        <v>0</v>
      </c>
      <c r="T517" s="36">
        <v>0</v>
      </c>
      <c r="U517" s="36">
        <v>1.5900000000000001E-2</v>
      </c>
      <c r="V517" s="155">
        <f>SUM(J517:U517)</f>
        <v>96.353200000000001</v>
      </c>
    </row>
    <row r="518" spans="1:158" s="12" customFormat="1" x14ac:dyDescent="0.25">
      <c r="A518" s="109"/>
      <c r="B518" s="6"/>
      <c r="I518" s="73" t="s">
        <v>135</v>
      </c>
      <c r="J518" s="74">
        <f t="shared" ref="J518:U518" si="151">AVERAGE(J515:J517)</f>
        <v>40.35</v>
      </c>
      <c r="K518" s="74">
        <f t="shared" si="151"/>
        <v>8.2733333333333325E-2</v>
      </c>
      <c r="L518" s="74">
        <f t="shared" si="151"/>
        <v>0.12639999999999998</v>
      </c>
      <c r="M518" s="74">
        <f t="shared" si="151"/>
        <v>3.0433333333333334</v>
      </c>
      <c r="N518" s="74">
        <f t="shared" si="151"/>
        <v>0.17979999999999999</v>
      </c>
      <c r="O518" s="74">
        <f t="shared" si="151"/>
        <v>49.116666666666667</v>
      </c>
      <c r="P518" s="74">
        <f t="shared" si="151"/>
        <v>2.5</v>
      </c>
      <c r="Q518" s="74">
        <f t="shared" si="151"/>
        <v>4.0566666666666668E-2</v>
      </c>
      <c r="R518" s="74">
        <f t="shared" si="151"/>
        <v>2.8333333333333335E-3</v>
      </c>
      <c r="S518" s="74">
        <f t="shared" si="151"/>
        <v>4.3E-3</v>
      </c>
      <c r="T518" s="74">
        <f t="shared" si="151"/>
        <v>8.6666666666666663E-4</v>
      </c>
      <c r="U518" s="74">
        <f t="shared" si="151"/>
        <v>1.6766666666666666E-2</v>
      </c>
      <c r="V518" s="74">
        <f>SUM(J518:U518)</f>
        <v>95.46426666666666</v>
      </c>
    </row>
    <row r="519" spans="1:158" s="12" customFormat="1" ht="15.75" thickBot="1" x14ac:dyDescent="0.3">
      <c r="A519" s="109"/>
      <c r="B519" s="6"/>
      <c r="I519" s="71" t="s">
        <v>136</v>
      </c>
      <c r="J519" s="72">
        <f t="shared" ref="J519:U519" si="152">STDEV(J515:J517)</f>
        <v>0.53225933528685232</v>
      </c>
      <c r="K519" s="72">
        <f t="shared" si="152"/>
        <v>1.8238786509341395E-2</v>
      </c>
      <c r="L519" s="72">
        <f t="shared" si="152"/>
        <v>7.1889568088840256E-2</v>
      </c>
      <c r="M519" s="72">
        <f t="shared" si="152"/>
        <v>0.12583057392117916</v>
      </c>
      <c r="N519" s="72">
        <f t="shared" si="152"/>
        <v>1.4742116537322578E-2</v>
      </c>
      <c r="O519" s="72">
        <f t="shared" si="152"/>
        <v>0.14742229591663739</v>
      </c>
      <c r="P519" s="72">
        <f t="shared" si="152"/>
        <v>5.5677643628300154E-2</v>
      </c>
      <c r="Q519" s="72">
        <f t="shared" si="152"/>
        <v>7.0263527760377462E-2</v>
      </c>
      <c r="R519" s="72">
        <f t="shared" si="152"/>
        <v>4.9074772881118186E-3</v>
      </c>
      <c r="S519" s="72">
        <f t="shared" si="152"/>
        <v>7.4478184725461725E-3</v>
      </c>
      <c r="T519" s="72">
        <f t="shared" si="152"/>
        <v>1.5011106998930269E-3</v>
      </c>
      <c r="U519" s="72">
        <f t="shared" si="152"/>
        <v>1.1324898822211767E-2</v>
      </c>
      <c r="V519" s="72"/>
    </row>
    <row r="520" spans="1:158" x14ac:dyDescent="0.25">
      <c r="A520" s="3" t="s">
        <v>140</v>
      </c>
      <c r="B520" s="3" t="s">
        <v>150</v>
      </c>
      <c r="C520" s="3">
        <v>2</v>
      </c>
      <c r="D520" s="3">
        <v>1300</v>
      </c>
      <c r="E520" s="3">
        <v>30</v>
      </c>
      <c r="F520" s="3">
        <v>1</v>
      </c>
      <c r="G520" s="3"/>
      <c r="H520" s="5"/>
      <c r="I520" s="5" t="s">
        <v>420</v>
      </c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</row>
    <row r="521" spans="1:158" x14ac:dyDescent="0.25">
      <c r="B521" s="6"/>
      <c r="G521" s="7" t="s">
        <v>133</v>
      </c>
      <c r="H521" s="7">
        <v>250</v>
      </c>
      <c r="I521" s="7" t="s">
        <v>110</v>
      </c>
      <c r="J521" s="10">
        <v>32.61</v>
      </c>
      <c r="K521" s="10">
        <v>0.6613</v>
      </c>
      <c r="L521" s="10">
        <v>0.18</v>
      </c>
      <c r="M521" s="10">
        <v>3.62</v>
      </c>
      <c r="N521" s="10">
        <v>0.193</v>
      </c>
      <c r="O521" s="10">
        <v>21.83</v>
      </c>
      <c r="P521" s="10">
        <v>23.65</v>
      </c>
      <c r="Q521" s="10">
        <v>3.9899999999999998E-2</v>
      </c>
      <c r="R521" s="10">
        <v>3.39E-2</v>
      </c>
      <c r="S521" s="10">
        <v>0.59099999999999997</v>
      </c>
      <c r="T521" s="10">
        <v>0</v>
      </c>
      <c r="U521" s="10">
        <v>4.1999999999999997E-3</v>
      </c>
      <c r="V521" s="155">
        <f t="shared" ref="V521:V529" si="153">SUM(J521:U521)</f>
        <v>83.413299999999978</v>
      </c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</row>
    <row r="522" spans="1:158" x14ac:dyDescent="0.25">
      <c r="B522" s="6"/>
      <c r="G522" s="7" t="s">
        <v>133</v>
      </c>
      <c r="H522" s="7">
        <v>251</v>
      </c>
      <c r="I522" s="7" t="s">
        <v>111</v>
      </c>
      <c r="J522" s="10">
        <v>33.090000000000003</v>
      </c>
      <c r="K522" s="10">
        <v>0.19719999999999999</v>
      </c>
      <c r="L522" s="10">
        <v>0.16220000000000001</v>
      </c>
      <c r="M522" s="10">
        <v>3.01</v>
      </c>
      <c r="N522" s="10">
        <v>0.21840000000000001</v>
      </c>
      <c r="O522" s="10">
        <v>23.48</v>
      </c>
      <c r="P522" s="10">
        <v>22.84</v>
      </c>
      <c r="Q522" s="10">
        <v>7.9000000000000008E-3</v>
      </c>
      <c r="R522" s="10">
        <v>1.77E-2</v>
      </c>
      <c r="S522" s="10">
        <v>0.2697</v>
      </c>
      <c r="T522" s="10">
        <v>0</v>
      </c>
      <c r="U522" s="10">
        <v>2.18E-2</v>
      </c>
      <c r="V522" s="155">
        <f t="shared" si="153"/>
        <v>83.314900000000023</v>
      </c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</row>
    <row r="523" spans="1:158" x14ac:dyDescent="0.25">
      <c r="B523" s="6"/>
      <c r="G523" s="7" t="s">
        <v>133</v>
      </c>
      <c r="H523" s="7">
        <v>252</v>
      </c>
      <c r="I523" s="7" t="s">
        <v>112</v>
      </c>
      <c r="J523" s="10">
        <v>33.549999999999997</v>
      </c>
      <c r="K523" s="10">
        <v>0.2636</v>
      </c>
      <c r="L523" s="10">
        <v>0.1515</v>
      </c>
      <c r="M523" s="10">
        <v>3.23</v>
      </c>
      <c r="N523" s="10">
        <v>0.21290000000000001</v>
      </c>
      <c r="O523" s="10">
        <v>23.73</v>
      </c>
      <c r="P523" s="10">
        <v>23.9</v>
      </c>
      <c r="Q523" s="10">
        <v>0</v>
      </c>
      <c r="R523" s="10">
        <v>7.1999999999999998E-3</v>
      </c>
      <c r="S523" s="10">
        <v>0.39240000000000003</v>
      </c>
      <c r="T523" s="10">
        <v>5.1200000000000002E-2</v>
      </c>
      <c r="U523" s="10">
        <v>0</v>
      </c>
      <c r="V523" s="155">
        <f t="shared" si="153"/>
        <v>85.488799999999969</v>
      </c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</row>
    <row r="524" spans="1:158" x14ac:dyDescent="0.25">
      <c r="B524" s="6"/>
      <c r="G524" s="7" t="s">
        <v>133</v>
      </c>
      <c r="H524" s="7">
        <v>254</v>
      </c>
      <c r="I524" s="7" t="s">
        <v>113</v>
      </c>
      <c r="J524" s="10">
        <v>32.39</v>
      </c>
      <c r="K524" s="10">
        <v>0.48110000000000003</v>
      </c>
      <c r="L524" s="10">
        <v>0.23330000000000001</v>
      </c>
      <c r="M524" s="10">
        <v>2.76</v>
      </c>
      <c r="N524" s="10">
        <v>0.18110000000000001</v>
      </c>
      <c r="O524" s="10">
        <v>23.69</v>
      </c>
      <c r="P524" s="10">
        <v>21.92</v>
      </c>
      <c r="Q524" s="10">
        <v>6.4699999999999994E-2</v>
      </c>
      <c r="R524" s="10">
        <v>1.35E-2</v>
      </c>
      <c r="S524" s="10">
        <v>0.61299999999999999</v>
      </c>
      <c r="T524" s="10">
        <v>8.0600000000000005E-2</v>
      </c>
      <c r="U524" s="10">
        <v>5.1000000000000004E-3</v>
      </c>
      <c r="V524" s="155">
        <f t="shared" si="153"/>
        <v>82.432400000000001</v>
      </c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</row>
    <row r="525" spans="1:158" x14ac:dyDescent="0.25">
      <c r="B525" s="6"/>
      <c r="G525" s="7" t="s">
        <v>133</v>
      </c>
      <c r="H525" s="7">
        <v>255</v>
      </c>
      <c r="I525" s="7" t="s">
        <v>114</v>
      </c>
      <c r="J525" s="10">
        <v>31.69</v>
      </c>
      <c r="K525" s="10">
        <v>0.32719999999999999</v>
      </c>
      <c r="L525" s="10">
        <v>0.15029999999999999</v>
      </c>
      <c r="M525" s="10">
        <v>3.46</v>
      </c>
      <c r="N525" s="10">
        <v>0.1076</v>
      </c>
      <c r="O525" s="10">
        <v>22.19</v>
      </c>
      <c r="P525" s="10">
        <v>24.03</v>
      </c>
      <c r="Q525" s="10">
        <v>4.8099999999999997E-2</v>
      </c>
      <c r="R525" s="10">
        <v>2.9399999999999999E-2</v>
      </c>
      <c r="S525" s="10">
        <v>0.41110000000000002</v>
      </c>
      <c r="T525" s="10">
        <v>1.2800000000000001E-2</v>
      </c>
      <c r="U525" s="10">
        <v>4.2799999999999998E-2</v>
      </c>
      <c r="V525" s="155">
        <f t="shared" si="153"/>
        <v>82.499300000000005</v>
      </c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</row>
    <row r="526" spans="1:158" x14ac:dyDescent="0.25">
      <c r="B526" s="6"/>
      <c r="G526" s="7" t="s">
        <v>133</v>
      </c>
      <c r="H526" s="7">
        <v>256</v>
      </c>
      <c r="I526" s="7" t="s">
        <v>115</v>
      </c>
      <c r="J526" s="10">
        <v>32.770000000000003</v>
      </c>
      <c r="K526" s="10">
        <v>0.25019999999999998</v>
      </c>
      <c r="L526" s="10">
        <v>9.6799999999999997E-2</v>
      </c>
      <c r="M526" s="10">
        <v>2.72</v>
      </c>
      <c r="N526" s="10">
        <v>0.19139999999999999</v>
      </c>
      <c r="O526" s="10">
        <v>23.62</v>
      </c>
      <c r="P526" s="10">
        <v>22.28</v>
      </c>
      <c r="Q526" s="10">
        <v>1.6500000000000001E-2</v>
      </c>
      <c r="R526" s="10">
        <v>0</v>
      </c>
      <c r="S526" s="10">
        <v>0.34320000000000001</v>
      </c>
      <c r="T526" s="10">
        <v>0</v>
      </c>
      <c r="U526" s="10">
        <v>0</v>
      </c>
      <c r="V526" s="155">
        <f t="shared" si="153"/>
        <v>82.2881</v>
      </c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</row>
    <row r="527" spans="1:158" x14ac:dyDescent="0.25">
      <c r="B527" s="6"/>
      <c r="G527" s="7" t="s">
        <v>133</v>
      </c>
      <c r="H527" s="7">
        <v>257</v>
      </c>
      <c r="I527" s="7" t="s">
        <v>116</v>
      </c>
      <c r="J527" s="10">
        <v>33.229999999999997</v>
      </c>
      <c r="K527" s="10">
        <v>0.314</v>
      </c>
      <c r="L527" s="10">
        <v>0.17899999999999999</v>
      </c>
      <c r="M527" s="10">
        <v>3.19</v>
      </c>
      <c r="N527" s="10">
        <v>0.15909999999999999</v>
      </c>
      <c r="O527" s="10">
        <v>22.36</v>
      </c>
      <c r="P527" s="10">
        <v>24.46</v>
      </c>
      <c r="Q527" s="10">
        <v>1.6799999999999999E-2</v>
      </c>
      <c r="R527" s="10">
        <v>0.02</v>
      </c>
      <c r="S527" s="10">
        <v>0.48720000000000002</v>
      </c>
      <c r="T527" s="10">
        <v>1.9900000000000001E-2</v>
      </c>
      <c r="U527" s="10">
        <v>1.23E-2</v>
      </c>
      <c r="V527" s="155">
        <f t="shared" si="153"/>
        <v>84.448300000000003</v>
      </c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</row>
    <row r="528" spans="1:158" x14ac:dyDescent="0.25">
      <c r="B528" s="6"/>
      <c r="G528" s="7" t="s">
        <v>133</v>
      </c>
      <c r="H528" s="7">
        <v>258</v>
      </c>
      <c r="I528" s="7" t="s">
        <v>117</v>
      </c>
      <c r="J528" s="10">
        <v>35.01</v>
      </c>
      <c r="K528" s="10">
        <v>0.18459999999999999</v>
      </c>
      <c r="L528" s="10">
        <v>0.1852</v>
      </c>
      <c r="M528" s="10">
        <v>2.79</v>
      </c>
      <c r="N528" s="10">
        <v>0.2107</v>
      </c>
      <c r="O528" s="10">
        <v>34.71</v>
      </c>
      <c r="P528" s="10">
        <v>14.18</v>
      </c>
      <c r="Q528" s="10">
        <v>1.52E-2</v>
      </c>
      <c r="R528" s="10">
        <v>0</v>
      </c>
      <c r="S528" s="10">
        <v>0.224</v>
      </c>
      <c r="T528" s="10">
        <v>2.0000000000000001E-4</v>
      </c>
      <c r="U528" s="10">
        <v>0</v>
      </c>
      <c r="V528" s="155">
        <f t="shared" si="153"/>
        <v>87.509900000000002</v>
      </c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</row>
    <row r="529" spans="1:158" x14ac:dyDescent="0.25">
      <c r="B529" s="6"/>
      <c r="I529" s="73" t="s">
        <v>135</v>
      </c>
      <c r="J529" s="74">
        <f>AVERAGE(J521:J528)</f>
        <v>33.042499999999997</v>
      </c>
      <c r="K529" s="74">
        <f t="shared" ref="K529:U529" si="154">AVERAGE(K521:K528)</f>
        <v>0.33490000000000003</v>
      </c>
      <c r="L529" s="74">
        <f t="shared" si="154"/>
        <v>0.16728750000000001</v>
      </c>
      <c r="M529" s="74">
        <f t="shared" si="154"/>
        <v>3.0974999999999997</v>
      </c>
      <c r="N529" s="74">
        <f t="shared" si="154"/>
        <v>0.18427500000000002</v>
      </c>
      <c r="O529" s="74">
        <f t="shared" si="154"/>
        <v>24.451249999999998</v>
      </c>
      <c r="P529" s="74">
        <f t="shared" si="154"/>
        <v>22.157500000000002</v>
      </c>
      <c r="Q529" s="74">
        <f t="shared" si="154"/>
        <v>2.6137499999999998E-2</v>
      </c>
      <c r="R529" s="74">
        <f t="shared" si="154"/>
        <v>1.52125E-2</v>
      </c>
      <c r="S529" s="74">
        <f t="shared" si="154"/>
        <v>0.41645000000000004</v>
      </c>
      <c r="T529" s="74">
        <f t="shared" si="154"/>
        <v>2.0587500000000002E-2</v>
      </c>
      <c r="U529" s="74">
        <f t="shared" si="154"/>
        <v>1.0775E-2</v>
      </c>
      <c r="V529" s="74">
        <f t="shared" si="153"/>
        <v>83.924374999999998</v>
      </c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</row>
    <row r="530" spans="1:158" s="61" customFormat="1" x14ac:dyDescent="0.25">
      <c r="A530" s="156"/>
      <c r="B530" s="165"/>
      <c r="I530" s="157" t="s">
        <v>136</v>
      </c>
      <c r="J530" s="158">
        <f>STDEV(J521:J528)</f>
        <v>0.97704730109213556</v>
      </c>
      <c r="K530" s="158">
        <f t="shared" ref="K530:U530" si="155">STDEV(K521:K528)</f>
        <v>0.16134110272516239</v>
      </c>
      <c r="L530" s="158">
        <f t="shared" si="155"/>
        <v>3.8747329401060508E-2</v>
      </c>
      <c r="M530" s="158">
        <f t="shared" si="155"/>
        <v>0.33576139487099349</v>
      </c>
      <c r="N530" s="158">
        <f t="shared" si="155"/>
        <v>3.6512219089739534E-2</v>
      </c>
      <c r="O530" s="158">
        <f t="shared" si="155"/>
        <v>4.2144900979495041</v>
      </c>
      <c r="P530" s="158">
        <f t="shared" si="155"/>
        <v>3.3434231816251607</v>
      </c>
      <c r="Q530" s="158">
        <f t="shared" si="155"/>
        <v>2.2278428868686913E-2</v>
      </c>
      <c r="R530" s="158">
        <f t="shared" si="155"/>
        <v>1.2590181832341762E-2</v>
      </c>
      <c r="S530" s="158">
        <f t="shared" si="155"/>
        <v>0.14073801395297769</v>
      </c>
      <c r="T530" s="158">
        <f t="shared" si="155"/>
        <v>2.9968861816415861E-2</v>
      </c>
      <c r="U530" s="158">
        <f t="shared" si="155"/>
        <v>1.4991497590300976E-2</v>
      </c>
      <c r="V530" s="158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  <c r="BJ530" s="127"/>
      <c r="BK530" s="127"/>
      <c r="BL530" s="127"/>
      <c r="BM530" s="127"/>
      <c r="BN530" s="127"/>
      <c r="BO530" s="127"/>
      <c r="BP530" s="127"/>
      <c r="BQ530" s="127"/>
      <c r="BR530" s="127"/>
      <c r="BS530" s="127"/>
      <c r="BT530" s="127"/>
      <c r="BU530" s="127"/>
      <c r="BV530" s="127"/>
      <c r="BW530" s="127"/>
      <c r="BX530" s="127"/>
      <c r="BY530" s="127"/>
      <c r="BZ530" s="127"/>
      <c r="CA530" s="127"/>
      <c r="CB530" s="127"/>
      <c r="CC530" s="127"/>
      <c r="CD530" s="127"/>
      <c r="CE530" s="127"/>
      <c r="CF530" s="127"/>
      <c r="CG530" s="127"/>
      <c r="CH530" s="127"/>
      <c r="CI530" s="127"/>
      <c r="CJ530" s="127"/>
      <c r="CK530" s="127"/>
      <c r="CL530" s="127"/>
      <c r="CM530" s="127"/>
      <c r="CN530" s="127"/>
      <c r="CO530" s="127"/>
      <c r="CP530" s="127"/>
      <c r="CQ530" s="127"/>
      <c r="CR530" s="127"/>
      <c r="CS530" s="127"/>
      <c r="CT530" s="127"/>
      <c r="CU530" s="127"/>
      <c r="CV530" s="127"/>
      <c r="CW530" s="127"/>
      <c r="CX530" s="127"/>
      <c r="CY530" s="127"/>
      <c r="CZ530" s="127"/>
      <c r="DA530" s="127"/>
      <c r="DB530" s="127"/>
      <c r="DC530" s="127"/>
      <c r="DD530" s="127"/>
      <c r="DE530" s="127"/>
      <c r="DF530" s="127"/>
      <c r="DG530" s="127"/>
      <c r="DH530" s="127"/>
      <c r="DI530" s="127"/>
      <c r="DJ530" s="127"/>
      <c r="DK530" s="127"/>
      <c r="DL530" s="127"/>
      <c r="DM530" s="127"/>
      <c r="DN530" s="127"/>
      <c r="DO530" s="127"/>
      <c r="DP530" s="127"/>
      <c r="DQ530" s="127"/>
      <c r="DR530" s="127"/>
      <c r="DS530" s="127"/>
      <c r="DT530" s="127"/>
      <c r="DU530" s="127"/>
      <c r="DV530" s="127"/>
      <c r="DW530" s="127"/>
      <c r="DX530" s="127"/>
      <c r="DY530" s="127"/>
      <c r="DZ530" s="127"/>
      <c r="EA530" s="127"/>
      <c r="EB530" s="127"/>
      <c r="EC530" s="127"/>
      <c r="ED530" s="127"/>
      <c r="EE530" s="127"/>
      <c r="EF530" s="127"/>
      <c r="EG530" s="127"/>
      <c r="EH530" s="127"/>
      <c r="EI530" s="127"/>
      <c r="EJ530" s="127"/>
      <c r="EK530" s="127"/>
      <c r="EL530" s="127"/>
      <c r="EM530" s="127"/>
      <c r="EN530" s="127"/>
      <c r="EO530" s="127"/>
      <c r="EP530" s="127"/>
      <c r="EQ530" s="127"/>
      <c r="ER530" s="127"/>
      <c r="ES530" s="127"/>
      <c r="ET530" s="127"/>
      <c r="EU530" s="127"/>
      <c r="EV530" s="127"/>
      <c r="EW530" s="127"/>
      <c r="EX530" s="127"/>
      <c r="EY530" s="127"/>
      <c r="EZ530" s="127"/>
      <c r="FA530" s="127"/>
      <c r="FB530" s="127"/>
    </row>
    <row r="531" spans="1:158" x14ac:dyDescent="0.25">
      <c r="A531" s="3" t="s">
        <v>141</v>
      </c>
      <c r="B531" s="3" t="s">
        <v>150</v>
      </c>
      <c r="C531" s="3">
        <v>2</v>
      </c>
      <c r="D531" s="3">
        <v>1300</v>
      </c>
      <c r="E531" s="3">
        <v>50</v>
      </c>
      <c r="F531" s="3">
        <v>1</v>
      </c>
      <c r="G531" s="3"/>
      <c r="H531" s="5"/>
      <c r="I531" s="5" t="s">
        <v>828</v>
      </c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</row>
    <row r="532" spans="1:158" x14ac:dyDescent="0.25">
      <c r="B532" s="6"/>
      <c r="G532" s="7" t="s">
        <v>153</v>
      </c>
      <c r="H532" s="7">
        <v>261</v>
      </c>
      <c r="I532" t="s">
        <v>666</v>
      </c>
      <c r="J532" s="105">
        <v>17.172999999999998</v>
      </c>
      <c r="K532" s="105">
        <v>1.1779999999999999</v>
      </c>
      <c r="L532" s="105">
        <v>1.6870000000000001</v>
      </c>
      <c r="M532" s="105">
        <v>3.0089999999999999</v>
      </c>
      <c r="N532" s="105">
        <v>9.4E-2</v>
      </c>
      <c r="O532" s="105">
        <v>8.1430000000000007</v>
      </c>
      <c r="P532" s="105">
        <v>43.295999999999999</v>
      </c>
      <c r="Q532" s="105">
        <v>0.54100000000000004</v>
      </c>
      <c r="R532" s="105">
        <v>0.39600000000000002</v>
      </c>
      <c r="S532" s="105">
        <v>0.97599999999999998</v>
      </c>
      <c r="T532" s="10"/>
      <c r="U532" s="10"/>
      <c r="V532" s="10">
        <f t="shared" ref="V532:V541" si="156">SUM(J532:U532)</f>
        <v>76.492999999999995</v>
      </c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</row>
    <row r="533" spans="1:158" x14ac:dyDescent="0.25">
      <c r="B533" s="6"/>
      <c r="G533" s="7" t="s">
        <v>153</v>
      </c>
      <c r="H533" s="7">
        <v>262</v>
      </c>
      <c r="I533" t="s">
        <v>667</v>
      </c>
      <c r="J533" s="105">
        <v>17.138999999999999</v>
      </c>
      <c r="K533" s="105">
        <v>1.2609999999999999</v>
      </c>
      <c r="L533" s="105">
        <v>1.7210000000000001</v>
      </c>
      <c r="M533" s="105">
        <v>3.0390000000000001</v>
      </c>
      <c r="N533" s="105">
        <v>9.6000000000000002E-2</v>
      </c>
      <c r="O533" s="105">
        <v>8.0079999999999991</v>
      </c>
      <c r="P533" s="105">
        <v>43.401000000000003</v>
      </c>
      <c r="Q533" s="105">
        <v>0.56899999999999995</v>
      </c>
      <c r="R533" s="105">
        <v>0.36699999999999999</v>
      </c>
      <c r="S533" s="105">
        <v>0.96</v>
      </c>
      <c r="T533" s="10"/>
      <c r="U533" s="10"/>
      <c r="V533" s="10">
        <f t="shared" si="156"/>
        <v>76.561000000000007</v>
      </c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</row>
    <row r="534" spans="1:158" x14ac:dyDescent="0.25">
      <c r="B534" s="6"/>
      <c r="G534" s="7" t="s">
        <v>153</v>
      </c>
      <c r="H534" s="7">
        <v>263</v>
      </c>
      <c r="I534" t="s">
        <v>668</v>
      </c>
      <c r="J534" s="105">
        <v>18.448</v>
      </c>
      <c r="K534" s="105">
        <v>1.274</v>
      </c>
      <c r="L534" s="105">
        <v>1.714</v>
      </c>
      <c r="M534" s="105">
        <v>2.9260000000000002</v>
      </c>
      <c r="N534" s="105">
        <v>0.10100000000000001</v>
      </c>
      <c r="O534" s="105">
        <v>8.1449999999999996</v>
      </c>
      <c r="P534" s="105">
        <v>43.331000000000003</v>
      </c>
      <c r="Q534" s="105">
        <v>0.52600000000000002</v>
      </c>
      <c r="R534" s="105">
        <v>0.379</v>
      </c>
      <c r="S534" s="105">
        <v>0.89400000000000002</v>
      </c>
      <c r="T534" s="10"/>
      <c r="U534" s="10"/>
      <c r="V534" s="10">
        <f t="shared" si="156"/>
        <v>77.738000000000014</v>
      </c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</row>
    <row r="535" spans="1:158" x14ac:dyDescent="0.25">
      <c r="B535" s="6"/>
      <c r="G535" s="7" t="s">
        <v>153</v>
      </c>
      <c r="H535" s="7">
        <v>264</v>
      </c>
      <c r="I535" t="s">
        <v>669</v>
      </c>
      <c r="J535" s="105">
        <v>18.143000000000001</v>
      </c>
      <c r="K535" s="105">
        <v>1.1519999999999999</v>
      </c>
      <c r="L535" s="105">
        <v>2.0859999999999999</v>
      </c>
      <c r="M535" s="105">
        <v>3.024</v>
      </c>
      <c r="N535" s="105">
        <v>0.153</v>
      </c>
      <c r="O535" s="105">
        <v>8.5630000000000006</v>
      </c>
      <c r="P535" s="105">
        <v>43.067999999999998</v>
      </c>
      <c r="Q535" s="105">
        <v>0.52400000000000002</v>
      </c>
      <c r="R535" s="105">
        <v>0.38800000000000001</v>
      </c>
      <c r="S535" s="105">
        <v>0.98599999999999999</v>
      </c>
      <c r="T535" s="10"/>
      <c r="U535" s="10"/>
      <c r="V535" s="10">
        <f t="shared" si="156"/>
        <v>78.087000000000003</v>
      </c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</row>
    <row r="536" spans="1:158" x14ac:dyDescent="0.25">
      <c r="B536" s="6"/>
      <c r="G536" s="7" t="s">
        <v>153</v>
      </c>
      <c r="H536" s="7">
        <v>265</v>
      </c>
      <c r="I536" t="s">
        <v>670</v>
      </c>
      <c r="J536" s="105">
        <v>17.986000000000001</v>
      </c>
      <c r="K536" s="105">
        <v>1.163</v>
      </c>
      <c r="L536" s="105">
        <v>1.7569999999999999</v>
      </c>
      <c r="M536" s="105">
        <v>2.9649999999999999</v>
      </c>
      <c r="N536" s="105">
        <v>7.6999999999999999E-2</v>
      </c>
      <c r="O536" s="105">
        <v>8.4849999999999994</v>
      </c>
      <c r="P536" s="105">
        <v>43.798000000000002</v>
      </c>
      <c r="Q536" s="105">
        <v>0.45200000000000001</v>
      </c>
      <c r="R536" s="105">
        <v>0.32600000000000001</v>
      </c>
      <c r="S536" s="105">
        <v>1.097</v>
      </c>
      <c r="T536" s="10"/>
      <c r="U536" s="10"/>
      <c r="V536" s="10">
        <f t="shared" si="156"/>
        <v>78.105999999999995</v>
      </c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</row>
    <row r="537" spans="1:158" x14ac:dyDescent="0.25">
      <c r="B537" s="6"/>
      <c r="G537" s="7" t="s">
        <v>153</v>
      </c>
      <c r="H537" s="7">
        <v>266</v>
      </c>
      <c r="I537" t="s">
        <v>671</v>
      </c>
      <c r="J537" s="105">
        <v>18.074000000000002</v>
      </c>
      <c r="K537" s="105">
        <v>1.256</v>
      </c>
      <c r="L537" s="105">
        <v>2.214</v>
      </c>
      <c r="M537" s="105">
        <v>3.1349999999999998</v>
      </c>
      <c r="N537" s="105">
        <v>0.111</v>
      </c>
      <c r="O537" s="105">
        <v>8.4960000000000004</v>
      </c>
      <c r="P537" s="105">
        <v>43.241</v>
      </c>
      <c r="Q537" s="105">
        <v>0.48299999999999998</v>
      </c>
      <c r="R537" s="105">
        <v>0.33700000000000002</v>
      </c>
      <c r="S537" s="105">
        <v>0.94699999999999995</v>
      </c>
      <c r="T537" s="10"/>
      <c r="U537" s="10"/>
      <c r="V537" s="10">
        <f t="shared" si="156"/>
        <v>78.294000000000011</v>
      </c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</row>
    <row r="538" spans="1:158" x14ac:dyDescent="0.25">
      <c r="B538" s="6"/>
      <c r="G538" s="7" t="s">
        <v>153</v>
      </c>
      <c r="H538" s="7">
        <v>267</v>
      </c>
      <c r="I538" t="s">
        <v>672</v>
      </c>
      <c r="J538" s="105">
        <v>18.193000000000001</v>
      </c>
      <c r="K538" s="105">
        <v>1.2829999999999999</v>
      </c>
      <c r="L538" s="105">
        <v>2.1829999999999998</v>
      </c>
      <c r="M538" s="105">
        <v>2.8540000000000001</v>
      </c>
      <c r="N538" s="105">
        <v>0.158</v>
      </c>
      <c r="O538" s="105">
        <v>8.5129999999999999</v>
      </c>
      <c r="P538" s="105">
        <v>43.04</v>
      </c>
      <c r="Q538" s="105">
        <v>0.56699999999999995</v>
      </c>
      <c r="R538" s="105">
        <v>0.40600000000000003</v>
      </c>
      <c r="S538" s="105">
        <v>0.96</v>
      </c>
      <c r="T538" s="10"/>
      <c r="U538" s="10"/>
      <c r="V538" s="10">
        <f t="shared" si="156"/>
        <v>78.156999999999996</v>
      </c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</row>
    <row r="539" spans="1:158" x14ac:dyDescent="0.25">
      <c r="B539" s="6"/>
      <c r="G539" s="7" t="s">
        <v>153</v>
      </c>
      <c r="H539" s="7">
        <v>268</v>
      </c>
      <c r="I539" t="s">
        <v>673</v>
      </c>
      <c r="J539" s="105">
        <v>17.481999999999999</v>
      </c>
      <c r="K539" s="105">
        <v>1.244</v>
      </c>
      <c r="L539" s="105">
        <v>2.2200000000000002</v>
      </c>
      <c r="M539" s="105">
        <v>2.9359999999999999</v>
      </c>
      <c r="N539" s="105">
        <v>0.14799999999999999</v>
      </c>
      <c r="O539" s="105">
        <v>8.76</v>
      </c>
      <c r="P539" s="105">
        <v>43.567</v>
      </c>
      <c r="Q539" s="105">
        <v>0.57399999999999995</v>
      </c>
      <c r="R539" s="105">
        <v>0.38100000000000001</v>
      </c>
      <c r="S539" s="105">
        <v>0.95299999999999996</v>
      </c>
      <c r="T539" s="10"/>
      <c r="U539" s="10"/>
      <c r="V539" s="10">
        <f t="shared" si="156"/>
        <v>78.265000000000001</v>
      </c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</row>
    <row r="540" spans="1:158" x14ac:dyDescent="0.25">
      <c r="B540" s="6"/>
      <c r="G540" s="7" t="s">
        <v>153</v>
      </c>
      <c r="H540" s="7">
        <v>269</v>
      </c>
      <c r="I540" t="s">
        <v>674</v>
      </c>
      <c r="J540" s="105">
        <v>17.856999999999999</v>
      </c>
      <c r="K540" s="105">
        <v>1.222</v>
      </c>
      <c r="L540" s="105">
        <v>2.3570000000000002</v>
      </c>
      <c r="M540" s="105">
        <v>2.8839999999999999</v>
      </c>
      <c r="N540" s="105">
        <v>9.9000000000000005E-2</v>
      </c>
      <c r="O540" s="105">
        <v>8.7080000000000002</v>
      </c>
      <c r="P540" s="105">
        <v>43.628999999999998</v>
      </c>
      <c r="Q540" s="105">
        <v>0.54900000000000004</v>
      </c>
      <c r="R540" s="105">
        <v>0.33200000000000002</v>
      </c>
      <c r="S540" s="105">
        <v>0.91</v>
      </c>
      <c r="T540" s="10"/>
      <c r="U540" s="10"/>
      <c r="V540" s="10">
        <f t="shared" si="156"/>
        <v>78.546999999999997</v>
      </c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</row>
    <row r="541" spans="1:158" x14ac:dyDescent="0.25">
      <c r="B541" s="6"/>
      <c r="I541" s="73" t="s">
        <v>135</v>
      </c>
      <c r="J541" s="74">
        <f t="shared" ref="J541:S541" si="157">AVERAGE(J532:J540)</f>
        <v>17.832777777777775</v>
      </c>
      <c r="K541" s="74">
        <f t="shared" si="157"/>
        <v>1.2258888888888888</v>
      </c>
      <c r="L541" s="74">
        <f t="shared" si="157"/>
        <v>1.9932222222222222</v>
      </c>
      <c r="M541" s="74">
        <f t="shared" si="157"/>
        <v>2.9746666666666663</v>
      </c>
      <c r="N541" s="74">
        <f t="shared" si="157"/>
        <v>0.11522222222222224</v>
      </c>
      <c r="O541" s="74">
        <f t="shared" si="157"/>
        <v>8.4245555555555551</v>
      </c>
      <c r="P541" s="74">
        <f t="shared" si="157"/>
        <v>43.37455555555556</v>
      </c>
      <c r="Q541" s="74">
        <f t="shared" si="157"/>
        <v>0.53166666666666673</v>
      </c>
      <c r="R541" s="74">
        <f t="shared" si="157"/>
        <v>0.36800000000000005</v>
      </c>
      <c r="S541" s="74">
        <f t="shared" si="157"/>
        <v>0.96477777777777773</v>
      </c>
      <c r="T541" s="74"/>
      <c r="U541" s="74"/>
      <c r="V541" s="74">
        <f t="shared" si="156"/>
        <v>77.805333333333337</v>
      </c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</row>
    <row r="542" spans="1:158" x14ac:dyDescent="0.25">
      <c r="B542" s="6"/>
      <c r="I542" s="73" t="s">
        <v>136</v>
      </c>
      <c r="J542" s="74">
        <f t="shared" ref="J542:S542" si="158">STDEV(J532:J540)</f>
        <v>0.46454649330766162</v>
      </c>
      <c r="K542" s="74">
        <f t="shared" si="158"/>
        <v>4.9707757051702821E-2</v>
      </c>
      <c r="L542" s="74">
        <f t="shared" si="158"/>
        <v>0.26897294370334796</v>
      </c>
      <c r="M542" s="74">
        <f t="shared" si="158"/>
        <v>8.6743875864524242E-2</v>
      </c>
      <c r="N542" s="74">
        <f t="shared" si="158"/>
        <v>2.9781612522569025E-2</v>
      </c>
      <c r="O542" s="74">
        <f t="shared" si="158"/>
        <v>0.26446980503977741</v>
      </c>
      <c r="P542" s="74">
        <f t="shared" si="158"/>
        <v>0.25337477731174834</v>
      </c>
      <c r="Q542" s="74">
        <f t="shared" si="158"/>
        <v>4.1273478166977864E-2</v>
      </c>
      <c r="R542" s="74">
        <f t="shared" si="158"/>
        <v>2.9453352950046283E-2</v>
      </c>
      <c r="S542" s="74">
        <f t="shared" si="158"/>
        <v>5.7629805174444618E-2</v>
      </c>
      <c r="T542" s="74"/>
      <c r="U542" s="74"/>
      <c r="V542" s="74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</row>
    <row r="543" spans="1:158" x14ac:dyDescent="0.25">
      <c r="A543" s="3" t="s">
        <v>141</v>
      </c>
      <c r="B543" s="3" t="s">
        <v>150</v>
      </c>
      <c r="C543" s="3">
        <v>2</v>
      </c>
      <c r="D543" s="3">
        <v>1300</v>
      </c>
      <c r="E543" s="3">
        <v>50</v>
      </c>
      <c r="F543" s="3">
        <v>1</v>
      </c>
      <c r="G543" s="3"/>
      <c r="H543" s="5"/>
      <c r="I543" s="5" t="s">
        <v>413</v>
      </c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</row>
    <row r="544" spans="1:158" x14ac:dyDescent="0.25">
      <c r="B544" s="6"/>
      <c r="G544" s="7" t="s">
        <v>133</v>
      </c>
      <c r="H544" s="7">
        <v>275</v>
      </c>
      <c r="I544" s="7" t="s">
        <v>118</v>
      </c>
      <c r="J544" s="10">
        <v>0.19969999999999999</v>
      </c>
      <c r="K544" s="10">
        <v>1.5871999999999999</v>
      </c>
      <c r="L544" s="10">
        <v>42.25</v>
      </c>
      <c r="M544" s="10">
        <v>25.6</v>
      </c>
      <c r="N544" s="10">
        <v>0.1391</v>
      </c>
      <c r="O544" s="10">
        <v>23.47</v>
      </c>
      <c r="P544" s="10">
        <v>0.76839999999999997</v>
      </c>
      <c r="Q544" s="10">
        <v>0</v>
      </c>
      <c r="R544" s="10">
        <v>2.4E-2</v>
      </c>
      <c r="S544" s="10">
        <v>1.49E-2</v>
      </c>
      <c r="T544" s="10">
        <v>0.68389999999999995</v>
      </c>
      <c r="U544" s="10">
        <v>0.11899999999999999</v>
      </c>
      <c r="V544" s="10">
        <f>SUM(J544:U544)</f>
        <v>94.856199999999987</v>
      </c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</row>
    <row r="545" spans="1:158" x14ac:dyDescent="0.25">
      <c r="B545" s="6"/>
      <c r="G545" s="7" t="s">
        <v>133</v>
      </c>
      <c r="H545" s="7">
        <v>277</v>
      </c>
      <c r="I545" s="7" t="s">
        <v>119</v>
      </c>
      <c r="J545" s="10">
        <v>1.1617</v>
      </c>
      <c r="K545" s="10">
        <v>1.3373999999999999</v>
      </c>
      <c r="L545" s="10">
        <v>46.69</v>
      </c>
      <c r="M545" s="10">
        <v>20.100000000000001</v>
      </c>
      <c r="N545" s="10">
        <v>9.7299999999999998E-2</v>
      </c>
      <c r="O545" s="10">
        <v>23.72</v>
      </c>
      <c r="P545" s="10">
        <v>2.41</v>
      </c>
      <c r="Q545" s="10">
        <v>2.8799999999999999E-2</v>
      </c>
      <c r="R545" s="10">
        <v>3.15E-2</v>
      </c>
      <c r="S545" s="10">
        <v>5.7999999999999996E-3</v>
      </c>
      <c r="T545" s="10">
        <v>1.9</v>
      </c>
      <c r="U545" s="10">
        <v>7.8100000000000003E-2</v>
      </c>
      <c r="V545" s="10">
        <f>SUM(J545:U545)</f>
        <v>97.560599999999994</v>
      </c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</row>
    <row r="546" spans="1:158" x14ac:dyDescent="0.25">
      <c r="B546" s="6"/>
      <c r="G546" s="7" t="s">
        <v>133</v>
      </c>
      <c r="H546" s="7">
        <v>278</v>
      </c>
      <c r="I546" s="7" t="s">
        <v>120</v>
      </c>
      <c r="J546" s="10">
        <v>0.19689999999999999</v>
      </c>
      <c r="K546" s="10">
        <v>1.0613999999999999</v>
      </c>
      <c r="L546" s="10">
        <v>49.42</v>
      </c>
      <c r="M546" s="10">
        <v>20.46</v>
      </c>
      <c r="N546" s="10">
        <v>6.9500000000000006E-2</v>
      </c>
      <c r="O546" s="10">
        <v>24.11</v>
      </c>
      <c r="P546" s="10">
        <v>0.62190000000000001</v>
      </c>
      <c r="Q546" s="10">
        <v>6.9999999999999999E-4</v>
      </c>
      <c r="R546" s="10">
        <v>5.5999999999999999E-3</v>
      </c>
      <c r="S546" s="10">
        <v>1.4E-2</v>
      </c>
      <c r="T546" s="10">
        <v>2.0099999999999998</v>
      </c>
      <c r="U546" s="10">
        <v>1.04E-2</v>
      </c>
      <c r="V546" s="10">
        <f>SUM(J546:U546)</f>
        <v>97.980400000000003</v>
      </c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</row>
    <row r="547" spans="1:158" x14ac:dyDescent="0.25">
      <c r="B547" s="6"/>
      <c r="G547" s="7" t="s">
        <v>133</v>
      </c>
      <c r="H547" s="7">
        <v>279</v>
      </c>
      <c r="I547" s="7" t="s">
        <v>121</v>
      </c>
      <c r="J547" s="10">
        <v>1.2565</v>
      </c>
      <c r="K547" s="10">
        <v>1.3026</v>
      </c>
      <c r="L547" s="10">
        <v>45.49</v>
      </c>
      <c r="M547" s="10">
        <v>19.57</v>
      </c>
      <c r="N547" s="10">
        <v>0.18540000000000001</v>
      </c>
      <c r="O547" s="10">
        <v>23.37</v>
      </c>
      <c r="P547" s="10">
        <v>3.17</v>
      </c>
      <c r="Q547" s="10">
        <v>0</v>
      </c>
      <c r="R547" s="10">
        <v>8.6E-3</v>
      </c>
      <c r="S547" s="10">
        <v>3.9800000000000002E-2</v>
      </c>
      <c r="T547" s="10">
        <v>1.89</v>
      </c>
      <c r="U547" s="10">
        <v>5.3499999999999999E-2</v>
      </c>
      <c r="V547" s="10">
        <f>SUM(J547:U547)</f>
        <v>96.336400000000012</v>
      </c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</row>
    <row r="548" spans="1:158" x14ac:dyDescent="0.25">
      <c r="B548" s="6"/>
      <c r="I548" s="73" t="s">
        <v>135</v>
      </c>
      <c r="J548" s="74">
        <f>AVERAGE(J544:J547)</f>
        <v>0.70369999999999999</v>
      </c>
      <c r="K548" s="74">
        <f t="shared" ref="K548" si="159">AVERAGE(K544:K547)</f>
        <v>1.3221499999999999</v>
      </c>
      <c r="L548" s="74">
        <f t="shared" ref="L548:U548" si="160">AVERAGE(L544:L547)</f>
        <v>45.962500000000006</v>
      </c>
      <c r="M548" s="74">
        <f t="shared" si="160"/>
        <v>21.432499999999997</v>
      </c>
      <c r="N548" s="74">
        <f t="shared" si="160"/>
        <v>0.122825</v>
      </c>
      <c r="O548" s="74">
        <f t="shared" si="160"/>
        <v>23.6675</v>
      </c>
      <c r="P548" s="74">
        <f t="shared" si="160"/>
        <v>1.742575</v>
      </c>
      <c r="Q548" s="74">
        <f t="shared" si="160"/>
        <v>7.3749999999999996E-3</v>
      </c>
      <c r="R548" s="74">
        <f t="shared" si="160"/>
        <v>1.7425E-2</v>
      </c>
      <c r="S548" s="74">
        <f t="shared" si="160"/>
        <v>1.8625000000000003E-2</v>
      </c>
      <c r="T548" s="74">
        <f t="shared" si="160"/>
        <v>1.6209749999999998</v>
      </c>
      <c r="U548" s="74">
        <f t="shared" si="160"/>
        <v>6.5250000000000002E-2</v>
      </c>
      <c r="V548" s="74">
        <f>SUM(J548:U548)</f>
        <v>96.68340000000002</v>
      </c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</row>
    <row r="549" spans="1:158" x14ac:dyDescent="0.25">
      <c r="B549" s="6"/>
      <c r="I549" s="73" t="s">
        <v>136</v>
      </c>
      <c r="J549" s="74">
        <f>STDEV(J544:J547)</f>
        <v>0.58486866901895151</v>
      </c>
      <c r="K549" s="74">
        <f t="shared" ref="K549" si="161">STDEV(K544:K547)</f>
        <v>0.21514090731425364</v>
      </c>
      <c r="L549" s="74">
        <f t="shared" ref="L549:U549" si="162">STDEV(L544:L547)</f>
        <v>2.9715021453803465</v>
      </c>
      <c r="M549" s="74">
        <f t="shared" si="162"/>
        <v>2.8022773476823168</v>
      </c>
      <c r="N549" s="74">
        <f t="shared" si="162"/>
        <v>5.0581905526251858E-2</v>
      </c>
      <c r="O549" s="74">
        <f t="shared" si="162"/>
        <v>0.32968419232147972</v>
      </c>
      <c r="P549" s="74">
        <f t="shared" si="162"/>
        <v>1.2500570183662292</v>
      </c>
      <c r="Q549" s="74">
        <f t="shared" si="162"/>
        <v>1.4287144571257057E-2</v>
      </c>
      <c r="R549" s="74">
        <f t="shared" si="162"/>
        <v>1.2369956884861541E-2</v>
      </c>
      <c r="S549" s="74">
        <f t="shared" si="162"/>
        <v>1.4698384264945583E-2</v>
      </c>
      <c r="T549" s="74">
        <f t="shared" si="162"/>
        <v>0.62707772179106103</v>
      </c>
      <c r="U549" s="74">
        <f t="shared" si="162"/>
        <v>4.5463428525940854E-2</v>
      </c>
      <c r="V549" s="74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</row>
    <row r="550" spans="1:158" x14ac:dyDescent="0.25">
      <c r="A550" s="3" t="s">
        <v>141</v>
      </c>
      <c r="B550" s="3" t="s">
        <v>150</v>
      </c>
      <c r="C550" s="3">
        <v>2</v>
      </c>
      <c r="D550" s="3">
        <v>1300</v>
      </c>
      <c r="E550" s="3">
        <v>50</v>
      </c>
      <c r="F550" s="3">
        <v>1</v>
      </c>
      <c r="G550" s="3"/>
      <c r="H550" s="5"/>
      <c r="I550" s="5" t="s">
        <v>403</v>
      </c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</row>
    <row r="551" spans="1:158" s="12" customFormat="1" x14ac:dyDescent="0.25">
      <c r="A551" s="109"/>
      <c r="B551" s="6"/>
      <c r="G551" s="12" t="s">
        <v>133</v>
      </c>
      <c r="H551" s="12">
        <v>282</v>
      </c>
      <c r="I551" s="12" t="s">
        <v>122</v>
      </c>
      <c r="J551" s="36">
        <v>39.770000000000003</v>
      </c>
      <c r="K551" s="36">
        <v>0.10059999999999999</v>
      </c>
      <c r="L551" s="36">
        <v>0.19750000000000001</v>
      </c>
      <c r="M551" s="36">
        <v>3.41</v>
      </c>
      <c r="N551" s="36">
        <v>0.20849999999999999</v>
      </c>
      <c r="O551" s="36">
        <v>49.63</v>
      </c>
      <c r="P551" s="36">
        <v>2.86</v>
      </c>
      <c r="Q551" s="36"/>
      <c r="R551" s="36">
        <v>0</v>
      </c>
      <c r="S551" s="36">
        <v>3.5000000000000001E-3</v>
      </c>
      <c r="T551" s="36">
        <v>0</v>
      </c>
      <c r="U551" s="36">
        <v>4.3900000000000002E-2</v>
      </c>
      <c r="V551" s="36">
        <f>SUM(J551:U551)</f>
        <v>96.22399999999999</v>
      </c>
    </row>
    <row r="552" spans="1:158" s="12" customFormat="1" x14ac:dyDescent="0.25">
      <c r="A552" s="109"/>
      <c r="B552" s="6"/>
      <c r="G552" s="12" t="s">
        <v>133</v>
      </c>
      <c r="H552" s="12">
        <v>283</v>
      </c>
      <c r="I552" s="12" t="s">
        <v>123</v>
      </c>
      <c r="J552" s="36">
        <v>39.47</v>
      </c>
      <c r="K552" s="36">
        <v>4.8399999999999999E-2</v>
      </c>
      <c r="L552" s="36">
        <v>0.15040000000000001</v>
      </c>
      <c r="M552" s="36">
        <v>3.31</v>
      </c>
      <c r="N552" s="36">
        <v>0.1764</v>
      </c>
      <c r="O552" s="36">
        <v>48.94</v>
      </c>
      <c r="P552" s="36">
        <v>2.85</v>
      </c>
      <c r="Q552" s="36"/>
      <c r="R552" s="36">
        <v>2.9000000000000001E-2</v>
      </c>
      <c r="S552" s="36">
        <v>6.3100000000000003E-2</v>
      </c>
      <c r="T552" s="36">
        <v>0</v>
      </c>
      <c r="U552" s="36">
        <v>5.6899999999999999E-2</v>
      </c>
      <c r="V552" s="36">
        <f>SUM(J552:U552)</f>
        <v>95.094200000000001</v>
      </c>
    </row>
    <row r="553" spans="1:158" s="12" customFormat="1" x14ac:dyDescent="0.25">
      <c r="A553" s="109"/>
      <c r="B553" s="6"/>
      <c r="G553" s="12" t="s">
        <v>133</v>
      </c>
      <c r="H553" s="12">
        <v>290</v>
      </c>
      <c r="I553" s="12" t="s">
        <v>124</v>
      </c>
      <c r="J553" s="36">
        <v>40.24</v>
      </c>
      <c r="K553" s="36">
        <v>9.11E-2</v>
      </c>
      <c r="L553" s="36">
        <v>5.3800000000000001E-2</v>
      </c>
      <c r="M553" s="36">
        <v>3.49</v>
      </c>
      <c r="N553" s="36">
        <v>0.1201</v>
      </c>
      <c r="O553" s="36">
        <v>48.79</v>
      </c>
      <c r="P553" s="36">
        <v>2.77</v>
      </c>
      <c r="Q553" s="36"/>
      <c r="R553" s="36">
        <v>1.03E-2</v>
      </c>
      <c r="S553" s="36">
        <v>1.49E-2</v>
      </c>
      <c r="T553" s="36">
        <v>3.2300000000000002E-2</v>
      </c>
      <c r="U553" s="36">
        <v>3.44E-2</v>
      </c>
      <c r="V553" s="36">
        <f>SUM(J553:U553)</f>
        <v>95.646900000000002</v>
      </c>
    </row>
    <row r="554" spans="1:158" s="12" customFormat="1" x14ac:dyDescent="0.25">
      <c r="A554" s="109"/>
      <c r="B554" s="6"/>
      <c r="G554" s="12" t="s">
        <v>133</v>
      </c>
      <c r="H554" s="12">
        <v>291</v>
      </c>
      <c r="I554" s="12" t="s">
        <v>125</v>
      </c>
      <c r="J554" s="36">
        <v>39.020000000000003</v>
      </c>
      <c r="K554" s="36">
        <v>9.5799999999999996E-2</v>
      </c>
      <c r="L554" s="36">
        <v>0.88090000000000002</v>
      </c>
      <c r="M554" s="36">
        <v>4.0599999999999996</v>
      </c>
      <c r="N554" s="36">
        <v>0.1862</v>
      </c>
      <c r="O554" s="36">
        <v>46.7</v>
      </c>
      <c r="P554" s="36">
        <v>3.78</v>
      </c>
      <c r="Q554" s="36"/>
      <c r="R554" s="36">
        <v>0</v>
      </c>
      <c r="S554" s="36">
        <v>9.4700000000000006E-2</v>
      </c>
      <c r="T554" s="36">
        <v>1.2200000000000001E-2</v>
      </c>
      <c r="U554" s="36">
        <v>1.6899999999999998E-2</v>
      </c>
      <c r="V554" s="36">
        <f>SUM(J554:U554)</f>
        <v>94.846700000000027</v>
      </c>
    </row>
    <row r="555" spans="1:158" s="12" customFormat="1" x14ac:dyDescent="0.25">
      <c r="A555" s="109"/>
      <c r="B555" s="6"/>
      <c r="I555" s="73" t="s">
        <v>135</v>
      </c>
      <c r="J555" s="74">
        <f t="shared" ref="J555:U555" si="163">AVERAGE(J551:J554)</f>
        <v>39.625000000000007</v>
      </c>
      <c r="K555" s="74">
        <f t="shared" si="163"/>
        <v>8.3974999999999994E-2</v>
      </c>
      <c r="L555" s="74">
        <f t="shared" si="163"/>
        <v>0.32064999999999999</v>
      </c>
      <c r="M555" s="74">
        <f t="shared" si="163"/>
        <v>3.5674999999999999</v>
      </c>
      <c r="N555" s="74">
        <f t="shared" si="163"/>
        <v>0.17280000000000001</v>
      </c>
      <c r="O555" s="74">
        <f t="shared" si="163"/>
        <v>48.515000000000001</v>
      </c>
      <c r="P555" s="74">
        <f t="shared" si="163"/>
        <v>3.0649999999999999</v>
      </c>
      <c r="Q555" s="74"/>
      <c r="R555" s="74">
        <f t="shared" si="163"/>
        <v>9.8250000000000004E-3</v>
      </c>
      <c r="S555" s="74">
        <f t="shared" si="163"/>
        <v>4.4050000000000006E-2</v>
      </c>
      <c r="T555" s="74">
        <f t="shared" si="163"/>
        <v>1.1125000000000001E-2</v>
      </c>
      <c r="U555" s="74">
        <f t="shared" si="163"/>
        <v>3.8024999999999996E-2</v>
      </c>
      <c r="V555" s="74">
        <f>SUM(J555:U555)</f>
        <v>95.45295000000003</v>
      </c>
    </row>
    <row r="556" spans="1:158" s="69" customFormat="1" ht="15.75" thickBot="1" x14ac:dyDescent="0.3">
      <c r="A556" s="154"/>
      <c r="B556" s="77"/>
      <c r="I556" s="71" t="s">
        <v>136</v>
      </c>
      <c r="J556" s="72">
        <f t="shared" ref="J556:U556" si="164">STDEV(J551:J554)</f>
        <v>0.51293274412928636</v>
      </c>
      <c r="K556" s="72">
        <f t="shared" si="164"/>
        <v>2.4031697817674062E-2</v>
      </c>
      <c r="L556" s="72">
        <f t="shared" si="164"/>
        <v>0.3782591571925259</v>
      </c>
      <c r="M556" s="72">
        <f t="shared" si="164"/>
        <v>0.33648922716782453</v>
      </c>
      <c r="N556" s="72">
        <f t="shared" si="164"/>
        <v>3.7613384142704633E-2</v>
      </c>
      <c r="O556" s="72">
        <f t="shared" si="164"/>
        <v>1.2640806936267943</v>
      </c>
      <c r="P556" s="72">
        <f t="shared" si="164"/>
        <v>0.47836527187216893</v>
      </c>
      <c r="Q556" s="72"/>
      <c r="R556" s="72">
        <f t="shared" si="164"/>
        <v>1.3674398219543948E-2</v>
      </c>
      <c r="S556" s="72">
        <f t="shared" si="164"/>
        <v>4.2514115303037878E-2</v>
      </c>
      <c r="T556" s="72">
        <f t="shared" si="164"/>
        <v>1.5243222537683208E-2</v>
      </c>
      <c r="U556" s="72">
        <f t="shared" si="164"/>
        <v>1.683436465487587E-2</v>
      </c>
      <c r="V556" s="72"/>
    </row>
    <row r="557" spans="1:158" s="26" customFormat="1" x14ac:dyDescent="0.25">
      <c r="A557" s="38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</row>
    <row r="558" spans="1:158" x14ac:dyDescent="0.25">
      <c r="A558" s="3" t="s">
        <v>477</v>
      </c>
      <c r="B558" s="3" t="s">
        <v>149</v>
      </c>
      <c r="C558" s="3">
        <v>2</v>
      </c>
      <c r="D558" s="3">
        <v>1100</v>
      </c>
      <c r="E558" s="3">
        <v>10</v>
      </c>
      <c r="F558" s="3">
        <v>12</v>
      </c>
      <c r="G558" s="5"/>
      <c r="H558" s="5"/>
      <c r="I558" s="5" t="s">
        <v>828</v>
      </c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158" ht="18" x14ac:dyDescent="0.35">
      <c r="B559" s="6" t="s">
        <v>831</v>
      </c>
      <c r="G559" s="7" t="s">
        <v>133</v>
      </c>
      <c r="H559" s="7">
        <v>135</v>
      </c>
      <c r="I559" s="7" t="s">
        <v>487</v>
      </c>
      <c r="J559" s="10">
        <v>45.51</v>
      </c>
      <c r="K559" s="10">
        <v>2.2999999999999998</v>
      </c>
      <c r="L559" s="10">
        <v>10.220000000000001</v>
      </c>
      <c r="M559" s="10">
        <v>7.81</v>
      </c>
      <c r="N559" s="10">
        <v>0.10539999999999999</v>
      </c>
      <c r="O559" s="10">
        <v>11.91</v>
      </c>
      <c r="P559" s="10">
        <v>20.77</v>
      </c>
      <c r="Q559" s="10">
        <v>1.45</v>
      </c>
      <c r="R559" s="10">
        <v>0.38190000000000002</v>
      </c>
      <c r="S559" s="10">
        <v>0.55779999999999996</v>
      </c>
      <c r="T559" s="10">
        <v>8.8499999999999995E-2</v>
      </c>
      <c r="U559" s="10">
        <v>3.5499999999999997E-2</v>
      </c>
      <c r="V559" s="10">
        <f>SUM(J559:U559)</f>
        <v>101.13909999999998</v>
      </c>
    </row>
    <row r="560" spans="1:158" x14ac:dyDescent="0.25">
      <c r="B560" s="6"/>
      <c r="G560" s="7" t="s">
        <v>133</v>
      </c>
      <c r="H560" s="7">
        <v>136</v>
      </c>
      <c r="I560" s="7" t="s">
        <v>488</v>
      </c>
      <c r="J560" s="10">
        <v>43.65</v>
      </c>
      <c r="K560" s="10">
        <v>2.14</v>
      </c>
      <c r="L560" s="10">
        <v>9.8800000000000008</v>
      </c>
      <c r="M560" s="10">
        <v>7.82</v>
      </c>
      <c r="N560" s="10">
        <v>8.3799999999999999E-2</v>
      </c>
      <c r="O560" s="10">
        <v>11.9</v>
      </c>
      <c r="P560" s="10">
        <v>20.85</v>
      </c>
      <c r="Q560" s="10">
        <v>1.0287999999999999</v>
      </c>
      <c r="R560" s="10">
        <v>0.26150000000000001</v>
      </c>
      <c r="S560" s="10">
        <v>0.38159999999999999</v>
      </c>
      <c r="T560" s="10">
        <v>0.1081</v>
      </c>
      <c r="U560" s="10">
        <v>5.1200000000000002E-2</v>
      </c>
      <c r="V560" s="10">
        <f>SUM(J560:U560)</f>
        <v>98.155000000000001</v>
      </c>
    </row>
    <row r="561" spans="1:22" x14ac:dyDescent="0.25">
      <c r="I561" s="73" t="s">
        <v>135</v>
      </c>
      <c r="J561" s="74">
        <f>AVERAGE(J559:J560)</f>
        <v>44.58</v>
      </c>
      <c r="K561" s="74">
        <f t="shared" ref="K561:U561" si="165">AVERAGE(K559:K560)</f>
        <v>2.2199999999999998</v>
      </c>
      <c r="L561" s="74">
        <f t="shared" si="165"/>
        <v>10.050000000000001</v>
      </c>
      <c r="M561" s="74">
        <f t="shared" si="165"/>
        <v>7.8149999999999995</v>
      </c>
      <c r="N561" s="74">
        <f t="shared" si="165"/>
        <v>9.459999999999999E-2</v>
      </c>
      <c r="O561" s="74">
        <f t="shared" si="165"/>
        <v>11.905000000000001</v>
      </c>
      <c r="P561" s="74">
        <f t="shared" si="165"/>
        <v>20.810000000000002</v>
      </c>
      <c r="Q561" s="74">
        <f t="shared" si="165"/>
        <v>1.2393999999999998</v>
      </c>
      <c r="R561" s="74">
        <f t="shared" si="165"/>
        <v>0.32169999999999999</v>
      </c>
      <c r="S561" s="74">
        <f t="shared" si="165"/>
        <v>0.46970000000000001</v>
      </c>
      <c r="T561" s="74">
        <f t="shared" si="165"/>
        <v>9.8299999999999998E-2</v>
      </c>
      <c r="U561" s="74">
        <f t="shared" si="165"/>
        <v>4.335E-2</v>
      </c>
      <c r="V561" s="74">
        <f>SUM(J561:U561)</f>
        <v>99.647050000000007</v>
      </c>
    </row>
    <row r="562" spans="1:22" x14ac:dyDescent="0.25">
      <c r="I562" s="73" t="s">
        <v>358</v>
      </c>
      <c r="J562" s="74">
        <f>STDEV(J559:J560)</f>
        <v>1.3152186130069781</v>
      </c>
      <c r="K562" s="74">
        <f t="shared" ref="K562:U562" si="166">STDEV(K559:K560)</f>
        <v>0.1131370849898474</v>
      </c>
      <c r="L562" s="74">
        <f t="shared" si="166"/>
        <v>0.24041630560342606</v>
      </c>
      <c r="M562" s="74">
        <f t="shared" si="166"/>
        <v>7.0710678118659524E-3</v>
      </c>
      <c r="N562" s="74">
        <f t="shared" si="166"/>
        <v>1.5273506473629505E-2</v>
      </c>
      <c r="O562" s="74">
        <f t="shared" si="166"/>
        <v>7.0710678118653244E-3</v>
      </c>
      <c r="P562" s="74">
        <f t="shared" si="166"/>
        <v>5.6568542494925107E-2</v>
      </c>
      <c r="Q562" s="74">
        <f t="shared" si="166"/>
        <v>0.29783337623577522</v>
      </c>
      <c r="R562" s="74">
        <f t="shared" si="166"/>
        <v>8.5135656454860584E-2</v>
      </c>
      <c r="S562" s="74">
        <f t="shared" si="166"/>
        <v>0.12459221484506947</v>
      </c>
      <c r="T562" s="74">
        <f t="shared" si="166"/>
        <v>1.3859292911256337E-2</v>
      </c>
      <c r="U562" s="74">
        <f t="shared" si="166"/>
        <v>1.1101576464628803E-2</v>
      </c>
      <c r="V562" s="74"/>
    </row>
    <row r="563" spans="1:22" x14ac:dyDescent="0.25">
      <c r="A563" s="3" t="s">
        <v>477</v>
      </c>
      <c r="B563" s="3" t="s">
        <v>149</v>
      </c>
      <c r="C563" s="3">
        <v>2</v>
      </c>
      <c r="D563" s="3">
        <v>1100</v>
      </c>
      <c r="E563" s="3">
        <v>10</v>
      </c>
      <c r="F563" s="3">
        <v>12</v>
      </c>
      <c r="G563" s="5"/>
      <c r="H563" s="5"/>
      <c r="I563" s="5" t="s">
        <v>822</v>
      </c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x14ac:dyDescent="0.25">
      <c r="B564" s="6"/>
      <c r="G564" s="7" t="s">
        <v>133</v>
      </c>
      <c r="H564" s="7">
        <v>116</v>
      </c>
      <c r="I564" s="7" t="s">
        <v>479</v>
      </c>
      <c r="J564" s="10">
        <v>44.43</v>
      </c>
      <c r="K564" s="10">
        <v>2.2599999999999998</v>
      </c>
      <c r="L564" s="10">
        <v>9.92</v>
      </c>
      <c r="M564" s="10">
        <v>7.68</v>
      </c>
      <c r="N564" s="10">
        <v>0.1047</v>
      </c>
      <c r="O564" s="10">
        <v>11.59</v>
      </c>
      <c r="P564" s="10">
        <v>22.07</v>
      </c>
      <c r="Q564" s="10">
        <v>1.1595</v>
      </c>
      <c r="R564" s="10">
        <v>0.26740000000000003</v>
      </c>
      <c r="S564" s="10">
        <v>0.30780000000000002</v>
      </c>
      <c r="T564" s="10">
        <v>0.14649999999999999</v>
      </c>
      <c r="U564" s="10">
        <v>0</v>
      </c>
      <c r="V564" s="10">
        <f t="shared" ref="V564:V571" si="167">SUM(J564:U564)</f>
        <v>99.93589999999999</v>
      </c>
    </row>
    <row r="565" spans="1:22" x14ac:dyDescent="0.25">
      <c r="B565" s="6"/>
      <c r="G565" s="7" t="s">
        <v>133</v>
      </c>
      <c r="H565" s="7">
        <v>119</v>
      </c>
      <c r="I565" s="7" t="s">
        <v>480</v>
      </c>
      <c r="J565" s="10">
        <v>46.34</v>
      </c>
      <c r="K565" s="10">
        <v>2.04</v>
      </c>
      <c r="L565" s="10">
        <v>8.94</v>
      </c>
      <c r="M565" s="10">
        <v>7.64</v>
      </c>
      <c r="N565" s="10">
        <v>0.15290000000000001</v>
      </c>
      <c r="O565" s="10">
        <v>12.08</v>
      </c>
      <c r="P565" s="10">
        <v>21.61</v>
      </c>
      <c r="Q565" s="10">
        <v>0.999</v>
      </c>
      <c r="R565" s="10">
        <v>0.193</v>
      </c>
      <c r="S565" s="10">
        <v>0.35580000000000001</v>
      </c>
      <c r="T565" s="10">
        <v>0.12239999999999999</v>
      </c>
      <c r="U565" s="10">
        <v>4.2200000000000001E-2</v>
      </c>
      <c r="V565" s="10">
        <f t="shared" si="167"/>
        <v>100.51529999999998</v>
      </c>
    </row>
    <row r="566" spans="1:22" x14ac:dyDescent="0.25">
      <c r="B566" s="6"/>
      <c r="G566" s="7" t="s">
        <v>133</v>
      </c>
      <c r="H566" s="7">
        <v>121</v>
      </c>
      <c r="I566" s="7" t="s">
        <v>482</v>
      </c>
      <c r="J566" s="10">
        <v>44.11</v>
      </c>
      <c r="K566" s="10">
        <v>2.84</v>
      </c>
      <c r="L566" s="10">
        <v>9.85</v>
      </c>
      <c r="M566" s="10">
        <v>8.2100000000000009</v>
      </c>
      <c r="N566" s="10">
        <v>0.1123</v>
      </c>
      <c r="O566" s="10">
        <v>11.02</v>
      </c>
      <c r="P566" s="10">
        <v>22.28</v>
      </c>
      <c r="Q566" s="10">
        <v>0.98019999999999996</v>
      </c>
      <c r="R566" s="10">
        <v>0.1192</v>
      </c>
      <c r="S566" s="10">
        <v>0.65639999999999998</v>
      </c>
      <c r="T566" s="10">
        <v>6.1499999999999999E-2</v>
      </c>
      <c r="U566" s="10">
        <v>2.06E-2</v>
      </c>
      <c r="V566" s="10">
        <f t="shared" si="167"/>
        <v>100.26020000000001</v>
      </c>
    </row>
    <row r="567" spans="1:22" x14ac:dyDescent="0.25">
      <c r="B567" s="6"/>
      <c r="G567" s="7" t="s">
        <v>133</v>
      </c>
      <c r="H567" s="7">
        <v>124</v>
      </c>
      <c r="I567" s="7" t="s">
        <v>483</v>
      </c>
      <c r="J567" s="10">
        <v>45.72</v>
      </c>
      <c r="K567" s="10">
        <v>1.87</v>
      </c>
      <c r="L567" s="10">
        <v>8.48</v>
      </c>
      <c r="M567" s="10">
        <v>7.01</v>
      </c>
      <c r="N567" s="10">
        <v>0.13869999999999999</v>
      </c>
      <c r="O567" s="10">
        <v>12.16</v>
      </c>
      <c r="P567" s="10">
        <v>22.26</v>
      </c>
      <c r="Q567" s="10">
        <v>1.242</v>
      </c>
      <c r="R567" s="10">
        <v>0.31440000000000001</v>
      </c>
      <c r="S567" s="10">
        <v>0.1993</v>
      </c>
      <c r="T567" s="10">
        <v>5.6500000000000002E-2</v>
      </c>
      <c r="U567" s="10">
        <v>5.9499999999999997E-2</v>
      </c>
      <c r="V567" s="10">
        <f t="shared" si="167"/>
        <v>99.510400000000004</v>
      </c>
    </row>
    <row r="568" spans="1:22" x14ac:dyDescent="0.25">
      <c r="B568" s="6"/>
      <c r="G568" s="7" t="s">
        <v>133</v>
      </c>
      <c r="H568" s="7">
        <v>125</v>
      </c>
      <c r="I568" s="7" t="s">
        <v>484</v>
      </c>
      <c r="J568" s="10">
        <v>42.42</v>
      </c>
      <c r="K568" s="10">
        <v>2.41</v>
      </c>
      <c r="L568" s="10">
        <v>11.6</v>
      </c>
      <c r="M568" s="10">
        <v>7.68</v>
      </c>
      <c r="N568" s="10">
        <v>0.1115</v>
      </c>
      <c r="O568" s="10">
        <v>10.74</v>
      </c>
      <c r="P568" s="10">
        <v>19.11</v>
      </c>
      <c r="Q568" s="10">
        <v>3.16</v>
      </c>
      <c r="R568" s="10"/>
      <c r="S568" s="10">
        <v>0.64329999999999998</v>
      </c>
      <c r="T568" s="10">
        <v>7.8E-2</v>
      </c>
      <c r="U568" s="10">
        <v>2.06E-2</v>
      </c>
      <c r="V568" s="10">
        <f t="shared" si="167"/>
        <v>97.973399999999998</v>
      </c>
    </row>
    <row r="569" spans="1:22" x14ac:dyDescent="0.25">
      <c r="B569" s="6"/>
      <c r="G569" s="7" t="s">
        <v>133</v>
      </c>
      <c r="H569" s="7">
        <v>131</v>
      </c>
      <c r="I569" s="7" t="s">
        <v>485</v>
      </c>
      <c r="J569" s="10">
        <v>45.25</v>
      </c>
      <c r="K569" s="10">
        <v>2.11</v>
      </c>
      <c r="L569" s="10">
        <v>9.3699999999999992</v>
      </c>
      <c r="M569" s="10">
        <v>7.29</v>
      </c>
      <c r="N569" s="10">
        <v>0.15260000000000001</v>
      </c>
      <c r="O569" s="10">
        <v>13.28</v>
      </c>
      <c r="P569" s="10">
        <v>21.28</v>
      </c>
      <c r="Q569" s="10">
        <v>1.41</v>
      </c>
      <c r="R569" s="10">
        <v>0.40200000000000002</v>
      </c>
      <c r="S569" s="10">
        <v>0.50190000000000001</v>
      </c>
      <c r="T569" s="10">
        <v>4.9399999999999999E-2</v>
      </c>
      <c r="U569" s="10">
        <v>6.6600000000000006E-2</v>
      </c>
      <c r="V569" s="10">
        <f t="shared" si="167"/>
        <v>101.16250000000001</v>
      </c>
    </row>
    <row r="570" spans="1:22" x14ac:dyDescent="0.25">
      <c r="B570" s="6"/>
      <c r="G570" s="7" t="s">
        <v>133</v>
      </c>
      <c r="H570" s="7">
        <v>132</v>
      </c>
      <c r="I570" s="7" t="s">
        <v>486</v>
      </c>
      <c r="J570" s="10">
        <v>45.5</v>
      </c>
      <c r="K570" s="10">
        <v>2.08</v>
      </c>
      <c r="L570" s="10">
        <v>11.23</v>
      </c>
      <c r="M570" s="10">
        <v>6.99</v>
      </c>
      <c r="N570" s="10">
        <v>0.1154</v>
      </c>
      <c r="O570" s="10">
        <v>9.8699999999999992</v>
      </c>
      <c r="P570" s="10">
        <v>18.239999999999998</v>
      </c>
      <c r="Q570" s="10">
        <v>2.54</v>
      </c>
      <c r="R570" s="10"/>
      <c r="S570" s="10">
        <v>0.65469999999999995</v>
      </c>
      <c r="T570" s="10">
        <v>1.04E-2</v>
      </c>
      <c r="U570" s="10">
        <v>0</v>
      </c>
      <c r="V570" s="10">
        <f t="shared" si="167"/>
        <v>97.230500000000006</v>
      </c>
    </row>
    <row r="571" spans="1:22" x14ac:dyDescent="0.25">
      <c r="I571" s="73" t="s">
        <v>135</v>
      </c>
      <c r="J571" s="74">
        <f>AVERAGE(J564:J570)</f>
        <v>44.824285714285715</v>
      </c>
      <c r="K571" s="74">
        <f t="shared" ref="K571:L571" si="168">AVERAGE(K564:K570)</f>
        <v>2.23</v>
      </c>
      <c r="L571" s="74">
        <f t="shared" si="168"/>
        <v>9.9128571428571437</v>
      </c>
      <c r="M571" s="74">
        <f>AVERAGE(M564:M570)</f>
        <v>7.5</v>
      </c>
      <c r="N571" s="74">
        <f t="shared" ref="N571" si="169">AVERAGE(N564:N570)</f>
        <v>0.12687142857142855</v>
      </c>
      <c r="O571" s="74">
        <f>AVERAGE(O564:O570)</f>
        <v>11.534285714285714</v>
      </c>
      <c r="P571" s="74">
        <f t="shared" ref="P571" si="170">AVERAGE(P564:P570)</f>
        <v>20.978571428571431</v>
      </c>
      <c r="Q571" s="74">
        <f>AVERAGE(Q564:Q570)</f>
        <v>1.6415285714285714</v>
      </c>
      <c r="R571" s="74">
        <f t="shared" ref="R571" si="171">AVERAGE(R564:R570)</f>
        <v>0.25919999999999999</v>
      </c>
      <c r="S571" s="74">
        <f>AVERAGE(S564:S570)</f>
        <v>0.47417142857142858</v>
      </c>
      <c r="T571" s="74">
        <f t="shared" ref="T571" si="172">AVERAGE(T564:T570)</f>
        <v>7.4957142857142847E-2</v>
      </c>
      <c r="U571" s="74">
        <f t="shared" ref="U571" si="173">AVERAGE(U564:U570)</f>
        <v>2.9928571428571433E-2</v>
      </c>
      <c r="V571" s="74">
        <f t="shared" si="167"/>
        <v>99.586657142857135</v>
      </c>
    </row>
    <row r="572" spans="1:22" x14ac:dyDescent="0.25">
      <c r="I572" s="73" t="s">
        <v>358</v>
      </c>
      <c r="J572" s="74">
        <f>STDEV(J564:J570)</f>
        <v>1.3028028393027236</v>
      </c>
      <c r="K572" s="74">
        <f t="shared" ref="K572:U572" si="174">STDEV(K564:K570)</f>
        <v>0.31832897030168777</v>
      </c>
      <c r="L572" s="74">
        <f t="shared" si="174"/>
        <v>1.1459743203305739</v>
      </c>
      <c r="M572" s="74">
        <f t="shared" si="174"/>
        <v>0.43451121964800882</v>
      </c>
      <c r="N572" s="74">
        <f t="shared" si="174"/>
        <v>2.0620112696565256E-2</v>
      </c>
      <c r="O572" s="74">
        <f t="shared" si="174"/>
        <v>1.1109434000412615</v>
      </c>
      <c r="P572" s="74">
        <f t="shared" si="174"/>
        <v>1.6333955284562753</v>
      </c>
      <c r="Q572" s="74">
        <f t="shared" si="174"/>
        <v>0.85720329505177406</v>
      </c>
      <c r="R572" s="74">
        <f t="shared" si="174"/>
        <v>0.10895935021832691</v>
      </c>
      <c r="S572" s="74">
        <f t="shared" si="174"/>
        <v>0.1881562800288254</v>
      </c>
      <c r="T572" s="74">
        <f t="shared" si="174"/>
        <v>4.6045298607018788E-2</v>
      </c>
      <c r="U572" s="74">
        <f t="shared" si="174"/>
        <v>2.6880396468164567E-2</v>
      </c>
      <c r="V572" s="74"/>
    </row>
    <row r="573" spans="1:22" x14ac:dyDescent="0.25">
      <c r="A573" s="3" t="s">
        <v>477</v>
      </c>
      <c r="B573" s="3" t="s">
        <v>149</v>
      </c>
      <c r="C573" s="3">
        <v>2</v>
      </c>
      <c r="D573" s="3">
        <v>1100</v>
      </c>
      <c r="E573" s="3">
        <v>10</v>
      </c>
      <c r="F573" s="3">
        <v>12</v>
      </c>
      <c r="G573" s="5"/>
      <c r="H573" s="5"/>
      <c r="I573" s="5" t="s">
        <v>413</v>
      </c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x14ac:dyDescent="0.25">
      <c r="B574" s="6"/>
      <c r="G574" s="7" t="s">
        <v>133</v>
      </c>
      <c r="H574" s="7">
        <v>101</v>
      </c>
      <c r="I574" s="7" t="s">
        <v>478</v>
      </c>
      <c r="J574" s="10">
        <v>0.56440000000000001</v>
      </c>
      <c r="K574" s="10">
        <v>3.01</v>
      </c>
      <c r="L574" s="10">
        <v>15.4</v>
      </c>
      <c r="M574" s="10">
        <v>58.81</v>
      </c>
      <c r="N574" s="10">
        <v>0.47370000000000001</v>
      </c>
      <c r="O574" s="10">
        <v>15.69</v>
      </c>
      <c r="P574" s="10">
        <v>0.83440000000000003</v>
      </c>
      <c r="Q574" s="10">
        <v>7.0099999999999996E-2</v>
      </c>
      <c r="R574" s="10">
        <v>0</v>
      </c>
      <c r="S574" s="10">
        <v>5.74E-2</v>
      </c>
      <c r="T574" s="10">
        <v>1.1581999999999999</v>
      </c>
      <c r="U574" s="10">
        <v>0.31309999999999999</v>
      </c>
      <c r="V574" s="10">
        <f>SUM(J574:U574)</f>
        <v>96.381299999999996</v>
      </c>
    </row>
    <row r="575" spans="1:22" x14ac:dyDescent="0.25">
      <c r="A575" s="3" t="s">
        <v>477</v>
      </c>
      <c r="B575" s="3" t="s">
        <v>149</v>
      </c>
      <c r="C575" s="3">
        <v>2</v>
      </c>
      <c r="D575" s="3">
        <v>1100</v>
      </c>
      <c r="E575" s="3">
        <v>10</v>
      </c>
      <c r="F575" s="3">
        <v>12</v>
      </c>
      <c r="G575" s="5"/>
      <c r="H575" s="5"/>
      <c r="I575" s="5" t="s">
        <v>403</v>
      </c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s="61" customFormat="1" x14ac:dyDescent="0.25">
      <c r="A576" s="156"/>
      <c r="B576" s="165"/>
      <c r="G576" s="61" t="s">
        <v>133</v>
      </c>
      <c r="H576" s="61">
        <v>99</v>
      </c>
      <c r="I576" s="61" t="s">
        <v>481</v>
      </c>
      <c r="J576" s="62">
        <v>40.94</v>
      </c>
      <c r="K576" s="62">
        <v>0.16250000000000001</v>
      </c>
      <c r="L576" s="62">
        <v>0.43830000000000002</v>
      </c>
      <c r="M576" s="62">
        <v>6.15</v>
      </c>
      <c r="N576" s="62">
        <v>0.29720000000000002</v>
      </c>
      <c r="O576" s="62">
        <v>50.23</v>
      </c>
      <c r="P576" s="62">
        <v>1.54</v>
      </c>
      <c r="Q576" s="62">
        <v>0.191</v>
      </c>
      <c r="R576" s="62">
        <v>3.3799999999999997E-2</v>
      </c>
      <c r="S576" s="62">
        <v>9.9199999999999997E-2</v>
      </c>
      <c r="T576" s="62">
        <v>4.8999999999999998E-3</v>
      </c>
      <c r="U576" s="62">
        <v>0.15640000000000001</v>
      </c>
      <c r="V576" s="62">
        <f>SUM(J576:U576)</f>
        <v>100.2433</v>
      </c>
    </row>
    <row r="577" spans="1:22" x14ac:dyDescent="0.25">
      <c r="A577" s="3" t="s">
        <v>489</v>
      </c>
      <c r="B577" s="3" t="s">
        <v>490</v>
      </c>
      <c r="C577" s="3">
        <v>2</v>
      </c>
      <c r="D577" s="3">
        <v>1100</v>
      </c>
      <c r="E577" s="3">
        <v>30</v>
      </c>
      <c r="F577" s="3">
        <v>12</v>
      </c>
      <c r="G577" s="5"/>
      <c r="H577" s="5"/>
      <c r="I577" s="5" t="s">
        <v>828</v>
      </c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x14ac:dyDescent="0.25">
      <c r="B578" s="6"/>
      <c r="G578" s="7" t="s">
        <v>133</v>
      </c>
      <c r="H578" s="7">
        <v>171</v>
      </c>
      <c r="I578" s="7" t="s">
        <v>504</v>
      </c>
      <c r="J578" s="10">
        <v>41.9</v>
      </c>
      <c r="K578" s="10">
        <v>0.1084</v>
      </c>
      <c r="L578" s="10">
        <v>6.08</v>
      </c>
      <c r="M578" s="10">
        <v>1.95</v>
      </c>
      <c r="N578" s="10">
        <v>0.10589999999999999</v>
      </c>
      <c r="O578" s="10">
        <v>12.68</v>
      </c>
      <c r="P578" s="10">
        <v>34.42</v>
      </c>
      <c r="Q578" s="10">
        <v>0.57489999999999997</v>
      </c>
      <c r="R578" s="10">
        <v>0.2145</v>
      </c>
      <c r="S578" s="10">
        <v>0.1976</v>
      </c>
      <c r="T578" s="10">
        <v>5.4399999999999997E-2</v>
      </c>
      <c r="U578" s="10">
        <v>0</v>
      </c>
      <c r="V578" s="10">
        <f>SUM(J578:U578)</f>
        <v>98.285700000000006</v>
      </c>
    </row>
    <row r="579" spans="1:22" x14ac:dyDescent="0.25">
      <c r="B579" s="6"/>
      <c r="G579" s="7" t="s">
        <v>133</v>
      </c>
      <c r="H579" s="7">
        <v>172</v>
      </c>
      <c r="I579" s="7" t="s">
        <v>505</v>
      </c>
      <c r="J579" s="10">
        <v>42.86</v>
      </c>
      <c r="K579" s="10">
        <v>0.2326</v>
      </c>
      <c r="L579" s="10">
        <v>6.22</v>
      </c>
      <c r="M579" s="10">
        <v>2.11</v>
      </c>
      <c r="N579" s="10">
        <v>0</v>
      </c>
      <c r="O579" s="10">
        <v>12.51</v>
      </c>
      <c r="P579" s="10">
        <v>33.159999999999997</v>
      </c>
      <c r="Q579" s="10">
        <v>0.43580000000000002</v>
      </c>
      <c r="R579" s="10">
        <v>0.3422</v>
      </c>
      <c r="S579" s="10">
        <v>0.22140000000000001</v>
      </c>
      <c r="T579" s="10">
        <v>0</v>
      </c>
      <c r="U579" s="10">
        <v>7.9699999999999993E-2</v>
      </c>
      <c r="V579" s="10">
        <f>SUM(J579:U579)</f>
        <v>98.171700000000001</v>
      </c>
    </row>
    <row r="580" spans="1:22" x14ac:dyDescent="0.25">
      <c r="I580" s="73" t="s">
        <v>135</v>
      </c>
      <c r="J580" s="74">
        <f>AVERAGE(J578:J579)</f>
        <v>42.379999999999995</v>
      </c>
      <c r="K580" s="74">
        <f t="shared" ref="K580:U580" si="175">AVERAGE(K578:K579)</f>
        <v>0.17049999999999998</v>
      </c>
      <c r="L580" s="74">
        <f t="shared" si="175"/>
        <v>6.15</v>
      </c>
      <c r="M580" s="74">
        <f t="shared" si="175"/>
        <v>2.0299999999999998</v>
      </c>
      <c r="N580" s="74">
        <f t="shared" si="175"/>
        <v>5.2949999999999997E-2</v>
      </c>
      <c r="O580" s="74">
        <f t="shared" si="175"/>
        <v>12.594999999999999</v>
      </c>
      <c r="P580" s="74">
        <f t="shared" si="175"/>
        <v>33.79</v>
      </c>
      <c r="Q580" s="74">
        <f t="shared" si="175"/>
        <v>0.50534999999999997</v>
      </c>
      <c r="R580" s="74">
        <f t="shared" si="175"/>
        <v>0.27834999999999999</v>
      </c>
      <c r="S580" s="74">
        <f t="shared" si="175"/>
        <v>0.20950000000000002</v>
      </c>
      <c r="T580" s="74">
        <f t="shared" si="175"/>
        <v>2.7199999999999998E-2</v>
      </c>
      <c r="U580" s="74">
        <f t="shared" si="175"/>
        <v>3.9849999999999997E-2</v>
      </c>
      <c r="V580" s="74">
        <f>SUM(J580:U580)</f>
        <v>98.228700000000003</v>
      </c>
    </row>
    <row r="581" spans="1:22" x14ac:dyDescent="0.25">
      <c r="I581" s="73" t="s">
        <v>358</v>
      </c>
      <c r="J581" s="74">
        <f>STDEV(J578:J579)</f>
        <v>0.67882250993908622</v>
      </c>
      <c r="K581" s="74">
        <f t="shared" ref="K581:U581" si="176">STDEV(K578:K579)</f>
        <v>8.7822662223369222E-2</v>
      </c>
      <c r="L581" s="74">
        <f t="shared" si="176"/>
        <v>9.8994949366116428E-2</v>
      </c>
      <c r="M581" s="74">
        <f t="shared" si="176"/>
        <v>0.11313708498984755</v>
      </c>
      <c r="N581" s="74">
        <f t="shared" si="176"/>
        <v>7.4882608127655376E-2</v>
      </c>
      <c r="O581" s="74">
        <f t="shared" si="176"/>
        <v>0.12020815280171303</v>
      </c>
      <c r="P581" s="74">
        <f t="shared" si="176"/>
        <v>0.8909545442950535</v>
      </c>
      <c r="Q581" s="74">
        <f t="shared" si="176"/>
        <v>9.8358553263049028E-2</v>
      </c>
      <c r="R581" s="74">
        <f t="shared" si="176"/>
        <v>9.0297535957522199E-2</v>
      </c>
      <c r="S581" s="74">
        <f t="shared" si="176"/>
        <v>1.6829141392239844E-2</v>
      </c>
      <c r="T581" s="74">
        <f t="shared" si="176"/>
        <v>3.8466608896548182E-2</v>
      </c>
      <c r="U581" s="74">
        <f t="shared" si="176"/>
        <v>5.635641046056783E-2</v>
      </c>
      <c r="V581" s="74"/>
    </row>
    <row r="582" spans="1:22" x14ac:dyDescent="0.25">
      <c r="A582" s="3" t="s">
        <v>489</v>
      </c>
      <c r="B582" s="3" t="s">
        <v>490</v>
      </c>
      <c r="C582" s="3">
        <v>2</v>
      </c>
      <c r="D582" s="3">
        <v>1100</v>
      </c>
      <c r="E582" s="3">
        <v>30</v>
      </c>
      <c r="F582" s="3">
        <v>12</v>
      </c>
      <c r="G582" s="5"/>
      <c r="H582" s="5"/>
      <c r="I582" s="5" t="s">
        <v>821</v>
      </c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x14ac:dyDescent="0.25">
      <c r="B583" s="6"/>
      <c r="G583" s="7" t="s">
        <v>133</v>
      </c>
      <c r="H583" s="7">
        <v>138</v>
      </c>
      <c r="I583" s="7" t="s">
        <v>491</v>
      </c>
      <c r="J583" s="10">
        <v>42.25</v>
      </c>
      <c r="K583" s="10">
        <v>0.13550000000000001</v>
      </c>
      <c r="L583" s="10">
        <v>5.2</v>
      </c>
      <c r="M583" s="10">
        <v>1.68</v>
      </c>
      <c r="N583" s="10">
        <v>3.5499999999999997E-2</v>
      </c>
      <c r="O583" s="10">
        <v>10.37</v>
      </c>
      <c r="P583" s="10">
        <v>36.86</v>
      </c>
      <c r="Q583" s="10">
        <v>2.0499999999999998</v>
      </c>
      <c r="R583" s="10">
        <v>0.21690000000000001</v>
      </c>
      <c r="S583" s="10">
        <v>2.8000000000000001E-2</v>
      </c>
      <c r="T583" s="10">
        <v>1.9400000000000001E-2</v>
      </c>
      <c r="U583" s="10">
        <v>2.1000000000000001E-2</v>
      </c>
      <c r="V583" s="10">
        <f t="shared" ref="V583:V595" si="177">SUM(J583:U583)</f>
        <v>98.86630000000001</v>
      </c>
    </row>
    <row r="584" spans="1:22" x14ac:dyDescent="0.25">
      <c r="B584" s="6"/>
      <c r="G584" s="7" t="s">
        <v>133</v>
      </c>
      <c r="H584" s="7">
        <v>140</v>
      </c>
      <c r="I584" s="7" t="s">
        <v>492</v>
      </c>
      <c r="J584" s="10">
        <v>42.64</v>
      </c>
      <c r="K584" s="10">
        <v>0.15640000000000001</v>
      </c>
      <c r="L584" s="10">
        <v>5.6</v>
      </c>
      <c r="M584" s="10">
        <v>1.74</v>
      </c>
      <c r="N584" s="10">
        <v>0.1053</v>
      </c>
      <c r="O584" s="10">
        <v>10.59</v>
      </c>
      <c r="P584" s="10">
        <v>36.69</v>
      </c>
      <c r="Q584" s="10">
        <v>2.19</v>
      </c>
      <c r="R584" s="10">
        <v>0.49569999999999997</v>
      </c>
      <c r="S584" s="10">
        <v>5.8000000000000003E-2</v>
      </c>
      <c r="T584" s="10">
        <v>0</v>
      </c>
      <c r="U584" s="10">
        <v>1.32E-2</v>
      </c>
      <c r="V584" s="10">
        <f t="shared" si="177"/>
        <v>100.2786</v>
      </c>
    </row>
    <row r="585" spans="1:22" x14ac:dyDescent="0.25">
      <c r="B585" s="6"/>
      <c r="G585" s="7" t="s">
        <v>133</v>
      </c>
      <c r="H585" s="7">
        <v>142</v>
      </c>
      <c r="I585" s="7" t="s">
        <v>493</v>
      </c>
      <c r="J585" s="10">
        <v>42.15</v>
      </c>
      <c r="K585" s="10">
        <v>0.2457</v>
      </c>
      <c r="L585" s="10">
        <v>6.41</v>
      </c>
      <c r="M585" s="10">
        <v>1.97</v>
      </c>
      <c r="N585" s="10">
        <v>6.1699999999999998E-2</v>
      </c>
      <c r="O585" s="10">
        <v>10.86</v>
      </c>
      <c r="P585" s="10">
        <v>35.71</v>
      </c>
      <c r="Q585" s="10">
        <v>2.11</v>
      </c>
      <c r="R585" s="10">
        <v>0.2112</v>
      </c>
      <c r="S585" s="10">
        <v>8.0399999999999999E-2</v>
      </c>
      <c r="T585" s="10">
        <v>2.9999999999999997E-4</v>
      </c>
      <c r="U585" s="10">
        <v>0</v>
      </c>
      <c r="V585" s="10">
        <f t="shared" si="177"/>
        <v>99.809299999999993</v>
      </c>
    </row>
    <row r="586" spans="1:22" x14ac:dyDescent="0.25">
      <c r="B586" s="6"/>
      <c r="G586" s="7" t="s">
        <v>133</v>
      </c>
      <c r="H586" s="7">
        <v>143</v>
      </c>
      <c r="I586" s="7" t="s">
        <v>494</v>
      </c>
      <c r="J586" s="10">
        <v>42.59</v>
      </c>
      <c r="K586" s="10">
        <v>6.4799999999999996E-2</v>
      </c>
      <c r="L586" s="10">
        <v>6.08</v>
      </c>
      <c r="M586" s="10">
        <v>1.85</v>
      </c>
      <c r="N586" s="10">
        <v>0.106</v>
      </c>
      <c r="O586" s="10">
        <v>10.79</v>
      </c>
      <c r="P586" s="10">
        <v>36.31</v>
      </c>
      <c r="Q586" s="10">
        <v>2.5499999999999998</v>
      </c>
      <c r="R586" s="10">
        <v>0.1865</v>
      </c>
      <c r="S586" s="10">
        <v>5.91E-2</v>
      </c>
      <c r="T586" s="10">
        <v>2.8E-3</v>
      </c>
      <c r="U586" s="10">
        <v>3.0700000000000002E-2</v>
      </c>
      <c r="V586" s="10">
        <f t="shared" si="177"/>
        <v>100.61989999999999</v>
      </c>
    </row>
    <row r="587" spans="1:22" x14ac:dyDescent="0.25">
      <c r="B587" s="6"/>
      <c r="G587" s="7" t="s">
        <v>133</v>
      </c>
      <c r="H587" s="7">
        <v>146</v>
      </c>
      <c r="I587" s="7" t="s">
        <v>495</v>
      </c>
      <c r="J587" s="10">
        <v>41.62</v>
      </c>
      <c r="K587" s="10">
        <v>0.55389999999999995</v>
      </c>
      <c r="L587" s="10">
        <v>8.0299999999999994</v>
      </c>
      <c r="M587" s="10">
        <v>3.74</v>
      </c>
      <c r="N587" s="10">
        <v>6.2E-2</v>
      </c>
      <c r="O587" s="10">
        <v>10.31</v>
      </c>
      <c r="P587" s="10">
        <v>33.61</v>
      </c>
      <c r="Q587" s="10">
        <v>2.25</v>
      </c>
      <c r="R587" s="10">
        <v>0.2492</v>
      </c>
      <c r="S587" s="10">
        <v>8.4599999999999995E-2</v>
      </c>
      <c r="T587" s="10">
        <v>4.4299999999999999E-2</v>
      </c>
      <c r="U587" s="10">
        <v>3.6999999999999998E-2</v>
      </c>
      <c r="V587" s="10">
        <f t="shared" si="177"/>
        <v>100.59100000000001</v>
      </c>
    </row>
    <row r="588" spans="1:22" x14ac:dyDescent="0.25">
      <c r="B588" s="6"/>
      <c r="G588" s="7" t="s">
        <v>133</v>
      </c>
      <c r="H588" s="7">
        <v>148</v>
      </c>
      <c r="I588" s="7" t="s">
        <v>496</v>
      </c>
      <c r="J588" s="10">
        <v>42.66</v>
      </c>
      <c r="K588" s="10">
        <v>0.2069</v>
      </c>
      <c r="L588" s="10">
        <v>5.39</v>
      </c>
      <c r="M588" s="10">
        <v>1.57</v>
      </c>
      <c r="N588" s="10">
        <v>6.9500000000000006E-2</v>
      </c>
      <c r="O588" s="10">
        <v>10.31</v>
      </c>
      <c r="P588" s="10">
        <v>36.06</v>
      </c>
      <c r="Q588" s="10">
        <v>2.13</v>
      </c>
      <c r="R588" s="10">
        <v>0.49890000000000001</v>
      </c>
      <c r="S588" s="10">
        <v>0.3901</v>
      </c>
      <c r="T588" s="10">
        <v>0</v>
      </c>
      <c r="U588" s="10">
        <v>0</v>
      </c>
      <c r="V588" s="10">
        <f t="shared" si="177"/>
        <v>99.28540000000001</v>
      </c>
    </row>
    <row r="589" spans="1:22" x14ac:dyDescent="0.25">
      <c r="B589" s="6"/>
      <c r="G589" s="7" t="s">
        <v>133</v>
      </c>
      <c r="H589" s="7">
        <v>149</v>
      </c>
      <c r="I589" s="7" t="s">
        <v>497</v>
      </c>
      <c r="J589" s="10">
        <v>42.68</v>
      </c>
      <c r="K589" s="10">
        <v>0.1593</v>
      </c>
      <c r="L589" s="10">
        <v>5.56</v>
      </c>
      <c r="M589" s="10">
        <v>1.73</v>
      </c>
      <c r="N589" s="10">
        <v>4.3700000000000003E-2</v>
      </c>
      <c r="O589" s="10">
        <v>11.18</v>
      </c>
      <c r="P589" s="10">
        <v>36.33</v>
      </c>
      <c r="Q589" s="10">
        <v>2.14</v>
      </c>
      <c r="R589" s="10">
        <v>0.21410000000000001</v>
      </c>
      <c r="S589" s="10">
        <v>2.9499999999999998E-2</v>
      </c>
      <c r="T589" s="10">
        <v>0</v>
      </c>
      <c r="U589" s="10">
        <v>2.1100000000000001E-2</v>
      </c>
      <c r="V589" s="10">
        <f t="shared" si="177"/>
        <v>100.0877</v>
      </c>
    </row>
    <row r="590" spans="1:22" x14ac:dyDescent="0.25">
      <c r="B590" s="6"/>
      <c r="G590" s="7" t="s">
        <v>133</v>
      </c>
      <c r="H590" s="7">
        <v>154</v>
      </c>
      <c r="I590" s="7" t="s">
        <v>498</v>
      </c>
      <c r="J590" s="10">
        <v>44.54</v>
      </c>
      <c r="K590" s="10">
        <v>4.1000000000000002E-2</v>
      </c>
      <c r="L590" s="10">
        <v>5.33</v>
      </c>
      <c r="M590" s="10">
        <v>1.62</v>
      </c>
      <c r="N590" s="10">
        <v>2.5999999999999999E-3</v>
      </c>
      <c r="O590" s="10">
        <v>10.48</v>
      </c>
      <c r="P590" s="10">
        <v>36.32</v>
      </c>
      <c r="Q590" s="10">
        <v>2.06</v>
      </c>
      <c r="R590" s="10">
        <v>0.28799999999999998</v>
      </c>
      <c r="S590" s="10">
        <v>3.3599999999999998E-2</v>
      </c>
      <c r="T590" s="10">
        <v>1.03E-2</v>
      </c>
      <c r="U590" s="10">
        <v>8.3999999999999995E-3</v>
      </c>
      <c r="V590" s="10">
        <f t="shared" si="177"/>
        <v>100.73389999999999</v>
      </c>
    </row>
    <row r="591" spans="1:22" x14ac:dyDescent="0.25">
      <c r="B591" s="6"/>
      <c r="G591" s="7" t="s">
        <v>133</v>
      </c>
      <c r="H591" s="7">
        <v>162</v>
      </c>
      <c r="I591" s="7" t="s">
        <v>500</v>
      </c>
      <c r="J591" s="10">
        <v>42.11</v>
      </c>
      <c r="K591" s="10">
        <v>0.19009999999999999</v>
      </c>
      <c r="L591" s="10">
        <v>6.65</v>
      </c>
      <c r="M591" s="10">
        <v>2.12</v>
      </c>
      <c r="N591" s="10">
        <v>9.0999999999999998E-2</v>
      </c>
      <c r="O591" s="10">
        <v>9.0299999999999994</v>
      </c>
      <c r="P591" s="10">
        <v>35.33</v>
      </c>
      <c r="Q591" s="10">
        <v>3.48</v>
      </c>
      <c r="R591" s="10">
        <v>0.75970000000000004</v>
      </c>
      <c r="S591" s="10">
        <v>6.5199999999999994E-2</v>
      </c>
      <c r="T591" s="10">
        <v>0</v>
      </c>
      <c r="U591" s="10">
        <v>2.46E-2</v>
      </c>
      <c r="V591" s="10">
        <f t="shared" si="177"/>
        <v>99.8506</v>
      </c>
    </row>
    <row r="592" spans="1:22" x14ac:dyDescent="0.25">
      <c r="B592" s="6"/>
      <c r="G592" s="7" t="s">
        <v>133</v>
      </c>
      <c r="H592" s="7">
        <v>163</v>
      </c>
      <c r="I592" s="7" t="s">
        <v>501</v>
      </c>
      <c r="J592" s="10">
        <v>42.77</v>
      </c>
      <c r="K592" s="10">
        <v>0.1152</v>
      </c>
      <c r="L592" s="10">
        <v>5.09</v>
      </c>
      <c r="M592" s="10">
        <v>1.75</v>
      </c>
      <c r="N592" s="10">
        <v>2.58E-2</v>
      </c>
      <c r="O592" s="10">
        <v>10.61</v>
      </c>
      <c r="P592" s="10">
        <v>36.380000000000003</v>
      </c>
      <c r="Q592" s="10">
        <v>2.0299999999999998</v>
      </c>
      <c r="R592" s="10">
        <v>0.16220000000000001</v>
      </c>
      <c r="S592" s="10">
        <v>5.3400000000000003E-2</v>
      </c>
      <c r="T592" s="10">
        <v>3.5200000000000002E-2</v>
      </c>
      <c r="U592" s="10">
        <v>3.7499999999999999E-2</v>
      </c>
      <c r="V592" s="10">
        <f t="shared" si="177"/>
        <v>99.059299999999993</v>
      </c>
    </row>
    <row r="593" spans="1:22" x14ac:dyDescent="0.25">
      <c r="B593" s="6"/>
      <c r="G593" s="7" t="s">
        <v>133</v>
      </c>
      <c r="H593" s="7">
        <v>166</v>
      </c>
      <c r="I593" s="7" t="s">
        <v>502</v>
      </c>
      <c r="J593" s="10">
        <v>42.34</v>
      </c>
      <c r="K593" s="10">
        <v>0.1067</v>
      </c>
      <c r="L593" s="10">
        <v>5.36</v>
      </c>
      <c r="M593" s="10">
        <v>1.58</v>
      </c>
      <c r="N593" s="10">
        <v>1.2E-2</v>
      </c>
      <c r="O593" s="10">
        <v>10.74</v>
      </c>
      <c r="P593" s="10">
        <v>36.630000000000003</v>
      </c>
      <c r="Q593" s="10">
        <v>1.89</v>
      </c>
      <c r="R593" s="10">
        <v>0.18859999999999999</v>
      </c>
      <c r="S593" s="10">
        <v>2.2200000000000001E-2</v>
      </c>
      <c r="T593" s="10">
        <v>0</v>
      </c>
      <c r="U593" s="10">
        <v>5.5500000000000001E-2</v>
      </c>
      <c r="V593" s="10">
        <f t="shared" si="177"/>
        <v>98.924999999999983</v>
      </c>
    </row>
    <row r="594" spans="1:22" x14ac:dyDescent="0.25">
      <c r="B594" s="6"/>
      <c r="G594" s="7" t="s">
        <v>133</v>
      </c>
      <c r="H594" s="7">
        <v>168</v>
      </c>
      <c r="I594" s="7" t="s">
        <v>503</v>
      </c>
      <c r="J594" s="10">
        <v>43.5</v>
      </c>
      <c r="K594" s="10">
        <v>0.11020000000000001</v>
      </c>
      <c r="L594" s="10">
        <v>7.33</v>
      </c>
      <c r="M594" s="10">
        <v>2.04</v>
      </c>
      <c r="N594" s="10">
        <v>4.8099999999999997E-2</v>
      </c>
      <c r="O594" s="10">
        <v>10.48</v>
      </c>
      <c r="P594" s="10">
        <v>34.479999999999997</v>
      </c>
      <c r="Q594" s="10">
        <v>2.65</v>
      </c>
      <c r="R594" s="10">
        <v>0.40429999999999999</v>
      </c>
      <c r="S594" s="10">
        <v>9.5100000000000004E-2</v>
      </c>
      <c r="T594" s="10">
        <v>1.9E-2</v>
      </c>
      <c r="U594" s="10">
        <v>0</v>
      </c>
      <c r="V594" s="10">
        <f t="shared" si="177"/>
        <v>101.1567</v>
      </c>
    </row>
    <row r="595" spans="1:22" x14ac:dyDescent="0.25">
      <c r="I595" s="73" t="s">
        <v>135</v>
      </c>
      <c r="J595" s="74">
        <f t="shared" ref="J595:U595" si="178">AVERAGE(J583:J594)</f>
        <v>42.654166666666669</v>
      </c>
      <c r="K595" s="74">
        <f t="shared" si="178"/>
        <v>0.17380833333333331</v>
      </c>
      <c r="L595" s="74">
        <f t="shared" si="178"/>
        <v>6.0025000000000004</v>
      </c>
      <c r="M595" s="74">
        <f t="shared" si="178"/>
        <v>1.9491666666666667</v>
      </c>
      <c r="N595" s="74">
        <f t="shared" si="178"/>
        <v>5.5266666666666679E-2</v>
      </c>
      <c r="O595" s="74">
        <f t="shared" si="178"/>
        <v>10.479166666666666</v>
      </c>
      <c r="P595" s="74">
        <f t="shared" si="178"/>
        <v>35.892499999999998</v>
      </c>
      <c r="Q595" s="74">
        <f t="shared" si="178"/>
        <v>2.2941666666666665</v>
      </c>
      <c r="R595" s="74">
        <f t="shared" si="178"/>
        <v>0.32294166666666668</v>
      </c>
      <c r="S595" s="74">
        <f t="shared" si="178"/>
        <v>8.3266666666666656E-2</v>
      </c>
      <c r="T595" s="74">
        <f t="shared" si="178"/>
        <v>1.0941666666666667E-2</v>
      </c>
      <c r="U595" s="74">
        <f t="shared" si="178"/>
        <v>2.0750000000000001E-2</v>
      </c>
      <c r="V595" s="74">
        <f t="shared" si="177"/>
        <v>99.938641666666655</v>
      </c>
    </row>
    <row r="596" spans="1:22" x14ac:dyDescent="0.25">
      <c r="I596" s="73" t="s">
        <v>358</v>
      </c>
      <c r="J596" s="74">
        <f t="shared" ref="J596:U596" si="179">STDEV(J583:J594)</f>
        <v>0.74906557952174169</v>
      </c>
      <c r="K596" s="74">
        <f t="shared" si="179"/>
        <v>0.13296786664681831</v>
      </c>
      <c r="L596" s="74">
        <f t="shared" si="179"/>
        <v>0.93122719618205652</v>
      </c>
      <c r="M596" s="74">
        <f t="shared" si="179"/>
        <v>0.59138448243135855</v>
      </c>
      <c r="N596" s="74">
        <f t="shared" si="179"/>
        <v>3.4023156107497579E-2</v>
      </c>
      <c r="O596" s="74">
        <f t="shared" si="179"/>
        <v>0.52218872125512306</v>
      </c>
      <c r="P596" s="74">
        <f t="shared" si="179"/>
        <v>0.97630216075296616</v>
      </c>
      <c r="Q596" s="74">
        <f t="shared" si="179"/>
        <v>0.43099163318884515</v>
      </c>
      <c r="R596" s="74">
        <f t="shared" si="179"/>
        <v>0.18163950040137361</v>
      </c>
      <c r="S596" s="74">
        <f t="shared" si="179"/>
        <v>9.9489033962481918E-2</v>
      </c>
      <c r="T596" s="74">
        <f t="shared" si="179"/>
        <v>1.5422148083686381E-2</v>
      </c>
      <c r="U596" s="74">
        <f t="shared" si="179"/>
        <v>1.7496519134335885E-2</v>
      </c>
      <c r="V596" s="74"/>
    </row>
    <row r="597" spans="1:22" x14ac:dyDescent="0.25">
      <c r="A597" s="3" t="s">
        <v>489</v>
      </c>
      <c r="B597" s="3" t="s">
        <v>490</v>
      </c>
      <c r="C597" s="3">
        <v>2</v>
      </c>
      <c r="D597" s="3">
        <v>1100</v>
      </c>
      <c r="E597" s="3">
        <v>30</v>
      </c>
      <c r="F597" s="3">
        <v>12</v>
      </c>
      <c r="G597" s="5"/>
      <c r="H597" s="5"/>
      <c r="I597" s="5" t="s">
        <v>413</v>
      </c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s="61" customFormat="1" x14ac:dyDescent="0.25">
      <c r="A598" s="156"/>
      <c r="B598" s="165"/>
      <c r="G598" s="61" t="s">
        <v>133</v>
      </c>
      <c r="H598" s="61">
        <v>161</v>
      </c>
      <c r="I598" s="61" t="s">
        <v>499</v>
      </c>
      <c r="J598" s="62">
        <v>6.68</v>
      </c>
      <c r="K598" s="62">
        <v>1.74</v>
      </c>
      <c r="L598" s="62">
        <v>22.19</v>
      </c>
      <c r="M598" s="62">
        <v>42.8</v>
      </c>
      <c r="N598" s="62">
        <v>0.32850000000000001</v>
      </c>
      <c r="O598" s="62">
        <v>20.61</v>
      </c>
      <c r="P598" s="62">
        <v>7.95</v>
      </c>
      <c r="Q598" s="62">
        <v>0.28970000000000001</v>
      </c>
      <c r="R598" s="62">
        <v>0.1177</v>
      </c>
      <c r="S598" s="62">
        <v>3.7400000000000003E-2</v>
      </c>
      <c r="T598" s="62">
        <v>0.5514</v>
      </c>
      <c r="U598" s="62">
        <v>0.21029999999999999</v>
      </c>
      <c r="V598" s="62">
        <f>SUM(J598:U598)</f>
        <v>103.50500000000001</v>
      </c>
    </row>
    <row r="599" spans="1:22" x14ac:dyDescent="0.25">
      <c r="A599" s="3" t="s">
        <v>506</v>
      </c>
      <c r="B599" s="3" t="s">
        <v>149</v>
      </c>
      <c r="C599" s="3">
        <v>2</v>
      </c>
      <c r="D599" s="3">
        <v>1100</v>
      </c>
      <c r="E599" s="3">
        <v>50</v>
      </c>
      <c r="F599" s="3">
        <v>12</v>
      </c>
      <c r="G599" s="5"/>
      <c r="H599" s="5"/>
      <c r="I599" s="5" t="s">
        <v>829</v>
      </c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x14ac:dyDescent="0.25">
      <c r="B600" s="6"/>
      <c r="G600" s="7" t="s">
        <v>133</v>
      </c>
      <c r="H600" s="7">
        <v>186</v>
      </c>
      <c r="I600" s="7" t="s">
        <v>507</v>
      </c>
      <c r="J600" s="10">
        <v>16.25</v>
      </c>
      <c r="K600" s="10">
        <v>1.5528</v>
      </c>
      <c r="L600" s="10">
        <v>2.38</v>
      </c>
      <c r="M600" s="10">
        <v>2.29</v>
      </c>
      <c r="N600" s="10">
        <v>0.1027</v>
      </c>
      <c r="O600" s="10">
        <v>5.93</v>
      </c>
      <c r="P600" s="10">
        <v>41.41</v>
      </c>
      <c r="Q600" s="10">
        <v>2.02</v>
      </c>
      <c r="R600" s="10">
        <v>0.90510000000000002</v>
      </c>
      <c r="S600" s="10">
        <v>0.81059999999999999</v>
      </c>
      <c r="T600" s="10">
        <v>0</v>
      </c>
      <c r="U600" s="10">
        <v>4.5999999999999999E-3</v>
      </c>
      <c r="V600" s="10">
        <f>SUM(J600:U600)</f>
        <v>73.655799999999985</v>
      </c>
    </row>
    <row r="601" spans="1:22" x14ac:dyDescent="0.25">
      <c r="B601" s="6"/>
      <c r="G601" s="7" t="s">
        <v>133</v>
      </c>
      <c r="H601" s="7">
        <v>187</v>
      </c>
      <c r="I601" s="7" t="s">
        <v>508</v>
      </c>
      <c r="J601" s="10">
        <v>16.84</v>
      </c>
      <c r="K601" s="10">
        <v>1.476</v>
      </c>
      <c r="L601" s="10">
        <v>2.0499999999999998</v>
      </c>
      <c r="M601" s="10">
        <v>2.33</v>
      </c>
      <c r="N601" s="10">
        <v>0.1487</v>
      </c>
      <c r="O601" s="10">
        <v>6.15</v>
      </c>
      <c r="P601" s="10">
        <v>44.9</v>
      </c>
      <c r="Q601" s="10">
        <v>1.88</v>
      </c>
      <c r="R601" s="10">
        <v>0.92300000000000004</v>
      </c>
      <c r="S601" s="10">
        <v>0.74370000000000003</v>
      </c>
      <c r="T601" s="10">
        <v>7.2099999999999997E-2</v>
      </c>
      <c r="U601" s="10">
        <v>4.1700000000000001E-2</v>
      </c>
      <c r="V601" s="10">
        <f>SUM(J601:U601)</f>
        <v>77.555200000000013</v>
      </c>
    </row>
    <row r="602" spans="1:22" x14ac:dyDescent="0.25">
      <c r="B602" s="6"/>
      <c r="G602" s="7" t="s">
        <v>133</v>
      </c>
      <c r="H602" s="7">
        <v>190</v>
      </c>
      <c r="I602" s="7" t="s">
        <v>509</v>
      </c>
      <c r="J602" s="10">
        <v>16.260000000000002</v>
      </c>
      <c r="K602" s="10">
        <v>1.4204000000000001</v>
      </c>
      <c r="L602" s="10">
        <v>1.98</v>
      </c>
      <c r="M602" s="10">
        <v>2.19</v>
      </c>
      <c r="N602" s="10">
        <v>8.3299999999999999E-2</v>
      </c>
      <c r="O602" s="10">
        <v>5.93</v>
      </c>
      <c r="P602" s="10">
        <v>43.46</v>
      </c>
      <c r="Q602" s="10">
        <v>1.81</v>
      </c>
      <c r="R602" s="10">
        <v>0.92190000000000005</v>
      </c>
      <c r="S602" s="10">
        <v>0.65129999999999999</v>
      </c>
      <c r="T602" s="10">
        <v>0</v>
      </c>
      <c r="U602" s="10">
        <v>4.5400000000000003E-2</v>
      </c>
      <c r="V602" s="10">
        <f>SUM(J602:U602)</f>
        <v>74.752300000000005</v>
      </c>
    </row>
    <row r="603" spans="1:22" x14ac:dyDescent="0.25">
      <c r="B603" s="6"/>
      <c r="G603" s="7" t="s">
        <v>133</v>
      </c>
      <c r="H603" s="7">
        <v>191</v>
      </c>
      <c r="I603" s="7" t="s">
        <v>510</v>
      </c>
      <c r="J603" s="10">
        <v>16.690000000000001</v>
      </c>
      <c r="K603" s="10">
        <v>1.6493</v>
      </c>
      <c r="L603" s="10">
        <v>2.35</v>
      </c>
      <c r="M603" s="10">
        <v>2.13</v>
      </c>
      <c r="N603" s="10">
        <v>0.1273</v>
      </c>
      <c r="O603" s="10">
        <v>6.04</v>
      </c>
      <c r="P603" s="10">
        <v>44.11</v>
      </c>
      <c r="Q603" s="10">
        <v>1.67</v>
      </c>
      <c r="R603" s="10">
        <v>1.0127999999999999</v>
      </c>
      <c r="S603" s="10">
        <v>0.70920000000000005</v>
      </c>
      <c r="T603" s="10">
        <v>0</v>
      </c>
      <c r="U603" s="10">
        <v>2.41E-2</v>
      </c>
      <c r="V603" s="10">
        <f>SUM(J603:U603)</f>
        <v>76.512699999999995</v>
      </c>
    </row>
    <row r="604" spans="1:22" x14ac:dyDescent="0.25">
      <c r="I604" s="73" t="s">
        <v>135</v>
      </c>
      <c r="J604" s="74">
        <f>AVERAGE(J600:J603)</f>
        <v>16.510000000000002</v>
      </c>
      <c r="K604" s="74">
        <f t="shared" ref="K604:U604" si="180">AVERAGE(K600:K601,K602:K603)</f>
        <v>1.5246250000000001</v>
      </c>
      <c r="L604" s="74">
        <f t="shared" si="180"/>
        <v>2.19</v>
      </c>
      <c r="M604" s="74">
        <f t="shared" si="180"/>
        <v>2.2350000000000003</v>
      </c>
      <c r="N604" s="74">
        <f t="shared" si="180"/>
        <v>0.11549999999999999</v>
      </c>
      <c r="O604" s="74">
        <f t="shared" si="180"/>
        <v>6.0124999999999993</v>
      </c>
      <c r="P604" s="74">
        <f t="shared" si="180"/>
        <v>43.47</v>
      </c>
      <c r="Q604" s="74">
        <f t="shared" si="180"/>
        <v>1.845</v>
      </c>
      <c r="R604" s="74">
        <f t="shared" si="180"/>
        <v>0.94069999999999998</v>
      </c>
      <c r="S604" s="74">
        <f t="shared" si="180"/>
        <v>0.72870000000000001</v>
      </c>
      <c r="T604" s="74">
        <f t="shared" si="180"/>
        <v>1.8024999999999999E-2</v>
      </c>
      <c r="U604" s="74">
        <f t="shared" si="180"/>
        <v>2.895E-2</v>
      </c>
      <c r="V604" s="74">
        <f>SUM(J604:U604)</f>
        <v>75.619</v>
      </c>
    </row>
    <row r="605" spans="1:22" x14ac:dyDescent="0.25">
      <c r="I605" s="73" t="s">
        <v>358</v>
      </c>
      <c r="J605" s="74">
        <f>STDEV(J600:J603)</f>
        <v>0.30077677215281523</v>
      </c>
      <c r="K605" s="74">
        <f t="shared" ref="K605:U605" si="181">STDEV(K600:K601,K602:K603)</f>
        <v>9.9272230927552566E-2</v>
      </c>
      <c r="L605" s="74">
        <f t="shared" si="181"/>
        <v>0.20445048300260876</v>
      </c>
      <c r="M605" s="74">
        <f t="shared" si="181"/>
        <v>9.146948489341504E-2</v>
      </c>
      <c r="N605" s="74">
        <f t="shared" si="181"/>
        <v>2.8531619886247837E-2</v>
      </c>
      <c r="O605" s="74">
        <f t="shared" si="181"/>
        <v>0.10531698185319749</v>
      </c>
      <c r="P605" s="74">
        <f t="shared" si="181"/>
        <v>1.4942333597311153</v>
      </c>
      <c r="Q605" s="74">
        <f t="shared" si="181"/>
        <v>0.1457166199626293</v>
      </c>
      <c r="R605" s="74">
        <f t="shared" si="181"/>
        <v>4.8759614436539533E-2</v>
      </c>
      <c r="S605" s="74">
        <f t="shared" si="181"/>
        <v>6.659234190205357E-2</v>
      </c>
      <c r="T605" s="74">
        <f t="shared" si="181"/>
        <v>3.6049999999999999E-2</v>
      </c>
      <c r="U605" s="74">
        <f t="shared" si="181"/>
        <v>1.8704812215042419E-2</v>
      </c>
      <c r="V605" s="74"/>
    </row>
    <row r="606" spans="1:22" x14ac:dyDescent="0.25">
      <c r="A606" s="3" t="s">
        <v>506</v>
      </c>
      <c r="B606" s="3" t="s">
        <v>149</v>
      </c>
      <c r="C606" s="3">
        <v>2</v>
      </c>
      <c r="D606" s="3">
        <v>1100</v>
      </c>
      <c r="E606" s="3">
        <v>50</v>
      </c>
      <c r="F606" s="3">
        <v>12</v>
      </c>
      <c r="G606" s="5"/>
      <c r="H606" s="5"/>
      <c r="I606" s="5" t="s">
        <v>830</v>
      </c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x14ac:dyDescent="0.25">
      <c r="B607" s="6"/>
      <c r="G607" s="7" t="s">
        <v>133</v>
      </c>
      <c r="H607" s="7">
        <v>192</v>
      </c>
      <c r="I607" s="7" t="s">
        <v>511</v>
      </c>
      <c r="J607" s="10">
        <v>16.239999999999998</v>
      </c>
      <c r="K607" s="10">
        <v>1.83</v>
      </c>
      <c r="L607" s="10">
        <v>2.11</v>
      </c>
      <c r="M607" s="10">
        <v>2.23</v>
      </c>
      <c r="N607" s="10">
        <v>9.3299999999999994E-2</v>
      </c>
      <c r="O607" s="10">
        <v>5.67</v>
      </c>
      <c r="P607" s="10">
        <v>43.83</v>
      </c>
      <c r="Q607" s="10">
        <v>1.61</v>
      </c>
      <c r="R607" s="10">
        <v>1.1294</v>
      </c>
      <c r="S607" s="10">
        <v>0.79090000000000005</v>
      </c>
      <c r="T607" s="10">
        <v>1.46E-2</v>
      </c>
      <c r="U607" s="10">
        <v>0</v>
      </c>
      <c r="V607" s="10">
        <f t="shared" ref="V607:V623" si="182">SUM(J607:U607)</f>
        <v>75.548199999999994</v>
      </c>
    </row>
    <row r="608" spans="1:22" x14ac:dyDescent="0.25">
      <c r="B608" s="6"/>
      <c r="G608" s="7" t="s">
        <v>133</v>
      </c>
      <c r="H608" s="7">
        <v>193</v>
      </c>
      <c r="I608" s="7" t="s">
        <v>512</v>
      </c>
      <c r="J608" s="10">
        <v>18.510000000000002</v>
      </c>
      <c r="K608" s="10">
        <v>1.5964</v>
      </c>
      <c r="L608" s="10">
        <v>2.4300000000000002</v>
      </c>
      <c r="M608" s="10">
        <v>2.66</v>
      </c>
      <c r="N608" s="10">
        <v>0.1573</v>
      </c>
      <c r="O608" s="10">
        <v>7.11</v>
      </c>
      <c r="P608" s="10">
        <v>39.85</v>
      </c>
      <c r="Q608" s="10">
        <v>2.09</v>
      </c>
      <c r="R608" s="10">
        <v>1.26</v>
      </c>
      <c r="S608" s="10">
        <v>0.78290000000000004</v>
      </c>
      <c r="T608" s="10">
        <v>2.6200000000000001E-2</v>
      </c>
      <c r="U608" s="10">
        <v>1.7999999999999999E-2</v>
      </c>
      <c r="V608" s="10">
        <f t="shared" si="182"/>
        <v>76.490800000000021</v>
      </c>
    </row>
    <row r="609" spans="1:22" x14ac:dyDescent="0.25">
      <c r="B609" s="6"/>
      <c r="G609" s="7" t="s">
        <v>133</v>
      </c>
      <c r="H609" s="7">
        <v>194</v>
      </c>
      <c r="I609" s="7" t="s">
        <v>513</v>
      </c>
      <c r="J609" s="10">
        <v>17.89</v>
      </c>
      <c r="K609" s="10">
        <v>1.87</v>
      </c>
      <c r="L609" s="10">
        <v>2.4500000000000002</v>
      </c>
      <c r="M609" s="10">
        <v>2.4500000000000002</v>
      </c>
      <c r="N609" s="10">
        <v>0.1961</v>
      </c>
      <c r="O609" s="10">
        <v>6.26</v>
      </c>
      <c r="P609" s="10">
        <v>41.76</v>
      </c>
      <c r="Q609" s="10">
        <v>1.94</v>
      </c>
      <c r="R609" s="10">
        <v>1.0001</v>
      </c>
      <c r="S609" s="10">
        <v>0.67630000000000001</v>
      </c>
      <c r="T609" s="10">
        <v>2.5000000000000001E-2</v>
      </c>
      <c r="U609" s="10">
        <v>3.0000000000000001E-3</v>
      </c>
      <c r="V609" s="10">
        <f t="shared" si="182"/>
        <v>76.520500000000013</v>
      </c>
    </row>
    <row r="610" spans="1:22" x14ac:dyDescent="0.25">
      <c r="B610" s="6"/>
      <c r="G610" s="7" t="s">
        <v>133</v>
      </c>
      <c r="H610" s="7">
        <v>195</v>
      </c>
      <c r="I610" s="7" t="s">
        <v>514</v>
      </c>
      <c r="J610" s="10">
        <v>18.54</v>
      </c>
      <c r="K610" s="10">
        <v>1.91</v>
      </c>
      <c r="L610" s="10">
        <v>2.68</v>
      </c>
      <c r="M610" s="10">
        <v>2.73</v>
      </c>
      <c r="N610" s="10">
        <v>0.13139999999999999</v>
      </c>
      <c r="O610" s="10">
        <v>6.87</v>
      </c>
      <c r="P610" s="10">
        <v>40.090000000000003</v>
      </c>
      <c r="Q610" s="10">
        <v>2.0099999999999998</v>
      </c>
      <c r="R610" s="10">
        <v>1.0770999999999999</v>
      </c>
      <c r="S610" s="10">
        <v>0.79549999999999998</v>
      </c>
      <c r="T610" s="10">
        <v>0</v>
      </c>
      <c r="U610" s="10">
        <v>0</v>
      </c>
      <c r="V610" s="10">
        <f t="shared" si="182"/>
        <v>76.834000000000017</v>
      </c>
    </row>
    <row r="611" spans="1:22" x14ac:dyDescent="0.25">
      <c r="B611" s="6"/>
      <c r="G611" s="7" t="s">
        <v>133</v>
      </c>
      <c r="H611" s="7">
        <v>196</v>
      </c>
      <c r="I611" s="7" t="s">
        <v>515</v>
      </c>
      <c r="J611" s="10">
        <v>17.82</v>
      </c>
      <c r="K611" s="10">
        <v>2.06</v>
      </c>
      <c r="L611" s="10">
        <v>2.67</v>
      </c>
      <c r="M611" s="10">
        <v>2.34</v>
      </c>
      <c r="N611" s="10">
        <v>0.1171</v>
      </c>
      <c r="O611" s="10">
        <v>6.31</v>
      </c>
      <c r="P611" s="10">
        <v>40.96</v>
      </c>
      <c r="Q611" s="10">
        <v>1.89</v>
      </c>
      <c r="R611" s="10">
        <v>0.99650000000000005</v>
      </c>
      <c r="S611" s="10">
        <v>0.97</v>
      </c>
      <c r="T611" s="10">
        <v>4.2999999999999997E-2</v>
      </c>
      <c r="U611" s="10">
        <v>0</v>
      </c>
      <c r="V611" s="10">
        <f t="shared" si="182"/>
        <v>76.176599999999993</v>
      </c>
    </row>
    <row r="612" spans="1:22" x14ac:dyDescent="0.25">
      <c r="B612" s="6"/>
      <c r="G612" s="7" t="s">
        <v>133</v>
      </c>
      <c r="H612" s="7">
        <v>200</v>
      </c>
      <c r="I612" s="7" t="s">
        <v>516</v>
      </c>
      <c r="J612" s="10">
        <v>18.61</v>
      </c>
      <c r="K612" s="10">
        <v>2.39</v>
      </c>
      <c r="L612" s="10">
        <v>2.96</v>
      </c>
      <c r="M612" s="10">
        <v>2.27</v>
      </c>
      <c r="N612" s="10">
        <v>0.153</v>
      </c>
      <c r="O612" s="10">
        <v>6.36</v>
      </c>
      <c r="P612" s="10">
        <v>38.93</v>
      </c>
      <c r="Q612" s="10">
        <v>1.92</v>
      </c>
      <c r="R612" s="10">
        <v>1.1904999999999999</v>
      </c>
      <c r="S612" s="10">
        <v>0.97850000000000004</v>
      </c>
      <c r="T612" s="10">
        <v>2.7799999999999998E-2</v>
      </c>
      <c r="U612" s="10">
        <v>1.46E-2</v>
      </c>
      <c r="V612" s="10">
        <f t="shared" si="182"/>
        <v>75.804400000000001</v>
      </c>
    </row>
    <row r="613" spans="1:22" x14ac:dyDescent="0.25">
      <c r="B613" s="6"/>
      <c r="G613" s="7" t="s">
        <v>133</v>
      </c>
      <c r="H613" s="7">
        <v>201</v>
      </c>
      <c r="I613" s="7" t="s">
        <v>517</v>
      </c>
      <c r="J613" s="10">
        <v>14.72</v>
      </c>
      <c r="K613" s="10">
        <v>1.83</v>
      </c>
      <c r="L613" s="10">
        <v>2.04</v>
      </c>
      <c r="M613" s="10">
        <v>2.14</v>
      </c>
      <c r="N613" s="10">
        <v>0.12189999999999999</v>
      </c>
      <c r="O613" s="10">
        <v>6.49</v>
      </c>
      <c r="P613" s="10">
        <v>43.91</v>
      </c>
      <c r="Q613" s="10">
        <v>1.55</v>
      </c>
      <c r="R613" s="10">
        <v>0.85089999999999999</v>
      </c>
      <c r="S613" s="10">
        <v>0.64539999999999997</v>
      </c>
      <c r="T613" s="10">
        <v>0</v>
      </c>
      <c r="U613" s="10">
        <v>1.35E-2</v>
      </c>
      <c r="V613" s="10">
        <f t="shared" si="182"/>
        <v>74.311699999999988</v>
      </c>
    </row>
    <row r="614" spans="1:22" x14ac:dyDescent="0.25">
      <c r="B614" s="6"/>
      <c r="G614" s="7" t="s">
        <v>133</v>
      </c>
      <c r="H614" s="7">
        <v>202</v>
      </c>
      <c r="I614" s="7" t="s">
        <v>518</v>
      </c>
      <c r="J614" s="10">
        <v>19.47</v>
      </c>
      <c r="K614" s="10">
        <v>2.14</v>
      </c>
      <c r="L614" s="10">
        <v>2.84</v>
      </c>
      <c r="M614" s="10">
        <v>2.7</v>
      </c>
      <c r="N614" s="10">
        <v>0.15379999999999999</v>
      </c>
      <c r="O614" s="10">
        <v>7.14</v>
      </c>
      <c r="P614" s="10">
        <v>40.93</v>
      </c>
      <c r="Q614" s="10">
        <v>2.34</v>
      </c>
      <c r="R614" s="10">
        <v>1.2023999999999999</v>
      </c>
      <c r="S614" s="10">
        <v>0.93189999999999995</v>
      </c>
      <c r="T614" s="10">
        <v>0</v>
      </c>
      <c r="U614" s="10">
        <v>2.0500000000000001E-2</v>
      </c>
      <c r="V614" s="10">
        <f t="shared" si="182"/>
        <v>79.868599999999986</v>
      </c>
    </row>
    <row r="615" spans="1:22" x14ac:dyDescent="0.25">
      <c r="B615" s="6"/>
      <c r="G615" s="7" t="s">
        <v>133</v>
      </c>
      <c r="H615" s="7">
        <v>203</v>
      </c>
      <c r="I615" s="7" t="s">
        <v>519</v>
      </c>
      <c r="J615" s="10">
        <v>17.16</v>
      </c>
      <c r="K615" s="10">
        <v>2.0099999999999998</v>
      </c>
      <c r="L615" s="10">
        <v>2.62</v>
      </c>
      <c r="M615" s="10">
        <v>2.65</v>
      </c>
      <c r="N615" s="10">
        <v>0.16259999999999999</v>
      </c>
      <c r="O615" s="10">
        <v>6.37</v>
      </c>
      <c r="P615" s="10">
        <v>39.72</v>
      </c>
      <c r="Q615" s="10">
        <v>1.88</v>
      </c>
      <c r="R615" s="10">
        <v>1.1069</v>
      </c>
      <c r="S615" s="10">
        <v>0.75839999999999996</v>
      </c>
      <c r="T615" s="10">
        <v>0</v>
      </c>
      <c r="U615" s="10">
        <v>0</v>
      </c>
      <c r="V615" s="10">
        <f t="shared" si="182"/>
        <v>74.437899999999985</v>
      </c>
    </row>
    <row r="616" spans="1:22" x14ac:dyDescent="0.25">
      <c r="B616" s="6"/>
      <c r="G616" s="7" t="s">
        <v>133</v>
      </c>
      <c r="H616" s="7">
        <v>204</v>
      </c>
      <c r="I616" s="7" t="s">
        <v>520</v>
      </c>
      <c r="J616" s="10">
        <v>18.07</v>
      </c>
      <c r="K616" s="10">
        <v>1.6240000000000001</v>
      </c>
      <c r="L616" s="10">
        <v>2.2799999999999998</v>
      </c>
      <c r="M616" s="10">
        <v>2.27</v>
      </c>
      <c r="N616" s="10">
        <v>8.8499999999999995E-2</v>
      </c>
      <c r="O616" s="10">
        <v>5.83</v>
      </c>
      <c r="P616" s="10">
        <v>42.35</v>
      </c>
      <c r="Q616" s="10">
        <v>2.0299999999999998</v>
      </c>
      <c r="R616" s="10">
        <v>1.0338000000000001</v>
      </c>
      <c r="S616" s="10">
        <v>0.99850000000000005</v>
      </c>
      <c r="T616" s="10">
        <v>0</v>
      </c>
      <c r="U616" s="10">
        <v>1.5E-3</v>
      </c>
      <c r="V616" s="10">
        <f t="shared" si="182"/>
        <v>76.576300000000003</v>
      </c>
    </row>
    <row r="617" spans="1:22" x14ac:dyDescent="0.25">
      <c r="B617" s="6"/>
      <c r="G617" s="7" t="s">
        <v>133</v>
      </c>
      <c r="H617" s="7">
        <v>205</v>
      </c>
      <c r="I617" s="7" t="s">
        <v>521</v>
      </c>
      <c r="J617" s="10">
        <v>21.36</v>
      </c>
      <c r="K617" s="10">
        <v>1.2921</v>
      </c>
      <c r="L617" s="10">
        <v>1.98</v>
      </c>
      <c r="M617" s="10">
        <v>2.02</v>
      </c>
      <c r="N617" s="10">
        <v>0.16059999999999999</v>
      </c>
      <c r="O617" s="10">
        <v>6.83</v>
      </c>
      <c r="P617" s="10">
        <v>41.8</v>
      </c>
      <c r="Q617" s="10">
        <v>2.75</v>
      </c>
      <c r="R617" s="10">
        <v>1.27</v>
      </c>
      <c r="S617" s="10">
        <v>0.9607</v>
      </c>
      <c r="T617" s="10">
        <v>2.8E-3</v>
      </c>
      <c r="U617" s="10">
        <v>0</v>
      </c>
      <c r="V617" s="10">
        <f t="shared" si="182"/>
        <v>80.426199999999994</v>
      </c>
    </row>
    <row r="618" spans="1:22" x14ac:dyDescent="0.25">
      <c r="B618" s="6"/>
      <c r="G618" s="7" t="s">
        <v>133</v>
      </c>
      <c r="H618" s="7">
        <v>206</v>
      </c>
      <c r="I618" s="7" t="s">
        <v>522</v>
      </c>
      <c r="J618" s="10">
        <v>19.53</v>
      </c>
      <c r="K618" s="10">
        <v>1.1561999999999999</v>
      </c>
      <c r="L618" s="10">
        <v>1.4761</v>
      </c>
      <c r="M618" s="10">
        <v>1.94</v>
      </c>
      <c r="N618" s="10">
        <v>0.1313</v>
      </c>
      <c r="O618" s="10">
        <v>6.66</v>
      </c>
      <c r="P618" s="10">
        <v>44.22</v>
      </c>
      <c r="Q618" s="10">
        <v>2.2799999999999998</v>
      </c>
      <c r="R618" s="10">
        <v>1.0479000000000001</v>
      </c>
      <c r="S618" s="10">
        <v>0.8306</v>
      </c>
      <c r="T618" s="10">
        <v>1.0800000000000001E-2</v>
      </c>
      <c r="U618" s="10">
        <v>0</v>
      </c>
      <c r="V618" s="10">
        <f t="shared" si="182"/>
        <v>79.282899999999998</v>
      </c>
    </row>
    <row r="619" spans="1:22" x14ac:dyDescent="0.25">
      <c r="B619" s="6"/>
      <c r="G619" s="7" t="s">
        <v>133</v>
      </c>
      <c r="H619" s="7">
        <v>216</v>
      </c>
      <c r="I619" s="7" t="s">
        <v>523</v>
      </c>
      <c r="J619" s="10">
        <v>18.239999999999998</v>
      </c>
      <c r="K619" s="10">
        <v>1.98</v>
      </c>
      <c r="L619" s="10">
        <v>2.33</v>
      </c>
      <c r="M619" s="10">
        <v>2.2599999999999998</v>
      </c>
      <c r="N619" s="10">
        <v>0.1792</v>
      </c>
      <c r="O619" s="10">
        <v>6.41</v>
      </c>
      <c r="P619" s="10">
        <v>42.41</v>
      </c>
      <c r="Q619" s="10">
        <v>2.4500000000000002</v>
      </c>
      <c r="R619" s="10">
        <v>1.0256000000000001</v>
      </c>
      <c r="S619" s="10">
        <v>1.2009000000000001</v>
      </c>
      <c r="T619" s="10">
        <v>4.9599999999999998E-2</v>
      </c>
      <c r="U619" s="10">
        <v>1.5E-3</v>
      </c>
      <c r="V619" s="10">
        <f t="shared" si="182"/>
        <v>78.536799999999985</v>
      </c>
    </row>
    <row r="620" spans="1:22" x14ac:dyDescent="0.25">
      <c r="B620" s="6"/>
      <c r="G620" s="7" t="s">
        <v>133</v>
      </c>
      <c r="H620" s="7">
        <v>218</v>
      </c>
      <c r="I620" s="7" t="s">
        <v>524</v>
      </c>
      <c r="J620" s="10">
        <v>17.739999999999998</v>
      </c>
      <c r="K620" s="10">
        <v>1.73</v>
      </c>
      <c r="L620" s="10">
        <v>2.4700000000000002</v>
      </c>
      <c r="M620" s="10">
        <v>2.42</v>
      </c>
      <c r="N620" s="10">
        <v>0.1096</v>
      </c>
      <c r="O620" s="10">
        <v>6.3</v>
      </c>
      <c r="P620" s="10">
        <v>40.43</v>
      </c>
      <c r="Q620" s="10">
        <v>2.36</v>
      </c>
      <c r="R620" s="10">
        <v>1.1037999999999999</v>
      </c>
      <c r="S620" s="10">
        <v>0.79579999999999995</v>
      </c>
      <c r="T620" s="10">
        <v>4.8999999999999998E-3</v>
      </c>
      <c r="U620" s="10">
        <v>0</v>
      </c>
      <c r="V620" s="10">
        <f t="shared" si="182"/>
        <v>75.464100000000016</v>
      </c>
    </row>
    <row r="621" spans="1:22" x14ac:dyDescent="0.25">
      <c r="B621" s="6"/>
      <c r="G621" s="7" t="s">
        <v>133</v>
      </c>
      <c r="H621" s="7">
        <v>219</v>
      </c>
      <c r="I621" s="7" t="s">
        <v>525</v>
      </c>
      <c r="J621" s="10">
        <v>18.3</v>
      </c>
      <c r="K621" s="10">
        <v>2.2200000000000002</v>
      </c>
      <c r="L621" s="10">
        <v>2.62</v>
      </c>
      <c r="M621" s="10">
        <v>2.5299999999999998</v>
      </c>
      <c r="N621" s="10">
        <v>9.5399999999999999E-2</v>
      </c>
      <c r="O621" s="10">
        <v>6.46</v>
      </c>
      <c r="P621" s="10">
        <v>41.73</v>
      </c>
      <c r="Q621" s="10">
        <v>1.96</v>
      </c>
      <c r="R621" s="10">
        <v>1.26</v>
      </c>
      <c r="S621" s="10">
        <v>0.95299999999999996</v>
      </c>
      <c r="T621" s="10">
        <v>3.0099999999999998E-2</v>
      </c>
      <c r="U621" s="10">
        <v>3.5999999999999999E-3</v>
      </c>
      <c r="V621" s="10">
        <f t="shared" si="182"/>
        <v>78.162100000000009</v>
      </c>
    </row>
    <row r="622" spans="1:22" x14ac:dyDescent="0.25">
      <c r="B622" s="6"/>
      <c r="G622" s="7" t="s">
        <v>133</v>
      </c>
      <c r="H622" s="7">
        <v>220</v>
      </c>
      <c r="I622" s="7" t="s">
        <v>526</v>
      </c>
      <c r="J622" s="10">
        <v>18.079999999999998</v>
      </c>
      <c r="K622" s="10">
        <v>1.8</v>
      </c>
      <c r="L622" s="10">
        <v>2.31</v>
      </c>
      <c r="M622" s="10">
        <v>2.2599999999999998</v>
      </c>
      <c r="N622" s="10">
        <v>0.1694</v>
      </c>
      <c r="O622" s="10">
        <v>6.06</v>
      </c>
      <c r="P622" s="10">
        <v>40.200000000000003</v>
      </c>
      <c r="Q622" s="10">
        <v>2.38</v>
      </c>
      <c r="R622" s="10">
        <v>1.23</v>
      </c>
      <c r="S622" s="10">
        <v>0.81179999999999997</v>
      </c>
      <c r="T622" s="10">
        <v>0</v>
      </c>
      <c r="U622" s="10">
        <v>0</v>
      </c>
      <c r="V622" s="10">
        <f t="shared" si="182"/>
        <v>75.301200000000009</v>
      </c>
    </row>
    <row r="623" spans="1:22" x14ac:dyDescent="0.25">
      <c r="I623" s="73" t="s">
        <v>135</v>
      </c>
      <c r="J623" s="74">
        <f>AVERAGE(J607:J622)</f>
        <v>18.142499999999998</v>
      </c>
      <c r="K623" s="74">
        <f t="shared" ref="K623:L623" si="183">AVERAGE(K607:K622)</f>
        <v>1.83991875</v>
      </c>
      <c r="L623" s="74">
        <f t="shared" si="183"/>
        <v>2.3916312500000001</v>
      </c>
      <c r="M623" s="74">
        <f>AVERAGE(M607:M622)</f>
        <v>2.3668749999999998</v>
      </c>
      <c r="N623" s="74">
        <f t="shared" ref="N623" si="184">AVERAGE(N607:N622)</f>
        <v>0.13878124999999999</v>
      </c>
      <c r="O623" s="74">
        <f>AVERAGE(O607:O622)</f>
        <v>6.4456249999999988</v>
      </c>
      <c r="P623" s="74">
        <f t="shared" ref="P623" si="185">AVERAGE(P607:P622)</f>
        <v>41.445</v>
      </c>
      <c r="Q623" s="74">
        <f>AVERAGE(Q607:Q622)</f>
        <v>2.0900000000000003</v>
      </c>
      <c r="R623" s="74">
        <f t="shared" ref="R623" si="186">AVERAGE(R607:R622)</f>
        <v>1.11155625</v>
      </c>
      <c r="S623" s="74">
        <f>AVERAGE(S607:S622)</f>
        <v>0.86756875</v>
      </c>
      <c r="T623" s="74">
        <f t="shared" ref="T623" si="187">AVERAGE(T607:T622)</f>
        <v>1.4674999999999999E-2</v>
      </c>
      <c r="U623" s="74">
        <f t="shared" ref="U623" si="188">AVERAGE(U607:U622)</f>
        <v>4.7625000000000002E-3</v>
      </c>
      <c r="V623" s="74">
        <f t="shared" si="182"/>
        <v>76.858893750000007</v>
      </c>
    </row>
    <row r="624" spans="1:22" s="61" customFormat="1" x14ac:dyDescent="0.25">
      <c r="A624" s="156"/>
      <c r="I624" s="157" t="s">
        <v>358</v>
      </c>
      <c r="J624" s="158">
        <f>STDEV(J607:J622)</f>
        <v>1.4427496895396188</v>
      </c>
      <c r="K624" s="158">
        <f t="shared" ref="K624:T624" si="189">STDEV(K607:K622)</f>
        <v>0.31908971615884801</v>
      </c>
      <c r="L624" s="158">
        <f t="shared" si="189"/>
        <v>0.36820018417295608</v>
      </c>
      <c r="M624" s="158">
        <f t="shared" si="189"/>
        <v>0.23949164912372209</v>
      </c>
      <c r="N624" s="158">
        <f>STDEV(N607:N622)</f>
        <v>3.2523247454705285E-2</v>
      </c>
      <c r="O624" s="158">
        <f t="shared" si="189"/>
        <v>0.40964974876919757</v>
      </c>
      <c r="P624" s="158">
        <f t="shared" si="189"/>
        <v>1.5975689865125271</v>
      </c>
      <c r="Q624" s="158">
        <f>STDEV(Q607:Q622)</f>
        <v>0.31677541992185232</v>
      </c>
      <c r="R624" s="158">
        <f t="shared" si="189"/>
        <v>0.11842447927547096</v>
      </c>
      <c r="S624" s="158">
        <f t="shared" si="189"/>
        <v>0.14068640170606453</v>
      </c>
      <c r="T624" s="158">
        <f t="shared" si="189"/>
        <v>1.6763869879396386E-2</v>
      </c>
      <c r="U624" s="158">
        <f>STDEV(U607:U622)</f>
        <v>7.3176385079705428E-3</v>
      </c>
      <c r="V624" s="158"/>
    </row>
    <row r="625" spans="1:158" customFormat="1" x14ac:dyDescent="0.25">
      <c r="A625" s="102" t="s">
        <v>551</v>
      </c>
      <c r="B625" s="102" t="s">
        <v>149</v>
      </c>
      <c r="C625" s="102">
        <v>2</v>
      </c>
      <c r="D625" s="102">
        <v>1200</v>
      </c>
      <c r="E625" s="102">
        <v>10</v>
      </c>
      <c r="F625" s="102">
        <v>6</v>
      </c>
      <c r="G625" s="101"/>
      <c r="H625" s="101"/>
      <c r="I625" s="101" t="s">
        <v>828</v>
      </c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</row>
    <row r="626" spans="1:158" s="35" customFormat="1" x14ac:dyDescent="0.25">
      <c r="A626" s="103"/>
      <c r="B626" s="103"/>
      <c r="C626" s="103"/>
      <c r="D626" s="103"/>
      <c r="E626" s="103"/>
      <c r="F626" s="103"/>
      <c r="G626" s="67" t="s">
        <v>153</v>
      </c>
      <c r="H626" s="103"/>
      <c r="I626" t="s">
        <v>732</v>
      </c>
      <c r="J626" s="105">
        <v>42.613</v>
      </c>
      <c r="K626" s="105">
        <v>2.052</v>
      </c>
      <c r="L626" s="105">
        <v>10.814</v>
      </c>
      <c r="M626" s="105">
        <v>8.4770000000000003</v>
      </c>
      <c r="N626" s="105">
        <v>0.189</v>
      </c>
      <c r="O626" s="105">
        <v>11.336</v>
      </c>
      <c r="P626" s="105">
        <v>18.027000000000001</v>
      </c>
      <c r="Q626" s="105">
        <v>2.4950000000000001</v>
      </c>
      <c r="R626" s="105">
        <v>0.996</v>
      </c>
      <c r="S626" s="105">
        <v>0.65500000000000003</v>
      </c>
      <c r="T626" s="100"/>
      <c r="U626" s="100"/>
      <c r="V626" s="140">
        <f t="shared" ref="V626:V631" si="190">SUM(J626:U626)</f>
        <v>97.653999999999996</v>
      </c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</row>
    <row r="627" spans="1:158" s="35" customFormat="1" x14ac:dyDescent="0.25">
      <c r="A627" s="103"/>
      <c r="B627" s="103"/>
      <c r="C627" s="103"/>
      <c r="D627" s="103"/>
      <c r="E627" s="103"/>
      <c r="F627" s="103"/>
      <c r="G627" s="67" t="s">
        <v>153</v>
      </c>
      <c r="H627" s="103"/>
      <c r="I627" t="s">
        <v>733</v>
      </c>
      <c r="J627" s="105">
        <v>42.665999999999997</v>
      </c>
      <c r="K627" s="105">
        <v>1.984</v>
      </c>
      <c r="L627" s="105">
        <v>11.035</v>
      </c>
      <c r="M627" s="105">
        <v>8.6470000000000002</v>
      </c>
      <c r="N627" s="105">
        <v>0.191</v>
      </c>
      <c r="O627" s="105">
        <v>11.531000000000001</v>
      </c>
      <c r="P627" s="105">
        <v>17.890999999999998</v>
      </c>
      <c r="Q627" s="105">
        <v>2.5489999999999999</v>
      </c>
      <c r="R627" s="105">
        <v>0.94099999999999995</v>
      </c>
      <c r="S627" s="105">
        <v>0.59799999999999998</v>
      </c>
      <c r="T627" s="100"/>
      <c r="U627" s="100"/>
      <c r="V627" s="140">
        <f t="shared" si="190"/>
        <v>98.03300000000003</v>
      </c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</row>
    <row r="628" spans="1:158" s="35" customFormat="1" x14ac:dyDescent="0.25">
      <c r="A628" s="103"/>
      <c r="B628" s="103"/>
      <c r="C628" s="103"/>
      <c r="D628" s="103"/>
      <c r="E628" s="103"/>
      <c r="F628" s="103"/>
      <c r="G628" s="67" t="s">
        <v>153</v>
      </c>
      <c r="H628" s="103"/>
      <c r="I628" t="s">
        <v>734</v>
      </c>
      <c r="J628" s="105">
        <v>42.557000000000002</v>
      </c>
      <c r="K628" s="105">
        <v>1.9990000000000001</v>
      </c>
      <c r="L628" s="105">
        <v>10.981</v>
      </c>
      <c r="M628" s="105">
        <v>8.52</v>
      </c>
      <c r="N628" s="105">
        <v>0.155</v>
      </c>
      <c r="O628" s="105">
        <v>11.686999999999999</v>
      </c>
      <c r="P628" s="105">
        <v>17.652000000000001</v>
      </c>
      <c r="Q628" s="105">
        <v>2.3650000000000002</v>
      </c>
      <c r="R628" s="105">
        <v>0.92100000000000004</v>
      </c>
      <c r="S628" s="105">
        <v>0.58699999999999997</v>
      </c>
      <c r="T628" s="100"/>
      <c r="U628" s="100"/>
      <c r="V628" s="140">
        <f t="shared" si="190"/>
        <v>97.424000000000007</v>
      </c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</row>
    <row r="629" spans="1:158" s="35" customFormat="1" x14ac:dyDescent="0.25">
      <c r="A629" s="103"/>
      <c r="B629" s="103"/>
      <c r="C629" s="103"/>
      <c r="D629" s="103"/>
      <c r="E629" s="103"/>
      <c r="F629" s="103"/>
      <c r="G629" s="67" t="s">
        <v>153</v>
      </c>
      <c r="H629" s="103"/>
      <c r="I629" t="s">
        <v>735</v>
      </c>
      <c r="J629" s="105">
        <v>42.945</v>
      </c>
      <c r="K629" s="105">
        <v>2.0579999999999998</v>
      </c>
      <c r="L629" s="105">
        <v>10.821999999999999</v>
      </c>
      <c r="M629" s="105">
        <v>8.7409999999999997</v>
      </c>
      <c r="N629" s="105">
        <v>0.20100000000000001</v>
      </c>
      <c r="O629" s="105">
        <v>11.722</v>
      </c>
      <c r="P629" s="105">
        <v>17.788</v>
      </c>
      <c r="Q629" s="105">
        <v>2.3540000000000001</v>
      </c>
      <c r="R629" s="105">
        <v>0.99199999999999999</v>
      </c>
      <c r="S629" s="105">
        <v>0.60099999999999998</v>
      </c>
      <c r="T629" s="100"/>
      <c r="U629" s="100"/>
      <c r="V629" s="140">
        <f t="shared" si="190"/>
        <v>98.22399999999999</v>
      </c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</row>
    <row r="630" spans="1:158" s="35" customFormat="1" x14ac:dyDescent="0.25">
      <c r="A630" s="103"/>
      <c r="B630" s="103"/>
      <c r="C630" s="103"/>
      <c r="D630" s="103"/>
      <c r="E630" s="103"/>
      <c r="F630" s="103"/>
      <c r="G630" s="67" t="s">
        <v>153</v>
      </c>
      <c r="H630" s="103"/>
      <c r="I630" t="s">
        <v>736</v>
      </c>
      <c r="J630" s="105">
        <v>42.363</v>
      </c>
      <c r="K630" s="105">
        <v>1.9159999999999999</v>
      </c>
      <c r="L630" s="105">
        <v>10.958</v>
      </c>
      <c r="M630" s="105">
        <v>9.0660000000000007</v>
      </c>
      <c r="N630" s="105">
        <v>0.15</v>
      </c>
      <c r="O630" s="105">
        <v>10.773</v>
      </c>
      <c r="P630" s="105">
        <v>18.404</v>
      </c>
      <c r="Q630" s="105">
        <v>2.4279999999999999</v>
      </c>
      <c r="R630" s="105">
        <v>0.97399999999999998</v>
      </c>
      <c r="S630" s="105">
        <v>0.53700000000000003</v>
      </c>
      <c r="T630" s="100"/>
      <c r="U630" s="100"/>
      <c r="V630" s="140">
        <f t="shared" si="190"/>
        <v>97.569000000000003</v>
      </c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</row>
    <row r="631" spans="1:158" s="35" customFormat="1" x14ac:dyDescent="0.25">
      <c r="A631" s="103"/>
      <c r="B631" s="103"/>
      <c r="C631" s="103"/>
      <c r="D631" s="103"/>
      <c r="E631" s="103"/>
      <c r="F631" s="103"/>
      <c r="H631" s="103"/>
      <c r="I631" s="73" t="s">
        <v>135</v>
      </c>
      <c r="J631" s="74">
        <f>AVERAGE(J626:J630)</f>
        <v>42.628799999999998</v>
      </c>
      <c r="K631" s="74">
        <f t="shared" ref="K631:S631" si="191">AVERAGE(K626:K630)</f>
        <v>2.0018000000000002</v>
      </c>
      <c r="L631" s="74">
        <f t="shared" si="191"/>
        <v>10.922000000000001</v>
      </c>
      <c r="M631" s="74">
        <f t="shared" si="191"/>
        <v>8.6902000000000008</v>
      </c>
      <c r="N631" s="74">
        <f t="shared" si="191"/>
        <v>0.1772</v>
      </c>
      <c r="O631" s="74">
        <f t="shared" si="191"/>
        <v>11.409800000000001</v>
      </c>
      <c r="P631" s="74">
        <f t="shared" si="191"/>
        <v>17.952400000000001</v>
      </c>
      <c r="Q631" s="74">
        <f t="shared" si="191"/>
        <v>2.4382000000000006</v>
      </c>
      <c r="R631" s="74">
        <f t="shared" si="191"/>
        <v>0.96479999999999999</v>
      </c>
      <c r="S631" s="74">
        <f t="shared" si="191"/>
        <v>0.59559999999999991</v>
      </c>
      <c r="T631" s="74"/>
      <c r="U631" s="74"/>
      <c r="V631" s="74">
        <f t="shared" si="190"/>
        <v>97.780799999999999</v>
      </c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</row>
    <row r="632" spans="1:158" s="35" customFormat="1" x14ac:dyDescent="0.25">
      <c r="I632" s="73" t="s">
        <v>358</v>
      </c>
      <c r="J632" s="74">
        <f>STDEV(J626:J630)</f>
        <v>0.21060674253214204</v>
      </c>
      <c r="K632" s="74">
        <f t="shared" ref="K632:S632" si="192">STDEV(K626:K630)</f>
        <v>5.7803114102961614E-2</v>
      </c>
      <c r="L632" s="74">
        <f t="shared" si="192"/>
        <v>9.9007575467739056E-2</v>
      </c>
      <c r="M632" s="74">
        <f t="shared" si="192"/>
        <v>0.23457131111881546</v>
      </c>
      <c r="N632" s="74">
        <f t="shared" si="192"/>
        <v>2.3069460331789374E-2</v>
      </c>
      <c r="O632" s="74">
        <f t="shared" si="192"/>
        <v>0.38728503714964252</v>
      </c>
      <c r="P632" s="74">
        <f t="shared" si="192"/>
        <v>0.28746530225402839</v>
      </c>
      <c r="Q632" s="74">
        <f t="shared" si="192"/>
        <v>8.3747835792932518E-2</v>
      </c>
      <c r="R632" s="74">
        <f t="shared" si="192"/>
        <v>3.2721552530404173E-2</v>
      </c>
      <c r="S632" s="74">
        <f t="shared" si="192"/>
        <v>4.2045213758524283E-2</v>
      </c>
      <c r="T632" s="74"/>
      <c r="U632" s="74"/>
      <c r="V632" s="74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</row>
    <row r="633" spans="1:158" customFormat="1" x14ac:dyDescent="0.25">
      <c r="A633" s="102" t="s">
        <v>551</v>
      </c>
      <c r="B633" s="102" t="s">
        <v>149</v>
      </c>
      <c r="C633" s="102">
        <v>2</v>
      </c>
      <c r="D633" s="102">
        <v>1200</v>
      </c>
      <c r="E633" s="102">
        <v>10</v>
      </c>
      <c r="F633" s="102">
        <v>6</v>
      </c>
      <c r="G633" s="101"/>
      <c r="H633" s="101"/>
      <c r="I633" s="101" t="s">
        <v>403</v>
      </c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</row>
    <row r="634" spans="1:158" s="12" customFormat="1" x14ac:dyDescent="0.25">
      <c r="A634" s="111"/>
      <c r="B634" s="111"/>
      <c r="C634" s="111"/>
      <c r="D634" s="111"/>
      <c r="E634" s="111"/>
      <c r="F634" s="111"/>
      <c r="G634" s="12" t="s">
        <v>133</v>
      </c>
      <c r="H634" s="111">
        <v>483</v>
      </c>
      <c r="I634" s="111" t="s">
        <v>552</v>
      </c>
      <c r="J634" s="110">
        <v>41.78</v>
      </c>
      <c r="K634" s="110">
        <v>8.7099999999999997E-2</v>
      </c>
      <c r="L634" s="110">
        <v>1.61E-2</v>
      </c>
      <c r="M634" s="110">
        <v>5.0599999999999996</v>
      </c>
      <c r="N634" s="110">
        <v>0.1724</v>
      </c>
      <c r="O634" s="110">
        <v>52.52</v>
      </c>
      <c r="P634" s="110">
        <v>0.68300000000000005</v>
      </c>
      <c r="Q634" s="110">
        <v>2.7400000000000001E-2</v>
      </c>
      <c r="R634" s="110"/>
      <c r="S634" s="110"/>
      <c r="T634" s="110">
        <v>1.6199999999999999E-2</v>
      </c>
      <c r="U634" s="110">
        <v>0.1143</v>
      </c>
      <c r="V634" s="110">
        <f t="shared" ref="V634:V644" si="193">SUM(J634:U634)</f>
        <v>100.47650000000002</v>
      </c>
    </row>
    <row r="635" spans="1:158" s="12" customFormat="1" x14ac:dyDescent="0.25">
      <c r="A635" s="111"/>
      <c r="B635" s="111"/>
      <c r="C635" s="111"/>
      <c r="D635" s="111"/>
      <c r="E635" s="111"/>
      <c r="F635" s="111"/>
      <c r="G635" s="12" t="s">
        <v>133</v>
      </c>
      <c r="H635" s="111">
        <v>485</v>
      </c>
      <c r="I635" s="111" t="s">
        <v>553</v>
      </c>
      <c r="J635" s="110">
        <v>42.15</v>
      </c>
      <c r="K635" s="110">
        <v>6.6400000000000001E-2</v>
      </c>
      <c r="L635" s="110">
        <v>8.6199999999999999E-2</v>
      </c>
      <c r="M635" s="110">
        <v>4.9000000000000004</v>
      </c>
      <c r="N635" s="110">
        <v>9.8500000000000004E-2</v>
      </c>
      <c r="O635" s="110">
        <v>52.15</v>
      </c>
      <c r="P635" s="110">
        <v>0.65549999999999997</v>
      </c>
      <c r="Q635" s="110">
        <v>0</v>
      </c>
      <c r="R635" s="110"/>
      <c r="S635" s="110"/>
      <c r="T635" s="110">
        <v>1.4999999999999999E-2</v>
      </c>
      <c r="U635" s="110">
        <v>0.107</v>
      </c>
      <c r="V635" s="110">
        <f t="shared" si="193"/>
        <v>100.2286</v>
      </c>
    </row>
    <row r="636" spans="1:158" s="12" customFormat="1" x14ac:dyDescent="0.25">
      <c r="A636" s="111"/>
      <c r="B636" s="111"/>
      <c r="C636" s="111"/>
      <c r="D636" s="111"/>
      <c r="E636" s="111"/>
      <c r="F636" s="111"/>
      <c r="G636" s="12" t="s">
        <v>133</v>
      </c>
      <c r="H636" s="111">
        <v>486</v>
      </c>
      <c r="I636" s="111" t="s">
        <v>554</v>
      </c>
      <c r="J636" s="110">
        <v>41.49</v>
      </c>
      <c r="K636" s="110">
        <v>7.1499999999999994E-2</v>
      </c>
      <c r="L636" s="110">
        <v>8.3599999999999994E-2</v>
      </c>
      <c r="M636" s="110">
        <v>4.84</v>
      </c>
      <c r="N636" s="110">
        <v>0.18540000000000001</v>
      </c>
      <c r="O636" s="110">
        <v>52.58</v>
      </c>
      <c r="P636" s="110">
        <v>0.64280000000000004</v>
      </c>
      <c r="Q636" s="110">
        <v>0.1173</v>
      </c>
      <c r="R636" s="110"/>
      <c r="S636" s="110"/>
      <c r="T636" s="110">
        <v>6.7199999999999996E-2</v>
      </c>
      <c r="U636" s="110">
        <v>0.183</v>
      </c>
      <c r="V636" s="110">
        <f t="shared" si="193"/>
        <v>100.2608</v>
      </c>
    </row>
    <row r="637" spans="1:158" s="12" customFormat="1" x14ac:dyDescent="0.25">
      <c r="A637" s="111"/>
      <c r="B637" s="111"/>
      <c r="C637" s="111"/>
      <c r="D637" s="111"/>
      <c r="E637" s="111"/>
      <c r="F637" s="111"/>
      <c r="G637" s="12" t="s">
        <v>133</v>
      </c>
      <c r="H637" s="111">
        <v>487</v>
      </c>
      <c r="I637" s="111" t="s">
        <v>555</v>
      </c>
      <c r="J637" s="110">
        <v>41.59</v>
      </c>
      <c r="K637" s="110">
        <v>3.1800000000000002E-2</v>
      </c>
      <c r="L637" s="110">
        <v>0.11799999999999999</v>
      </c>
      <c r="M637" s="110">
        <v>4.97</v>
      </c>
      <c r="N637" s="110">
        <v>0.16550000000000001</v>
      </c>
      <c r="O637" s="110">
        <v>52.78</v>
      </c>
      <c r="P637" s="110">
        <v>0.70399999999999996</v>
      </c>
      <c r="Q637" s="110">
        <v>1.9599999999999999E-2</v>
      </c>
      <c r="R637" s="110"/>
      <c r="S637" s="110"/>
      <c r="T637" s="110">
        <v>3.7100000000000001E-2</v>
      </c>
      <c r="U637" s="110">
        <v>0.15260000000000001</v>
      </c>
      <c r="V637" s="110">
        <f t="shared" si="193"/>
        <v>100.5686</v>
      </c>
    </row>
    <row r="638" spans="1:158" s="12" customFormat="1" x14ac:dyDescent="0.25">
      <c r="A638" s="111"/>
      <c r="B638" s="111"/>
      <c r="C638" s="111"/>
      <c r="D638" s="111"/>
      <c r="E638" s="111"/>
      <c r="F638" s="111"/>
      <c r="G638" s="12" t="s">
        <v>133</v>
      </c>
      <c r="H638" s="111">
        <v>488</v>
      </c>
      <c r="I638" s="111" t="s">
        <v>556</v>
      </c>
      <c r="J638" s="110">
        <v>40.78</v>
      </c>
      <c r="K638" s="110">
        <v>7.5700000000000003E-2</v>
      </c>
      <c r="L638" s="110">
        <v>0.1206</v>
      </c>
      <c r="M638" s="110">
        <v>5.1100000000000003</v>
      </c>
      <c r="N638" s="110">
        <v>0.14749999999999999</v>
      </c>
      <c r="O638" s="110">
        <v>52.89</v>
      </c>
      <c r="P638" s="110">
        <v>0.71989999999999998</v>
      </c>
      <c r="Q638" s="110">
        <v>0</v>
      </c>
      <c r="R638" s="110"/>
      <c r="S638" s="110"/>
      <c r="T638" s="110">
        <v>2.8899999999999999E-2</v>
      </c>
      <c r="U638" s="110">
        <v>0.1318</v>
      </c>
      <c r="V638" s="110">
        <f t="shared" si="193"/>
        <v>100.00439999999999</v>
      </c>
    </row>
    <row r="639" spans="1:158" s="12" customFormat="1" x14ac:dyDescent="0.25">
      <c r="A639" s="111"/>
      <c r="B639" s="111"/>
      <c r="C639" s="111"/>
      <c r="D639" s="111"/>
      <c r="E639" s="111"/>
      <c r="F639" s="111"/>
      <c r="G639" s="12" t="s">
        <v>133</v>
      </c>
      <c r="H639" s="111">
        <v>489</v>
      </c>
      <c r="I639" s="111" t="s">
        <v>557</v>
      </c>
      <c r="J639" s="110">
        <v>41.79</v>
      </c>
      <c r="K639" s="110">
        <v>0.1042</v>
      </c>
      <c r="L639" s="110">
        <v>6.1499999999999999E-2</v>
      </c>
      <c r="M639" s="110">
        <v>5.14</v>
      </c>
      <c r="N639" s="110">
        <v>0.17419999999999999</v>
      </c>
      <c r="O639" s="110">
        <v>51.85</v>
      </c>
      <c r="P639" s="110">
        <v>0.75449999999999995</v>
      </c>
      <c r="Q639" s="110">
        <v>3.85E-2</v>
      </c>
      <c r="R639" s="110"/>
      <c r="S639" s="110"/>
      <c r="T639" s="110">
        <v>5.3100000000000001E-2</v>
      </c>
      <c r="U639" s="110">
        <v>0.1371</v>
      </c>
      <c r="V639" s="110">
        <f t="shared" si="193"/>
        <v>100.1031</v>
      </c>
    </row>
    <row r="640" spans="1:158" s="12" customFormat="1" x14ac:dyDescent="0.25">
      <c r="A640" s="111"/>
      <c r="B640" s="111"/>
      <c r="C640" s="111"/>
      <c r="D640" s="111"/>
      <c r="E640" s="111"/>
      <c r="F640" s="111"/>
      <c r="G640" s="12" t="s">
        <v>133</v>
      </c>
      <c r="H640" s="111">
        <v>490</v>
      </c>
      <c r="I640" s="111" t="s">
        <v>558</v>
      </c>
      <c r="J640" s="110">
        <v>41.52</v>
      </c>
      <c r="K640" s="110">
        <v>7.9200000000000007E-2</v>
      </c>
      <c r="L640" s="110">
        <v>3.7999999999999999E-2</v>
      </c>
      <c r="M640" s="110">
        <v>4.93</v>
      </c>
      <c r="N640" s="110">
        <v>0.14099999999999999</v>
      </c>
      <c r="O640" s="110">
        <v>51.97</v>
      </c>
      <c r="P640" s="110">
        <v>0.6593</v>
      </c>
      <c r="Q640" s="110">
        <v>0</v>
      </c>
      <c r="R640" s="110"/>
      <c r="S640" s="110"/>
      <c r="T640" s="110">
        <v>2.63E-2</v>
      </c>
      <c r="U640" s="110">
        <v>0.16289999999999999</v>
      </c>
      <c r="V640" s="110">
        <f t="shared" si="193"/>
        <v>99.526700000000005</v>
      </c>
    </row>
    <row r="641" spans="1:158" s="12" customFormat="1" x14ac:dyDescent="0.25">
      <c r="A641" s="111"/>
      <c r="B641" s="111"/>
      <c r="C641" s="111"/>
      <c r="D641" s="111"/>
      <c r="E641" s="111"/>
      <c r="F641" s="111"/>
      <c r="G641" s="12" t="s">
        <v>133</v>
      </c>
      <c r="H641" s="111">
        <v>491</v>
      </c>
      <c r="I641" s="111" t="s">
        <v>559</v>
      </c>
      <c r="J641" s="110">
        <v>41.61</v>
      </c>
      <c r="K641" s="110">
        <v>5.9400000000000001E-2</v>
      </c>
      <c r="L641" s="110">
        <v>0.16700000000000001</v>
      </c>
      <c r="M641" s="110">
        <v>4.9800000000000004</v>
      </c>
      <c r="N641" s="110">
        <v>0.17050000000000001</v>
      </c>
      <c r="O641" s="110">
        <v>52.69</v>
      </c>
      <c r="P641" s="110">
        <v>0.70750000000000002</v>
      </c>
      <c r="Q641" s="110">
        <v>1.03E-2</v>
      </c>
      <c r="R641" s="110"/>
      <c r="S641" s="110"/>
      <c r="T641" s="110">
        <v>4.7199999999999999E-2</v>
      </c>
      <c r="U641" s="110">
        <v>0.1132</v>
      </c>
      <c r="V641" s="110">
        <f t="shared" si="193"/>
        <v>100.5551</v>
      </c>
    </row>
    <row r="642" spans="1:158" s="12" customFormat="1" x14ac:dyDescent="0.25">
      <c r="A642" s="111"/>
      <c r="B642" s="111"/>
      <c r="C642" s="111"/>
      <c r="D642" s="111"/>
      <c r="E642" s="111"/>
      <c r="F642" s="111"/>
      <c r="G642" s="12" t="s">
        <v>133</v>
      </c>
      <c r="H642" s="111">
        <v>492</v>
      </c>
      <c r="I642" s="111" t="s">
        <v>560</v>
      </c>
      <c r="J642" s="110">
        <v>41.5</v>
      </c>
      <c r="K642" s="110">
        <v>4.3900000000000002E-2</v>
      </c>
      <c r="L642" s="110">
        <v>3.5000000000000003E-2</v>
      </c>
      <c r="M642" s="110">
        <v>4.95</v>
      </c>
      <c r="N642" s="110">
        <v>0.2208</v>
      </c>
      <c r="O642" s="110">
        <v>53.04</v>
      </c>
      <c r="P642" s="110">
        <v>0.6411</v>
      </c>
      <c r="Q642" s="110">
        <v>2.46E-2</v>
      </c>
      <c r="R642" s="110"/>
      <c r="S642" s="110"/>
      <c r="T642" s="110">
        <v>0</v>
      </c>
      <c r="U642" s="110">
        <v>0.15440000000000001</v>
      </c>
      <c r="V642" s="110">
        <f t="shared" si="193"/>
        <v>100.60979999999999</v>
      </c>
    </row>
    <row r="643" spans="1:158" s="12" customFormat="1" x14ac:dyDescent="0.25">
      <c r="A643" s="111"/>
      <c r="B643" s="111"/>
      <c r="C643" s="111"/>
      <c r="D643" s="111"/>
      <c r="E643" s="111"/>
      <c r="F643" s="111"/>
      <c r="G643" s="12" t="s">
        <v>133</v>
      </c>
      <c r="H643" s="111">
        <v>493</v>
      </c>
      <c r="I643" s="111" t="s">
        <v>561</v>
      </c>
      <c r="J643" s="110">
        <v>41.47</v>
      </c>
      <c r="K643" s="110">
        <v>4.3900000000000002E-2</v>
      </c>
      <c r="L643" s="110">
        <v>5.7599999999999998E-2</v>
      </c>
      <c r="M643" s="110">
        <v>5</v>
      </c>
      <c r="N643" s="110">
        <v>0.18099999999999999</v>
      </c>
      <c r="O643" s="110">
        <v>52.84</v>
      </c>
      <c r="P643" s="110">
        <v>0.66420000000000001</v>
      </c>
      <c r="Q643" s="110">
        <v>2.8299999999999999E-2</v>
      </c>
      <c r="R643" s="110"/>
      <c r="S643" s="110"/>
      <c r="T643" s="110">
        <v>4.2000000000000003E-2</v>
      </c>
      <c r="U643" s="110">
        <v>0.16300000000000001</v>
      </c>
      <c r="V643" s="110">
        <f t="shared" si="193"/>
        <v>100.49</v>
      </c>
    </row>
    <row r="644" spans="1:158" s="12" customFormat="1" x14ac:dyDescent="0.25">
      <c r="A644" s="111"/>
      <c r="B644" s="111"/>
      <c r="C644" s="111"/>
      <c r="D644" s="111"/>
      <c r="E644" s="111"/>
      <c r="F644" s="111"/>
      <c r="G644" s="111"/>
      <c r="H644" s="111"/>
      <c r="I644" s="73" t="s">
        <v>135</v>
      </c>
      <c r="J644" s="74">
        <f t="shared" ref="J644:U644" si="194">AVERAGE(J634:J643)</f>
        <v>41.568000000000005</v>
      </c>
      <c r="K644" s="74">
        <f t="shared" si="194"/>
        <v>6.6310000000000008E-2</v>
      </c>
      <c r="L644" s="74">
        <f t="shared" si="194"/>
        <v>7.8360000000000013E-2</v>
      </c>
      <c r="M644" s="74">
        <f t="shared" si="194"/>
        <v>4.9880000000000013</v>
      </c>
      <c r="N644" s="74">
        <f t="shared" si="194"/>
        <v>0.16567999999999999</v>
      </c>
      <c r="O644" s="74">
        <f t="shared" si="194"/>
        <v>52.531000000000006</v>
      </c>
      <c r="P644" s="74">
        <f t="shared" si="194"/>
        <v>0.68318000000000001</v>
      </c>
      <c r="Q644" s="74">
        <f t="shared" si="194"/>
        <v>2.6600000000000002E-2</v>
      </c>
      <c r="R644" s="74"/>
      <c r="S644" s="74"/>
      <c r="T644" s="74">
        <f t="shared" si="194"/>
        <v>3.3299999999999996E-2</v>
      </c>
      <c r="U644" s="74">
        <f t="shared" si="194"/>
        <v>0.14193</v>
      </c>
      <c r="V644" s="74">
        <f t="shared" si="193"/>
        <v>100.28236000000001</v>
      </c>
    </row>
    <row r="645" spans="1:158" s="12" customFormat="1" x14ac:dyDescent="0.25">
      <c r="I645" s="73" t="s">
        <v>358</v>
      </c>
      <c r="J645" s="74">
        <f t="shared" ref="J645:U645" si="195">STDEV(J634:J643)</f>
        <v>0.34621123930661435</v>
      </c>
      <c r="K645" s="74">
        <f t="shared" si="195"/>
        <v>2.2091348231075995E-2</v>
      </c>
      <c r="L645" s="74">
        <f t="shared" si="195"/>
        <v>4.6430454564984722E-2</v>
      </c>
      <c r="M645" s="74">
        <f t="shared" si="195"/>
        <v>9.3190366693368221E-2</v>
      </c>
      <c r="N645" s="74">
        <f t="shared" si="195"/>
        <v>3.20686347282408E-2</v>
      </c>
      <c r="O645" s="74">
        <f t="shared" si="195"/>
        <v>0.40782485347402664</v>
      </c>
      <c r="P645" s="74">
        <f t="shared" si="195"/>
        <v>3.7353887199177649E-2</v>
      </c>
      <c r="Q645" s="74">
        <f t="shared" si="195"/>
        <v>3.466185864093909E-2</v>
      </c>
      <c r="R645" s="74"/>
      <c r="S645" s="74"/>
      <c r="T645" s="74">
        <f t="shared" si="195"/>
        <v>2.0080781303967683E-2</v>
      </c>
      <c r="U645" s="74">
        <f t="shared" si="195"/>
        <v>2.5330396759624563E-2</v>
      </c>
      <c r="V645" s="74"/>
    </row>
    <row r="646" spans="1:158" customFormat="1" x14ac:dyDescent="0.25">
      <c r="A646" s="102" t="s">
        <v>551</v>
      </c>
      <c r="B646" s="102" t="s">
        <v>149</v>
      </c>
      <c r="C646" s="102">
        <v>2</v>
      </c>
      <c r="D646" s="102">
        <v>1200</v>
      </c>
      <c r="E646" s="102">
        <v>10</v>
      </c>
      <c r="F646" s="102">
        <v>6</v>
      </c>
      <c r="G646" s="101"/>
      <c r="H646" s="101"/>
      <c r="I646" s="101" t="s">
        <v>822</v>
      </c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</row>
    <row r="647" spans="1:158" x14ac:dyDescent="0.25">
      <c r="A647"/>
      <c r="B647"/>
      <c r="C647"/>
      <c r="D647"/>
      <c r="E647"/>
      <c r="F647"/>
      <c r="G647" s="7" t="s">
        <v>133</v>
      </c>
      <c r="H647">
        <v>496</v>
      </c>
      <c r="I647" t="s">
        <v>562</v>
      </c>
      <c r="J647" s="105">
        <v>42.84</v>
      </c>
      <c r="K647" s="105">
        <v>1.95</v>
      </c>
      <c r="L647" s="105">
        <v>11.11</v>
      </c>
      <c r="M647" s="105">
        <v>8.42</v>
      </c>
      <c r="N647" s="105">
        <v>0.15090000000000001</v>
      </c>
      <c r="O647" s="105">
        <v>12.18</v>
      </c>
      <c r="P647" s="105">
        <v>21.19</v>
      </c>
      <c r="Q647" s="105">
        <v>0.53059999999999996</v>
      </c>
      <c r="R647" s="105">
        <v>7.9899999999999999E-2</v>
      </c>
      <c r="S647" s="105">
        <v>0.55230000000000001</v>
      </c>
      <c r="T647" s="105">
        <v>0.1008</v>
      </c>
      <c r="U647" s="105">
        <v>3.0099999999999998E-2</v>
      </c>
      <c r="V647" s="105">
        <f t="shared" ref="V647:V654" si="196">SUM(J647:U647)</f>
        <v>99.13460000000002</v>
      </c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</row>
    <row r="648" spans="1:158" x14ac:dyDescent="0.25">
      <c r="A648"/>
      <c r="B648"/>
      <c r="C648"/>
      <c r="D648"/>
      <c r="E648"/>
      <c r="F648"/>
      <c r="G648" s="7" t="s">
        <v>133</v>
      </c>
      <c r="H648">
        <v>497</v>
      </c>
      <c r="I648" t="s">
        <v>563</v>
      </c>
      <c r="J648" s="105">
        <v>42.52</v>
      </c>
      <c r="K648" s="105">
        <v>2.3199999999999998</v>
      </c>
      <c r="L648" s="105">
        <v>10.69</v>
      </c>
      <c r="M648" s="105">
        <v>9.3699999999999992</v>
      </c>
      <c r="N648" s="105">
        <v>0.15509999999999999</v>
      </c>
      <c r="O648" s="105">
        <v>12.18</v>
      </c>
      <c r="P648" s="105">
        <v>20.84</v>
      </c>
      <c r="Q648" s="105">
        <v>0.52080000000000004</v>
      </c>
      <c r="R648" s="105">
        <v>1.9E-2</v>
      </c>
      <c r="S648" s="105">
        <v>0.62590000000000001</v>
      </c>
      <c r="T648" s="105">
        <v>6.1400000000000003E-2</v>
      </c>
      <c r="U648" s="105">
        <v>3.0499999999999999E-2</v>
      </c>
      <c r="V648" s="105">
        <f t="shared" si="196"/>
        <v>99.332700000000031</v>
      </c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</row>
    <row r="649" spans="1:158" x14ac:dyDescent="0.25">
      <c r="A649"/>
      <c r="B649"/>
      <c r="C649"/>
      <c r="D649"/>
      <c r="E649"/>
      <c r="F649"/>
      <c r="G649" s="7" t="s">
        <v>133</v>
      </c>
      <c r="H649">
        <v>498</v>
      </c>
      <c r="I649" t="s">
        <v>564</v>
      </c>
      <c r="J649" s="105">
        <v>41.21</v>
      </c>
      <c r="K649" s="105">
        <v>2.46</v>
      </c>
      <c r="L649" s="105">
        <v>11.06</v>
      </c>
      <c r="M649" s="105">
        <v>10.51</v>
      </c>
      <c r="N649" s="105">
        <v>0.1681</v>
      </c>
      <c r="O649" s="105">
        <v>10.84</v>
      </c>
      <c r="P649" s="105">
        <v>20.96</v>
      </c>
      <c r="Q649" s="105">
        <v>0.67</v>
      </c>
      <c r="R649" s="105">
        <v>0.25659999999999999</v>
      </c>
      <c r="S649" s="105">
        <v>0.59719999999999995</v>
      </c>
      <c r="T649" s="105">
        <v>2.86E-2</v>
      </c>
      <c r="U649" s="105">
        <v>0</v>
      </c>
      <c r="V649" s="105">
        <f t="shared" si="196"/>
        <v>98.760500000000008</v>
      </c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</row>
    <row r="650" spans="1:158" x14ac:dyDescent="0.25">
      <c r="A650"/>
      <c r="B650"/>
      <c r="C650"/>
      <c r="D650"/>
      <c r="E650"/>
      <c r="F650"/>
      <c r="G650" s="7" t="s">
        <v>133</v>
      </c>
      <c r="H650">
        <v>505</v>
      </c>
      <c r="I650" t="s">
        <v>565</v>
      </c>
      <c r="J650" s="105">
        <v>41.99</v>
      </c>
      <c r="K650" s="105">
        <v>2.29</v>
      </c>
      <c r="L650" s="105">
        <v>10.88</v>
      </c>
      <c r="M650" s="105">
        <v>9.69</v>
      </c>
      <c r="N650" s="105">
        <v>0.15920000000000001</v>
      </c>
      <c r="O650" s="105">
        <v>11.28</v>
      </c>
      <c r="P650" s="105">
        <v>20.93</v>
      </c>
      <c r="Q650" s="105">
        <v>0.78210000000000002</v>
      </c>
      <c r="R650" s="105">
        <v>0.3327</v>
      </c>
      <c r="S650" s="105">
        <v>0.54979999999999996</v>
      </c>
      <c r="T650" s="105">
        <v>0.14199999999999999</v>
      </c>
      <c r="U650" s="105">
        <v>2.29E-2</v>
      </c>
      <c r="V650" s="105">
        <f t="shared" si="196"/>
        <v>99.048700000000011</v>
      </c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</row>
    <row r="651" spans="1:158" x14ac:dyDescent="0.25">
      <c r="A651"/>
      <c r="B651"/>
      <c r="C651"/>
      <c r="D651"/>
      <c r="E651"/>
      <c r="F651"/>
      <c r="G651" s="7" t="s">
        <v>133</v>
      </c>
      <c r="H651">
        <v>506</v>
      </c>
      <c r="I651" t="s">
        <v>566</v>
      </c>
      <c r="J651" s="105">
        <v>42.82</v>
      </c>
      <c r="K651" s="105">
        <v>2.2599999999999998</v>
      </c>
      <c r="L651" s="105">
        <v>10.050000000000001</v>
      </c>
      <c r="M651" s="105">
        <v>9.5</v>
      </c>
      <c r="N651" s="105">
        <v>0.16320000000000001</v>
      </c>
      <c r="O651" s="105">
        <v>13.31</v>
      </c>
      <c r="P651" s="105">
        <v>20.12</v>
      </c>
      <c r="Q651" s="105">
        <v>0.55179999999999996</v>
      </c>
      <c r="R651" s="105">
        <v>9.0700000000000003E-2</v>
      </c>
      <c r="S651" s="105">
        <v>0.57120000000000004</v>
      </c>
      <c r="T651" s="105">
        <v>9.06E-2</v>
      </c>
      <c r="U651" s="105">
        <v>4.5999999999999999E-3</v>
      </c>
      <c r="V651" s="105">
        <f t="shared" si="196"/>
        <v>99.5321</v>
      </c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</row>
    <row r="652" spans="1:158" x14ac:dyDescent="0.25">
      <c r="A652"/>
      <c r="B652"/>
      <c r="C652"/>
      <c r="D652"/>
      <c r="E652"/>
      <c r="F652"/>
      <c r="G652" s="7" t="s">
        <v>133</v>
      </c>
      <c r="H652">
        <v>510</v>
      </c>
      <c r="I652" t="s">
        <v>567</v>
      </c>
      <c r="J652" s="105">
        <v>41.95</v>
      </c>
      <c r="K652" s="105">
        <v>2.16</v>
      </c>
      <c r="L652" s="105">
        <v>10.25</v>
      </c>
      <c r="M652" s="105">
        <v>9.7200000000000006</v>
      </c>
      <c r="N652" s="105">
        <v>0.1192</v>
      </c>
      <c r="O652" s="105">
        <v>12.41</v>
      </c>
      <c r="P652" s="105">
        <v>21.14</v>
      </c>
      <c r="Q652" s="105">
        <v>0.42649999999999999</v>
      </c>
      <c r="R652" s="105">
        <v>7.1300000000000002E-2</v>
      </c>
      <c r="S652" s="105">
        <v>0.65869999999999995</v>
      </c>
      <c r="T652" s="105">
        <v>5.6800000000000003E-2</v>
      </c>
      <c r="U652" s="105">
        <v>2.6599999999999999E-2</v>
      </c>
      <c r="V652" s="105">
        <f t="shared" si="196"/>
        <v>98.989099999999993</v>
      </c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</row>
    <row r="653" spans="1:158" x14ac:dyDescent="0.25">
      <c r="A653"/>
      <c r="B653"/>
      <c r="C653"/>
      <c r="D653"/>
      <c r="E653"/>
      <c r="F653"/>
      <c r="G653" s="7" t="s">
        <v>133</v>
      </c>
      <c r="H653">
        <v>511</v>
      </c>
      <c r="I653" t="s">
        <v>568</v>
      </c>
      <c r="J653" s="105">
        <v>41.56</v>
      </c>
      <c r="K653" s="105">
        <v>2.44</v>
      </c>
      <c r="L653" s="105">
        <v>10.25</v>
      </c>
      <c r="M653" s="105">
        <v>10.38</v>
      </c>
      <c r="N653" s="105">
        <v>9.8799999999999999E-2</v>
      </c>
      <c r="O653" s="105">
        <v>11.93</v>
      </c>
      <c r="P653" s="105">
        <v>21.25</v>
      </c>
      <c r="Q653" s="105">
        <v>0.41410000000000002</v>
      </c>
      <c r="R653" s="105">
        <v>7.9500000000000001E-2</v>
      </c>
      <c r="S653" s="105">
        <v>0.60929999999999995</v>
      </c>
      <c r="T653" s="105">
        <v>8.9499999999999996E-2</v>
      </c>
      <c r="U653" s="105">
        <v>2.06E-2</v>
      </c>
      <c r="V653" s="105">
        <f t="shared" si="196"/>
        <v>99.121799999999993</v>
      </c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</row>
    <row r="654" spans="1:158" x14ac:dyDescent="0.25">
      <c r="A654"/>
      <c r="B654"/>
      <c r="C654"/>
      <c r="D654"/>
      <c r="E654"/>
      <c r="F654"/>
      <c r="G654"/>
      <c r="H654"/>
      <c r="I654" s="73" t="s">
        <v>135</v>
      </c>
      <c r="J654" s="74">
        <f>AVERAGE(J647:J653)</f>
        <v>42.127142857142864</v>
      </c>
      <c r="K654" s="74">
        <f t="shared" ref="K654:U654" si="197">AVERAGE(K647:K653)</f>
        <v>2.2685714285714282</v>
      </c>
      <c r="L654" s="74">
        <f t="shared" si="197"/>
        <v>10.612857142857143</v>
      </c>
      <c r="M654" s="74">
        <f t="shared" si="197"/>
        <v>9.6557142857142839</v>
      </c>
      <c r="N654" s="74">
        <f t="shared" si="197"/>
        <v>0.14492857142857143</v>
      </c>
      <c r="O654" s="74">
        <f t="shared" si="197"/>
        <v>12.018571428571429</v>
      </c>
      <c r="P654" s="74">
        <f t="shared" si="197"/>
        <v>20.918571428571429</v>
      </c>
      <c r="Q654" s="74">
        <f t="shared" si="197"/>
        <v>0.55655714285714286</v>
      </c>
      <c r="R654" s="74">
        <f t="shared" si="197"/>
        <v>0.13281428571428572</v>
      </c>
      <c r="S654" s="74">
        <f t="shared" si="197"/>
        <v>0.59491428571428562</v>
      </c>
      <c r="T654" s="74">
        <f t="shared" si="197"/>
        <v>8.1385714285714283E-2</v>
      </c>
      <c r="U654" s="74">
        <f t="shared" si="197"/>
        <v>1.9328571428571428E-2</v>
      </c>
      <c r="V654" s="74">
        <f t="shared" si="196"/>
        <v>99.131357142857155</v>
      </c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</row>
    <row r="655" spans="1:158" s="61" customFormat="1" x14ac:dyDescent="0.25">
      <c r="I655" s="157" t="s">
        <v>358</v>
      </c>
      <c r="J655" s="158">
        <f>STDEV(J647:J653)</f>
        <v>0.62657040800733366</v>
      </c>
      <c r="K655" s="158">
        <f t="shared" ref="K655:U655" si="198">STDEV(K647:K653)</f>
        <v>0.17439692002522783</v>
      </c>
      <c r="L655" s="158">
        <f t="shared" si="198"/>
        <v>0.42905766068265944</v>
      </c>
      <c r="M655" s="158">
        <f t="shared" si="198"/>
        <v>0.69433078434938944</v>
      </c>
      <c r="N655" s="158">
        <f t="shared" si="198"/>
        <v>2.5830712616683887E-2</v>
      </c>
      <c r="O655" s="158">
        <f t="shared" si="198"/>
        <v>0.79744234005618631</v>
      </c>
      <c r="P655" s="158">
        <f t="shared" si="198"/>
        <v>0.38259763770958166</v>
      </c>
      <c r="Q655" s="158">
        <f t="shared" si="198"/>
        <v>0.13097247620706254</v>
      </c>
      <c r="R655" s="158">
        <f t="shared" si="198"/>
        <v>0.11505857100583494</v>
      </c>
      <c r="S655" s="158">
        <f t="shared" si="198"/>
        <v>4.0113481880428022E-2</v>
      </c>
      <c r="T655" s="158">
        <f t="shared" si="198"/>
        <v>3.6496503420256059E-2</v>
      </c>
      <c r="U655" s="158">
        <f t="shared" si="198"/>
        <v>1.223788030198507E-2</v>
      </c>
      <c r="V655" s="158"/>
      <c r="W655" s="127"/>
      <c r="X655" s="127"/>
      <c r="Y655" s="127"/>
      <c r="Z655" s="127"/>
      <c r="AA655" s="127"/>
      <c r="AB655" s="127"/>
      <c r="AC655" s="127"/>
      <c r="AD655" s="127"/>
      <c r="AE655" s="127"/>
      <c r="AF655" s="127"/>
      <c r="AG655" s="127"/>
      <c r="AH655" s="127"/>
      <c r="AI655" s="127"/>
      <c r="AJ655" s="127"/>
      <c r="AK655" s="127"/>
      <c r="AL655" s="127"/>
      <c r="AM655" s="127"/>
      <c r="AN655" s="127"/>
      <c r="AO655" s="127"/>
      <c r="AP655" s="127"/>
      <c r="AQ655" s="127"/>
      <c r="AR655" s="127"/>
      <c r="AS655" s="127"/>
      <c r="AT655" s="127"/>
      <c r="AU655" s="127"/>
      <c r="AV655" s="127"/>
      <c r="AW655" s="127"/>
      <c r="AX655" s="127"/>
      <c r="AY655" s="127"/>
      <c r="AZ655" s="127"/>
      <c r="BA655" s="127"/>
      <c r="BB655" s="127"/>
      <c r="BC655" s="127"/>
      <c r="BD655" s="127"/>
      <c r="BE655" s="127"/>
      <c r="BF655" s="127"/>
      <c r="BG655" s="127"/>
      <c r="BH655" s="127"/>
      <c r="BI655" s="127"/>
      <c r="BJ655" s="127"/>
      <c r="BK655" s="127"/>
      <c r="BL655" s="127"/>
      <c r="BM655" s="127"/>
      <c r="BN655" s="127"/>
      <c r="BO655" s="127"/>
      <c r="BP655" s="127"/>
      <c r="BQ655" s="127"/>
      <c r="BR655" s="127"/>
      <c r="BS655" s="127"/>
      <c r="BT655" s="127"/>
      <c r="BU655" s="127"/>
      <c r="BV655" s="127"/>
      <c r="BW655" s="127"/>
      <c r="BX655" s="127"/>
      <c r="BY655" s="127"/>
      <c r="BZ655" s="127"/>
      <c r="CA655" s="127"/>
      <c r="CB655" s="127"/>
      <c r="CC655" s="127"/>
      <c r="CD655" s="127"/>
      <c r="CE655" s="127"/>
      <c r="CF655" s="127"/>
      <c r="CG655" s="127"/>
      <c r="CH655" s="127"/>
      <c r="CI655" s="127"/>
      <c r="CJ655" s="127"/>
      <c r="CK655" s="127"/>
      <c r="CL655" s="127"/>
      <c r="CM655" s="127"/>
      <c r="CN655" s="127"/>
      <c r="CO655" s="127"/>
      <c r="CP655" s="127"/>
      <c r="CQ655" s="127"/>
      <c r="CR655" s="127"/>
      <c r="CS655" s="127"/>
      <c r="CT655" s="127"/>
      <c r="CU655" s="127"/>
      <c r="CV655" s="127"/>
      <c r="CW655" s="127"/>
      <c r="CX655" s="127"/>
      <c r="CY655" s="127"/>
      <c r="CZ655" s="127"/>
      <c r="DA655" s="127"/>
      <c r="DB655" s="127"/>
      <c r="DC655" s="127"/>
      <c r="DD655" s="127"/>
      <c r="DE655" s="127"/>
      <c r="DF655" s="127"/>
      <c r="DG655" s="127"/>
      <c r="DH655" s="127"/>
      <c r="DI655" s="127"/>
      <c r="DJ655" s="127"/>
      <c r="DK655" s="127"/>
      <c r="DL655" s="127"/>
      <c r="DM655" s="127"/>
      <c r="DN655" s="127"/>
      <c r="DO655" s="127"/>
      <c r="DP655" s="127"/>
      <c r="DQ655" s="127"/>
      <c r="DR655" s="127"/>
      <c r="DS655" s="127"/>
      <c r="DT655" s="127"/>
      <c r="DU655" s="127"/>
      <c r="DV655" s="127"/>
      <c r="DW655" s="127"/>
      <c r="DX655" s="127"/>
      <c r="DY655" s="127"/>
      <c r="DZ655" s="127"/>
      <c r="EA655" s="127"/>
      <c r="EB655" s="127"/>
      <c r="EC655" s="127"/>
      <c r="ED655" s="127"/>
      <c r="EE655" s="127"/>
      <c r="EF655" s="127"/>
      <c r="EG655" s="127"/>
      <c r="EH655" s="127"/>
      <c r="EI655" s="127"/>
      <c r="EJ655" s="127"/>
      <c r="EK655" s="127"/>
      <c r="EL655" s="127"/>
      <c r="EM655" s="127"/>
      <c r="EN655" s="127"/>
      <c r="EO655" s="127"/>
      <c r="EP655" s="127"/>
      <c r="EQ655" s="127"/>
      <c r="ER655" s="127"/>
      <c r="ES655" s="127"/>
      <c r="ET655" s="127"/>
      <c r="EU655" s="127"/>
      <c r="EV655" s="127"/>
      <c r="EW655" s="127"/>
      <c r="EX655" s="127"/>
      <c r="EY655" s="127"/>
      <c r="EZ655" s="127"/>
      <c r="FA655" s="127"/>
      <c r="FB655" s="127"/>
    </row>
    <row r="656" spans="1:158" x14ac:dyDescent="0.25">
      <c r="A656" s="3" t="s">
        <v>569</v>
      </c>
      <c r="B656" s="3" t="s">
        <v>149</v>
      </c>
      <c r="C656" s="3">
        <v>2</v>
      </c>
      <c r="D656" s="3">
        <v>1200</v>
      </c>
      <c r="E656" s="3">
        <v>30</v>
      </c>
      <c r="F656" s="3">
        <v>6</v>
      </c>
      <c r="G656" s="5"/>
      <c r="H656" s="5"/>
      <c r="I656" s="101" t="s">
        <v>828</v>
      </c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158" s="35" customFormat="1" x14ac:dyDescent="0.25">
      <c r="A657" s="103"/>
      <c r="B657" s="103"/>
      <c r="C657" s="103"/>
      <c r="D657" s="103"/>
      <c r="E657" s="103"/>
      <c r="F657" s="103"/>
      <c r="G657" s="67" t="s">
        <v>153</v>
      </c>
      <c r="H657" s="103"/>
      <c r="I657" t="s">
        <v>737</v>
      </c>
      <c r="J657" s="105">
        <v>35.640999999999998</v>
      </c>
      <c r="K657" s="105">
        <v>1.5089999999999999</v>
      </c>
      <c r="L657" s="105">
        <v>8.3249999999999993</v>
      </c>
      <c r="M657" s="105">
        <v>6.375</v>
      </c>
      <c r="N657" s="105">
        <v>0.221</v>
      </c>
      <c r="O657" s="105">
        <v>11.582000000000001</v>
      </c>
      <c r="P657" s="105">
        <v>28.06</v>
      </c>
      <c r="Q657" s="105">
        <v>1.85</v>
      </c>
      <c r="R657" s="105">
        <v>0.747</v>
      </c>
      <c r="S657" s="105">
        <v>0.51800000000000002</v>
      </c>
      <c r="T657" s="100"/>
      <c r="U657" s="100"/>
      <c r="V657" s="140">
        <f t="shared" ref="V657:V664" si="199">SUM(J657:U657)</f>
        <v>94.827999999999989</v>
      </c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</row>
    <row r="658" spans="1:158" s="35" customFormat="1" x14ac:dyDescent="0.25">
      <c r="A658" s="103"/>
      <c r="B658" s="103"/>
      <c r="C658" s="103"/>
      <c r="D658" s="103"/>
      <c r="E658" s="103"/>
      <c r="F658" s="103"/>
      <c r="G658" s="67" t="s">
        <v>153</v>
      </c>
      <c r="H658" s="103"/>
      <c r="I658" t="s">
        <v>738</v>
      </c>
      <c r="J658" s="105">
        <v>35.473999999999997</v>
      </c>
      <c r="K658" s="105">
        <v>1.5920000000000001</v>
      </c>
      <c r="L658" s="105">
        <v>8.3970000000000002</v>
      </c>
      <c r="M658" s="105">
        <v>6.532</v>
      </c>
      <c r="N658" s="105">
        <v>0.16500000000000001</v>
      </c>
      <c r="O658" s="105">
        <v>11.619</v>
      </c>
      <c r="P658" s="105">
        <v>27.771000000000001</v>
      </c>
      <c r="Q658" s="105">
        <v>1.859</v>
      </c>
      <c r="R658" s="105">
        <v>0.79900000000000004</v>
      </c>
      <c r="S658" s="105">
        <v>0.47399999999999998</v>
      </c>
      <c r="T658" s="100"/>
      <c r="U658" s="100"/>
      <c r="V658" s="140">
        <f t="shared" si="199"/>
        <v>94.681999999999988</v>
      </c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</row>
    <row r="659" spans="1:158" s="35" customFormat="1" x14ac:dyDescent="0.25">
      <c r="A659" s="103"/>
      <c r="B659" s="103"/>
      <c r="C659" s="103"/>
      <c r="D659" s="103"/>
      <c r="E659" s="103"/>
      <c r="F659" s="103"/>
      <c r="G659" s="67" t="s">
        <v>153</v>
      </c>
      <c r="H659" s="103"/>
      <c r="I659" t="s">
        <v>739</v>
      </c>
      <c r="J659" s="105">
        <v>36.045999999999999</v>
      </c>
      <c r="K659" s="105">
        <v>1.46</v>
      </c>
      <c r="L659" s="105">
        <v>8.2140000000000004</v>
      </c>
      <c r="M659" s="105">
        <v>6.4020000000000001</v>
      </c>
      <c r="N659" s="105">
        <v>0.121</v>
      </c>
      <c r="O659" s="105">
        <v>11.423999999999999</v>
      </c>
      <c r="P659" s="105">
        <v>27.901</v>
      </c>
      <c r="Q659" s="105">
        <v>1.877</v>
      </c>
      <c r="R659" s="105">
        <v>0.78</v>
      </c>
      <c r="S659" s="105">
        <v>0.56599999999999995</v>
      </c>
      <c r="T659" s="100"/>
      <c r="U659" s="100"/>
      <c r="V659" s="140">
        <f t="shared" si="199"/>
        <v>94.790999999999997</v>
      </c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</row>
    <row r="660" spans="1:158" s="35" customFormat="1" x14ac:dyDescent="0.25">
      <c r="A660" s="103"/>
      <c r="B660" s="103"/>
      <c r="C660" s="103"/>
      <c r="D660" s="103"/>
      <c r="E660" s="103"/>
      <c r="F660" s="103"/>
      <c r="G660" s="67" t="s">
        <v>153</v>
      </c>
      <c r="H660" s="103"/>
      <c r="I660" t="s">
        <v>740</v>
      </c>
      <c r="J660" s="105">
        <v>35.945</v>
      </c>
      <c r="K660" s="105">
        <v>1.54</v>
      </c>
      <c r="L660" s="105">
        <v>8.3330000000000002</v>
      </c>
      <c r="M660" s="105">
        <v>6.609</v>
      </c>
      <c r="N660" s="105">
        <v>0.155</v>
      </c>
      <c r="O660" s="105">
        <v>11.407999999999999</v>
      </c>
      <c r="P660" s="105">
        <v>28.289000000000001</v>
      </c>
      <c r="Q660" s="105">
        <v>1.867</v>
      </c>
      <c r="R660" s="105">
        <v>0.81499999999999995</v>
      </c>
      <c r="S660" s="105">
        <v>0.50700000000000001</v>
      </c>
      <c r="T660" s="100"/>
      <c r="U660" s="100"/>
      <c r="V660" s="140">
        <f t="shared" si="199"/>
        <v>95.468000000000004</v>
      </c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</row>
    <row r="661" spans="1:158" s="35" customFormat="1" x14ac:dyDescent="0.25">
      <c r="A661" s="103"/>
      <c r="B661" s="103"/>
      <c r="C661" s="103"/>
      <c r="D661" s="103"/>
      <c r="E661" s="103"/>
      <c r="F661" s="103"/>
      <c r="G661" s="67" t="s">
        <v>153</v>
      </c>
      <c r="H661" s="103"/>
      <c r="I661" t="s">
        <v>741</v>
      </c>
      <c r="J661" s="105">
        <v>35.799999999999997</v>
      </c>
      <c r="K661" s="105">
        <v>1.516</v>
      </c>
      <c r="L661" s="105">
        <v>8.1969999999999992</v>
      </c>
      <c r="M661" s="105">
        <v>6.2249999999999996</v>
      </c>
      <c r="N661" s="105">
        <v>7.9000000000000001E-2</v>
      </c>
      <c r="O661" s="105">
        <v>11.170999999999999</v>
      </c>
      <c r="P661" s="105">
        <v>28.420999999999999</v>
      </c>
      <c r="Q661" s="105">
        <v>1.893</v>
      </c>
      <c r="R661" s="105">
        <v>0.78</v>
      </c>
      <c r="S661" s="105">
        <v>0.53200000000000003</v>
      </c>
      <c r="T661" s="100"/>
      <c r="U661" s="100"/>
      <c r="V661" s="140">
        <f t="shared" si="199"/>
        <v>94.61399999999999</v>
      </c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</row>
    <row r="662" spans="1:158" s="35" customFormat="1" x14ac:dyDescent="0.25">
      <c r="A662" s="103"/>
      <c r="B662" s="103"/>
      <c r="C662" s="103"/>
      <c r="D662" s="103"/>
      <c r="E662" s="103"/>
      <c r="F662" s="103"/>
      <c r="G662" s="67" t="s">
        <v>153</v>
      </c>
      <c r="H662" s="103"/>
      <c r="I662" t="s">
        <v>742</v>
      </c>
      <c r="J662" s="105">
        <v>35.798999999999999</v>
      </c>
      <c r="K662" s="105">
        <v>1.4790000000000001</v>
      </c>
      <c r="L662" s="105">
        <v>8.2159999999999993</v>
      </c>
      <c r="M662" s="105">
        <v>6.4539999999999997</v>
      </c>
      <c r="N662" s="105">
        <v>0.121</v>
      </c>
      <c r="O662" s="105">
        <v>11.397</v>
      </c>
      <c r="P662" s="105">
        <v>28.513999999999999</v>
      </c>
      <c r="Q662" s="105">
        <v>1.8779999999999999</v>
      </c>
      <c r="R662" s="105">
        <v>0.79300000000000004</v>
      </c>
      <c r="S662" s="105">
        <v>0.48699999999999999</v>
      </c>
      <c r="T662" s="100"/>
      <c r="U662" s="100"/>
      <c r="V662" s="140">
        <f t="shared" si="199"/>
        <v>95.138000000000005</v>
      </c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</row>
    <row r="663" spans="1:158" s="35" customFormat="1" x14ac:dyDescent="0.25">
      <c r="A663" s="103"/>
      <c r="B663" s="103"/>
      <c r="C663" s="103"/>
      <c r="D663" s="103"/>
      <c r="E663" s="103"/>
      <c r="F663" s="103"/>
      <c r="G663" s="67" t="s">
        <v>153</v>
      </c>
      <c r="H663" s="103"/>
      <c r="I663" t="s">
        <v>743</v>
      </c>
      <c r="J663" s="105">
        <v>35.607999999999997</v>
      </c>
      <c r="K663" s="105">
        <v>1.55</v>
      </c>
      <c r="L663" s="105">
        <v>8.5009999999999994</v>
      </c>
      <c r="M663" s="105">
        <v>6.7539999999999996</v>
      </c>
      <c r="N663" s="105">
        <v>0.152</v>
      </c>
      <c r="O663" s="105">
        <v>11.567</v>
      </c>
      <c r="P663" s="105">
        <v>28.417000000000002</v>
      </c>
      <c r="Q663" s="105">
        <v>1.9630000000000001</v>
      </c>
      <c r="R663" s="105">
        <v>0.77800000000000002</v>
      </c>
      <c r="S663" s="105">
        <v>0.45100000000000001</v>
      </c>
      <c r="T663" s="100"/>
      <c r="U663" s="100"/>
      <c r="V663" s="140">
        <f t="shared" si="199"/>
        <v>95.740999999999985</v>
      </c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</row>
    <row r="664" spans="1:158" s="35" customFormat="1" x14ac:dyDescent="0.25">
      <c r="A664" s="103"/>
      <c r="B664" s="103"/>
      <c r="C664" s="103"/>
      <c r="D664" s="103"/>
      <c r="E664" s="103"/>
      <c r="F664" s="103"/>
      <c r="G664" s="67"/>
      <c r="H664" s="103"/>
      <c r="I664" s="73" t="s">
        <v>135</v>
      </c>
      <c r="J664" s="74">
        <f>AVERAGE(J657:J663)</f>
        <v>35.759</v>
      </c>
      <c r="K664" s="74">
        <f t="shared" ref="K664:S664" si="200">AVERAGE(K657:K663)</f>
        <v>1.5208571428571429</v>
      </c>
      <c r="L664" s="74">
        <f t="shared" si="200"/>
        <v>8.3118571428571411</v>
      </c>
      <c r="M664" s="74">
        <f t="shared" si="200"/>
        <v>6.4787142857142852</v>
      </c>
      <c r="N664" s="74">
        <f t="shared" si="200"/>
        <v>0.14485714285714285</v>
      </c>
      <c r="O664" s="74">
        <f t="shared" si="200"/>
        <v>11.45257142857143</v>
      </c>
      <c r="P664" s="74">
        <f t="shared" si="200"/>
        <v>28.19614285714286</v>
      </c>
      <c r="Q664" s="74">
        <f t="shared" si="200"/>
        <v>1.8838571428571431</v>
      </c>
      <c r="R664" s="74">
        <f t="shared" si="200"/>
        <v>0.7845714285714287</v>
      </c>
      <c r="S664" s="74">
        <f t="shared" si="200"/>
        <v>0.505</v>
      </c>
      <c r="T664" s="74"/>
      <c r="U664" s="74"/>
      <c r="V664" s="74">
        <f t="shared" si="199"/>
        <v>95.037428571428563</v>
      </c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</row>
    <row r="665" spans="1:158" s="35" customFormat="1" x14ac:dyDescent="0.25">
      <c r="G665" s="67"/>
      <c r="I665" s="73" t="s">
        <v>358</v>
      </c>
      <c r="J665" s="74">
        <f>STDEV(J657:J663)</f>
        <v>0.19924691549264642</v>
      </c>
      <c r="K665" s="74">
        <f t="shared" ref="K665:S665" si="201">STDEV(K657:K663)</f>
        <v>4.4528749407652647E-2</v>
      </c>
      <c r="L665" s="74">
        <f t="shared" si="201"/>
        <v>0.11225035793770489</v>
      </c>
      <c r="M665" s="74">
        <f t="shared" si="201"/>
        <v>0.17186207094228623</v>
      </c>
      <c r="N665" s="74">
        <f t="shared" si="201"/>
        <v>4.440881508375176E-2</v>
      </c>
      <c r="O665" s="74">
        <f t="shared" si="201"/>
        <v>0.15422803154513062</v>
      </c>
      <c r="P665" s="74">
        <f t="shared" si="201"/>
        <v>0.28733976901421576</v>
      </c>
      <c r="Q665" s="74">
        <f t="shared" si="201"/>
        <v>3.7587358563877904E-2</v>
      </c>
      <c r="R665" s="74">
        <f t="shared" si="201"/>
        <v>2.1219936717288154E-2</v>
      </c>
      <c r="S665" s="74">
        <f t="shared" si="201"/>
        <v>3.8349272048719074E-2</v>
      </c>
      <c r="T665" s="74"/>
      <c r="U665" s="74"/>
      <c r="V665" s="74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</row>
    <row r="666" spans="1:158" x14ac:dyDescent="0.25">
      <c r="A666" s="3" t="s">
        <v>569</v>
      </c>
      <c r="B666" s="3" t="s">
        <v>149</v>
      </c>
      <c r="C666" s="3">
        <v>2</v>
      </c>
      <c r="D666" s="3">
        <v>1200</v>
      </c>
      <c r="E666" s="3">
        <v>30</v>
      </c>
      <c r="F666" s="102">
        <v>6</v>
      </c>
      <c r="G666" s="101"/>
      <c r="H666" s="101"/>
      <c r="I666" s="101" t="s">
        <v>403</v>
      </c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</row>
    <row r="667" spans="1:158" s="12" customFormat="1" x14ac:dyDescent="0.25">
      <c r="A667" s="111"/>
      <c r="B667" s="111"/>
      <c r="C667" s="111"/>
      <c r="D667" s="111"/>
      <c r="E667" s="111"/>
      <c r="F667" s="111"/>
      <c r="G667" s="12" t="s">
        <v>133</v>
      </c>
      <c r="H667" s="111">
        <v>527</v>
      </c>
      <c r="I667" s="111" t="s">
        <v>531</v>
      </c>
      <c r="J667" s="110">
        <v>41.48</v>
      </c>
      <c r="K667" s="110">
        <v>5.5800000000000002E-2</v>
      </c>
      <c r="L667" s="110">
        <v>0.16120000000000001</v>
      </c>
      <c r="M667" s="110">
        <v>3.66</v>
      </c>
      <c r="N667" s="110">
        <v>0.14879999999999999</v>
      </c>
      <c r="O667" s="110">
        <v>51.91</v>
      </c>
      <c r="P667" s="110">
        <v>1.85</v>
      </c>
      <c r="Q667" s="110"/>
      <c r="R667" s="110"/>
      <c r="S667" s="110"/>
      <c r="T667" s="110">
        <v>1.6E-2</v>
      </c>
      <c r="U667" s="110">
        <v>7.9500000000000001E-2</v>
      </c>
      <c r="V667" s="110">
        <f t="shared" ref="V667:V687" si="202">SUM(J667:U667)</f>
        <v>99.361299999999986</v>
      </c>
    </row>
    <row r="668" spans="1:158" s="12" customFormat="1" x14ac:dyDescent="0.25">
      <c r="A668" s="111"/>
      <c r="B668" s="111"/>
      <c r="C668" s="111"/>
      <c r="D668" s="111"/>
      <c r="E668" s="111"/>
      <c r="F668" s="111"/>
      <c r="G668" s="12" t="s">
        <v>133</v>
      </c>
      <c r="H668" s="111">
        <v>528</v>
      </c>
      <c r="I668" s="111" t="s">
        <v>532</v>
      </c>
      <c r="J668" s="110">
        <v>41.6</v>
      </c>
      <c r="K668" s="110">
        <v>6.7999999999999996E-3</v>
      </c>
      <c r="L668" s="110">
        <v>7.0999999999999994E-2</v>
      </c>
      <c r="M668" s="110">
        <v>3.79</v>
      </c>
      <c r="N668" s="110">
        <v>0.1462</v>
      </c>
      <c r="O668" s="110">
        <v>52.31</v>
      </c>
      <c r="P668" s="110">
        <v>1.74</v>
      </c>
      <c r="Q668" s="110"/>
      <c r="R668" s="110"/>
      <c r="S668" s="110"/>
      <c r="T668" s="110">
        <v>7.4499999999999997E-2</v>
      </c>
      <c r="U668" s="110">
        <v>0.15060000000000001</v>
      </c>
      <c r="V668" s="110">
        <f t="shared" si="202"/>
        <v>99.889099999999999</v>
      </c>
    </row>
    <row r="669" spans="1:158" s="12" customFormat="1" x14ac:dyDescent="0.25">
      <c r="A669" s="111"/>
      <c r="B669" s="111"/>
      <c r="C669" s="111"/>
      <c r="D669" s="111"/>
      <c r="E669" s="111"/>
      <c r="F669" s="111"/>
      <c r="G669" s="12" t="s">
        <v>133</v>
      </c>
      <c r="H669" s="111">
        <v>529</v>
      </c>
      <c r="I669" s="111" t="s">
        <v>533</v>
      </c>
      <c r="J669" s="110">
        <v>41.54</v>
      </c>
      <c r="K669" s="110">
        <v>6.0000000000000001E-3</v>
      </c>
      <c r="L669" s="110">
        <v>2.3099999999999999E-2</v>
      </c>
      <c r="M669" s="110">
        <v>3.82</v>
      </c>
      <c r="N669" s="110">
        <v>9.5799999999999996E-2</v>
      </c>
      <c r="O669" s="110">
        <v>51.98</v>
      </c>
      <c r="P669" s="110">
        <v>1.69</v>
      </c>
      <c r="Q669" s="110"/>
      <c r="R669" s="110"/>
      <c r="S669" s="110"/>
      <c r="T669" s="110">
        <v>6.8699999999999997E-2</v>
      </c>
      <c r="U669" s="110">
        <v>9.1800000000000007E-2</v>
      </c>
      <c r="V669" s="110">
        <f t="shared" si="202"/>
        <v>99.315400000000011</v>
      </c>
    </row>
    <row r="670" spans="1:158" s="12" customFormat="1" x14ac:dyDescent="0.25">
      <c r="A670" s="111"/>
      <c r="B670" s="111"/>
      <c r="C670" s="111"/>
      <c r="D670" s="111"/>
      <c r="E670" s="111"/>
      <c r="F670" s="111"/>
      <c r="G670" s="12" t="s">
        <v>133</v>
      </c>
      <c r="H670" s="111">
        <v>530</v>
      </c>
      <c r="I670" s="111" t="s">
        <v>534</v>
      </c>
      <c r="J670" s="110">
        <v>41.16</v>
      </c>
      <c r="K670" s="110">
        <v>2.1399999999999999E-2</v>
      </c>
      <c r="L670" s="110">
        <v>0.10440000000000001</v>
      </c>
      <c r="M670" s="110">
        <v>3.83</v>
      </c>
      <c r="N670" s="110">
        <v>0.15720000000000001</v>
      </c>
      <c r="O670" s="110">
        <v>52.13</v>
      </c>
      <c r="P670" s="110">
        <v>1.71</v>
      </c>
      <c r="Q670" s="110"/>
      <c r="R670" s="110"/>
      <c r="S670" s="110"/>
      <c r="T670" s="110">
        <v>2.0999999999999999E-3</v>
      </c>
      <c r="U670" s="110">
        <v>5.0099999999999999E-2</v>
      </c>
      <c r="V670" s="110">
        <f t="shared" si="202"/>
        <v>99.165199999999984</v>
      </c>
    </row>
    <row r="671" spans="1:158" s="12" customFormat="1" x14ac:dyDescent="0.25">
      <c r="A671" s="111"/>
      <c r="B671" s="111"/>
      <c r="C671" s="111"/>
      <c r="D671" s="111"/>
      <c r="E671" s="111"/>
      <c r="F671" s="111"/>
      <c r="G671" s="12" t="s">
        <v>133</v>
      </c>
      <c r="H671" s="111">
        <v>531</v>
      </c>
      <c r="I671" s="111" t="s">
        <v>535</v>
      </c>
      <c r="J671" s="110">
        <v>41.71</v>
      </c>
      <c r="K671" s="110">
        <v>5.8200000000000002E-2</v>
      </c>
      <c r="L671" s="110">
        <v>0.1042</v>
      </c>
      <c r="M671" s="110">
        <v>3.82</v>
      </c>
      <c r="N671" s="110">
        <v>0.1618</v>
      </c>
      <c r="O671" s="110">
        <v>52.09</v>
      </c>
      <c r="P671" s="110">
        <v>1.76</v>
      </c>
      <c r="Q671" s="110"/>
      <c r="R671" s="110"/>
      <c r="S671" s="110"/>
      <c r="T671" s="110">
        <v>0</v>
      </c>
      <c r="U671" s="110">
        <v>0.1353</v>
      </c>
      <c r="V671" s="110">
        <f t="shared" si="202"/>
        <v>99.839500000000001</v>
      </c>
    </row>
    <row r="672" spans="1:158" s="12" customFormat="1" x14ac:dyDescent="0.25">
      <c r="A672" s="111"/>
      <c r="B672" s="111"/>
      <c r="C672" s="111"/>
      <c r="D672" s="111"/>
      <c r="E672" s="111"/>
      <c r="F672" s="111"/>
      <c r="G672" s="12" t="s">
        <v>133</v>
      </c>
      <c r="H672" s="111">
        <v>533</v>
      </c>
      <c r="I672" s="111" t="s">
        <v>536</v>
      </c>
      <c r="J672" s="110">
        <v>41.63</v>
      </c>
      <c r="K672" s="110">
        <v>4.2000000000000003E-2</v>
      </c>
      <c r="L672" s="110">
        <v>0.10059999999999999</v>
      </c>
      <c r="M672" s="110">
        <v>3.45</v>
      </c>
      <c r="N672" s="110">
        <v>0.10639999999999999</v>
      </c>
      <c r="O672" s="110">
        <v>51.82</v>
      </c>
      <c r="P672" s="110">
        <v>1.73</v>
      </c>
      <c r="Q672" s="110"/>
      <c r="R672" s="110"/>
      <c r="S672" s="110"/>
      <c r="T672" s="110">
        <v>2.53E-2</v>
      </c>
      <c r="U672" s="110">
        <v>0.1183</v>
      </c>
      <c r="V672" s="110">
        <f t="shared" si="202"/>
        <v>99.022600000000011</v>
      </c>
    </row>
    <row r="673" spans="1:158" s="12" customFormat="1" x14ac:dyDescent="0.25">
      <c r="A673" s="111"/>
      <c r="B673" s="111"/>
      <c r="C673" s="111"/>
      <c r="D673" s="111"/>
      <c r="E673" s="111"/>
      <c r="F673" s="111"/>
      <c r="G673" s="12" t="s">
        <v>133</v>
      </c>
      <c r="H673" s="111">
        <v>534</v>
      </c>
      <c r="I673" s="111" t="s">
        <v>537</v>
      </c>
      <c r="J673" s="110">
        <v>42.03</v>
      </c>
      <c r="K673" s="110">
        <v>7.5399999999999995E-2</v>
      </c>
      <c r="L673" s="110">
        <v>0.1384</v>
      </c>
      <c r="M673" s="110">
        <v>3.73</v>
      </c>
      <c r="N673" s="110">
        <v>0.16370000000000001</v>
      </c>
      <c r="O673" s="110">
        <v>51.82</v>
      </c>
      <c r="P673" s="110">
        <v>1.97</v>
      </c>
      <c r="Q673" s="110"/>
      <c r="R673" s="110"/>
      <c r="S673" s="110"/>
      <c r="T673" s="110">
        <v>0</v>
      </c>
      <c r="U673" s="110">
        <v>6.3299999999999995E-2</v>
      </c>
      <c r="V673" s="110">
        <f t="shared" si="202"/>
        <v>99.990799999999993</v>
      </c>
    </row>
    <row r="674" spans="1:158" s="12" customFormat="1" x14ac:dyDescent="0.25">
      <c r="A674" s="111"/>
      <c r="B674" s="111"/>
      <c r="C674" s="111"/>
      <c r="D674" s="111"/>
      <c r="E674" s="111"/>
      <c r="F674" s="111"/>
      <c r="G674" s="12" t="s">
        <v>133</v>
      </c>
      <c r="H674" s="111">
        <v>535</v>
      </c>
      <c r="I674" s="111" t="s">
        <v>538</v>
      </c>
      <c r="J674" s="110">
        <v>41.43</v>
      </c>
      <c r="K674" s="110">
        <v>4.6199999999999998E-2</v>
      </c>
      <c r="L674" s="110">
        <v>0.10290000000000001</v>
      </c>
      <c r="M674" s="110">
        <v>3.71</v>
      </c>
      <c r="N674" s="110">
        <v>0.13</v>
      </c>
      <c r="O674" s="110">
        <v>52.5</v>
      </c>
      <c r="P674" s="110">
        <v>1.69</v>
      </c>
      <c r="Q674" s="110"/>
      <c r="R674" s="110"/>
      <c r="S674" s="110"/>
      <c r="T674" s="110">
        <v>0</v>
      </c>
      <c r="U674" s="110">
        <v>6.6400000000000001E-2</v>
      </c>
      <c r="V674" s="110">
        <f t="shared" si="202"/>
        <v>99.6755</v>
      </c>
    </row>
    <row r="675" spans="1:158" s="12" customFormat="1" x14ac:dyDescent="0.25">
      <c r="A675" s="111"/>
      <c r="B675" s="111"/>
      <c r="C675" s="111"/>
      <c r="D675" s="111"/>
      <c r="E675" s="111"/>
      <c r="F675" s="111"/>
      <c r="G675" s="12" t="s">
        <v>133</v>
      </c>
      <c r="H675" s="111">
        <v>536</v>
      </c>
      <c r="I675" s="111" t="s">
        <v>539</v>
      </c>
      <c r="J675" s="110">
        <v>41.44</v>
      </c>
      <c r="K675" s="110">
        <v>2.4E-2</v>
      </c>
      <c r="L675" s="110">
        <v>0.1046</v>
      </c>
      <c r="M675" s="110">
        <v>3.94</v>
      </c>
      <c r="N675" s="110">
        <v>0.17710000000000001</v>
      </c>
      <c r="O675" s="110">
        <v>52.01</v>
      </c>
      <c r="P675" s="110">
        <v>1.67</v>
      </c>
      <c r="Q675" s="110"/>
      <c r="R675" s="110"/>
      <c r="S675" s="110"/>
      <c r="T675" s="110">
        <v>3.2599999999999997E-2</v>
      </c>
      <c r="U675" s="110">
        <v>8.5099999999999995E-2</v>
      </c>
      <c r="V675" s="110">
        <f t="shared" si="202"/>
        <v>99.483399999999989</v>
      </c>
    </row>
    <row r="676" spans="1:158" s="12" customFormat="1" x14ac:dyDescent="0.25">
      <c r="A676" s="111"/>
      <c r="B676" s="111"/>
      <c r="C676" s="111"/>
      <c r="D676" s="111"/>
      <c r="E676" s="111"/>
      <c r="F676" s="111"/>
      <c r="G676" s="12" t="s">
        <v>133</v>
      </c>
      <c r="H676" s="111">
        <v>537</v>
      </c>
      <c r="I676" s="111" t="s">
        <v>540</v>
      </c>
      <c r="J676" s="110">
        <v>41.67</v>
      </c>
      <c r="K676" s="110">
        <v>3.6799999999999999E-2</v>
      </c>
      <c r="L676" s="110">
        <v>0.17499999999999999</v>
      </c>
      <c r="M676" s="110">
        <v>3.64</v>
      </c>
      <c r="N676" s="110">
        <v>0.14910000000000001</v>
      </c>
      <c r="O676" s="110">
        <v>51.89</v>
      </c>
      <c r="P676" s="110">
        <v>1.67</v>
      </c>
      <c r="Q676" s="110"/>
      <c r="R676" s="110"/>
      <c r="S676" s="110"/>
      <c r="T676" s="110">
        <v>6.2E-2</v>
      </c>
      <c r="U676" s="110">
        <v>0.1157</v>
      </c>
      <c r="V676" s="110">
        <f t="shared" si="202"/>
        <v>99.408600000000007</v>
      </c>
    </row>
    <row r="677" spans="1:158" s="12" customFormat="1" x14ac:dyDescent="0.25">
      <c r="A677" s="111"/>
      <c r="B677" s="111"/>
      <c r="C677" s="111"/>
      <c r="D677" s="111"/>
      <c r="E677" s="111"/>
      <c r="F677" s="111"/>
      <c r="G677" s="12" t="s">
        <v>133</v>
      </c>
      <c r="H677" s="111">
        <v>538</v>
      </c>
      <c r="I677" s="111" t="s">
        <v>541</v>
      </c>
      <c r="J677" s="110">
        <v>41.37</v>
      </c>
      <c r="K677" s="110">
        <v>6.5699999999999995E-2</v>
      </c>
      <c r="L677" s="110">
        <v>0.1142</v>
      </c>
      <c r="M677" s="110">
        <v>3.74</v>
      </c>
      <c r="N677" s="110">
        <v>0.15790000000000001</v>
      </c>
      <c r="O677" s="110">
        <v>51.96</v>
      </c>
      <c r="P677" s="110">
        <v>1.54</v>
      </c>
      <c r="Q677" s="110"/>
      <c r="R677" s="110"/>
      <c r="S677" s="110"/>
      <c r="T677" s="110">
        <v>0.112</v>
      </c>
      <c r="U677" s="110">
        <v>7.2700000000000001E-2</v>
      </c>
      <c r="V677" s="110">
        <f t="shared" si="202"/>
        <v>99.132499999999993</v>
      </c>
    </row>
    <row r="678" spans="1:158" s="12" customFormat="1" x14ac:dyDescent="0.25">
      <c r="A678" s="111"/>
      <c r="B678" s="111"/>
      <c r="C678" s="111"/>
      <c r="D678" s="111"/>
      <c r="E678" s="111"/>
      <c r="F678" s="111"/>
      <c r="G678" s="12" t="s">
        <v>133</v>
      </c>
      <c r="H678" s="111">
        <v>540</v>
      </c>
      <c r="I678" s="111" t="s">
        <v>542</v>
      </c>
      <c r="J678" s="110">
        <v>41.28</v>
      </c>
      <c r="K678" s="110">
        <v>6.4000000000000001E-2</v>
      </c>
      <c r="L678" s="110">
        <v>6.3899999999999998E-2</v>
      </c>
      <c r="M678" s="110">
        <v>3.74</v>
      </c>
      <c r="N678" s="110">
        <v>9.06E-2</v>
      </c>
      <c r="O678" s="110">
        <v>51.94</v>
      </c>
      <c r="P678" s="110">
        <v>1.68</v>
      </c>
      <c r="Q678" s="110"/>
      <c r="R678" s="110"/>
      <c r="S678" s="110"/>
      <c r="T678" s="110">
        <v>8.0699999999999994E-2</v>
      </c>
      <c r="U678" s="110">
        <v>0.1221</v>
      </c>
      <c r="V678" s="110">
        <f t="shared" si="202"/>
        <v>99.061300000000003</v>
      </c>
    </row>
    <row r="679" spans="1:158" s="12" customFormat="1" x14ac:dyDescent="0.25">
      <c r="A679" s="111"/>
      <c r="B679" s="111"/>
      <c r="C679" s="111"/>
      <c r="D679" s="111"/>
      <c r="E679" s="111"/>
      <c r="F679" s="111"/>
      <c r="G679" s="12" t="s">
        <v>133</v>
      </c>
      <c r="H679" s="111">
        <v>541</v>
      </c>
      <c r="I679" s="111" t="s">
        <v>543</v>
      </c>
      <c r="J679" s="110">
        <v>41.63</v>
      </c>
      <c r="K679" s="110">
        <v>1.6299999999999999E-2</v>
      </c>
      <c r="L679" s="110">
        <v>8.3299999999999999E-2</v>
      </c>
      <c r="M679" s="110">
        <v>3.66</v>
      </c>
      <c r="N679" s="110">
        <v>8.7800000000000003E-2</v>
      </c>
      <c r="O679" s="110">
        <v>52.17</v>
      </c>
      <c r="P679" s="110">
        <v>1.62</v>
      </c>
      <c r="Q679" s="110"/>
      <c r="R679" s="110"/>
      <c r="S679" s="110"/>
      <c r="T679" s="110">
        <v>1.2200000000000001E-2</v>
      </c>
      <c r="U679" s="110">
        <v>0.1061</v>
      </c>
      <c r="V679" s="110">
        <f t="shared" si="202"/>
        <v>99.385700000000014</v>
      </c>
    </row>
    <row r="680" spans="1:158" s="12" customFormat="1" x14ac:dyDescent="0.25">
      <c r="A680" s="111"/>
      <c r="B680" s="111"/>
      <c r="C680" s="111"/>
      <c r="D680" s="111"/>
      <c r="E680" s="111"/>
      <c r="F680" s="111"/>
      <c r="G680" s="12" t="s">
        <v>133</v>
      </c>
      <c r="H680" s="111">
        <v>542</v>
      </c>
      <c r="I680" s="111" t="s">
        <v>544</v>
      </c>
      <c r="J680" s="110">
        <v>41.79</v>
      </c>
      <c r="K680" s="110">
        <v>3.0800000000000001E-2</v>
      </c>
      <c r="L680" s="110">
        <v>0.1225</v>
      </c>
      <c r="M680" s="110">
        <v>3.91</v>
      </c>
      <c r="N680" s="110">
        <v>0.12139999999999999</v>
      </c>
      <c r="O680" s="110">
        <v>51.84</v>
      </c>
      <c r="P680" s="110">
        <v>1.73</v>
      </c>
      <c r="Q680" s="110"/>
      <c r="R680" s="110"/>
      <c r="S680" s="110"/>
      <c r="T680" s="110">
        <v>1.01E-2</v>
      </c>
      <c r="U680" s="110">
        <v>0.13</v>
      </c>
      <c r="V680" s="110">
        <f t="shared" si="202"/>
        <v>99.68480000000001</v>
      </c>
    </row>
    <row r="681" spans="1:158" s="12" customFormat="1" x14ac:dyDescent="0.25">
      <c r="A681" s="111"/>
      <c r="B681" s="111"/>
      <c r="C681" s="111"/>
      <c r="D681" s="111"/>
      <c r="E681" s="111"/>
      <c r="F681" s="111"/>
      <c r="G681" s="12" t="s">
        <v>133</v>
      </c>
      <c r="H681" s="111">
        <v>544</v>
      </c>
      <c r="I681" s="111" t="s">
        <v>545</v>
      </c>
      <c r="J681" s="110">
        <v>41.66</v>
      </c>
      <c r="K681" s="110">
        <v>2.4899999999999999E-2</v>
      </c>
      <c r="L681" s="110">
        <v>8.0299999999999996E-2</v>
      </c>
      <c r="M681" s="110">
        <v>3.18</v>
      </c>
      <c r="N681" s="110">
        <v>0.122</v>
      </c>
      <c r="O681" s="110">
        <v>52.63</v>
      </c>
      <c r="P681" s="110">
        <v>1.62</v>
      </c>
      <c r="Q681" s="110"/>
      <c r="R681" s="110"/>
      <c r="S681" s="110"/>
      <c r="T681" s="110">
        <v>0</v>
      </c>
      <c r="U681" s="110">
        <v>6.1400000000000003E-2</v>
      </c>
      <c r="V681" s="110">
        <f t="shared" si="202"/>
        <v>99.37860000000002</v>
      </c>
    </row>
    <row r="682" spans="1:158" s="12" customFormat="1" x14ac:dyDescent="0.25">
      <c r="A682" s="111"/>
      <c r="B682" s="111"/>
      <c r="C682" s="111"/>
      <c r="D682" s="111"/>
      <c r="E682" s="111"/>
      <c r="F682" s="111"/>
      <c r="G682" s="12" t="s">
        <v>133</v>
      </c>
      <c r="H682" s="111">
        <v>545</v>
      </c>
      <c r="I682" s="111" t="s">
        <v>546</v>
      </c>
      <c r="J682" s="110">
        <v>41.62</v>
      </c>
      <c r="K682" s="110">
        <v>6.4899999999999999E-2</v>
      </c>
      <c r="L682" s="110">
        <v>0.14299999999999999</v>
      </c>
      <c r="M682" s="110">
        <v>3.69</v>
      </c>
      <c r="N682" s="110">
        <v>0.13900000000000001</v>
      </c>
      <c r="O682" s="110">
        <v>51.98</v>
      </c>
      <c r="P682" s="110">
        <v>1.7</v>
      </c>
      <c r="Q682" s="110"/>
      <c r="R682" s="110"/>
      <c r="S682" s="110"/>
      <c r="T682" s="110">
        <v>5.6500000000000002E-2</v>
      </c>
      <c r="U682" s="110">
        <v>6.2899999999999998E-2</v>
      </c>
      <c r="V682" s="110">
        <f t="shared" si="202"/>
        <v>99.456299999999999</v>
      </c>
    </row>
    <row r="683" spans="1:158" s="12" customFormat="1" x14ac:dyDescent="0.25">
      <c r="A683" s="111"/>
      <c r="B683" s="111"/>
      <c r="C683" s="111"/>
      <c r="D683" s="111"/>
      <c r="E683" s="111"/>
      <c r="F683" s="111"/>
      <c r="G683" s="12" t="s">
        <v>133</v>
      </c>
      <c r="H683" s="111">
        <v>546</v>
      </c>
      <c r="I683" s="111" t="s">
        <v>547</v>
      </c>
      <c r="J683" s="110">
        <v>41.75</v>
      </c>
      <c r="K683" s="110">
        <v>3.7499999999999999E-2</v>
      </c>
      <c r="L683" s="110">
        <v>0.12280000000000001</v>
      </c>
      <c r="M683" s="110">
        <v>3.71</v>
      </c>
      <c r="N683" s="110">
        <v>0.13739999999999999</v>
      </c>
      <c r="O683" s="110">
        <v>52.07</v>
      </c>
      <c r="P683" s="110">
        <v>1.75</v>
      </c>
      <c r="Q683" s="110"/>
      <c r="R683" s="110"/>
      <c r="S683" s="110"/>
      <c r="T683" s="110">
        <v>6.4100000000000004E-2</v>
      </c>
      <c r="U683" s="110">
        <v>0.1095</v>
      </c>
      <c r="V683" s="110">
        <f t="shared" si="202"/>
        <v>99.751299999999986</v>
      </c>
    </row>
    <row r="684" spans="1:158" s="12" customFormat="1" x14ac:dyDescent="0.25">
      <c r="A684" s="111"/>
      <c r="B684" s="111"/>
      <c r="C684" s="111"/>
      <c r="D684" s="111"/>
      <c r="E684" s="111"/>
      <c r="F684" s="111"/>
      <c r="G684" s="12" t="s">
        <v>133</v>
      </c>
      <c r="H684" s="111">
        <v>549</v>
      </c>
      <c r="I684" s="111" t="s">
        <v>548</v>
      </c>
      <c r="J684" s="110">
        <v>41.26</v>
      </c>
      <c r="K684" s="110">
        <v>4.6100000000000002E-2</v>
      </c>
      <c r="L684" s="110">
        <v>0.1105</v>
      </c>
      <c r="M684" s="110">
        <v>3.63</v>
      </c>
      <c r="N684" s="110">
        <v>0.1615</v>
      </c>
      <c r="O684" s="110">
        <v>52.01</v>
      </c>
      <c r="P684" s="110">
        <v>1.56</v>
      </c>
      <c r="Q684" s="110"/>
      <c r="R684" s="110"/>
      <c r="S684" s="110"/>
      <c r="T684" s="110">
        <v>0</v>
      </c>
      <c r="U684" s="110">
        <v>0.1268</v>
      </c>
      <c r="V684" s="110">
        <f t="shared" si="202"/>
        <v>98.904899999999998</v>
      </c>
    </row>
    <row r="685" spans="1:158" s="12" customFormat="1" x14ac:dyDescent="0.25">
      <c r="A685" s="111"/>
      <c r="B685" s="111"/>
      <c r="C685" s="111"/>
      <c r="D685" s="111"/>
      <c r="E685" s="111"/>
      <c r="F685" s="111"/>
      <c r="G685" s="12" t="s">
        <v>133</v>
      </c>
      <c r="H685" s="111">
        <v>550</v>
      </c>
      <c r="I685" s="111" t="s">
        <v>549</v>
      </c>
      <c r="J685" s="110">
        <v>41.68</v>
      </c>
      <c r="K685" s="110">
        <v>4.6100000000000002E-2</v>
      </c>
      <c r="L685" s="110">
        <v>0.1145</v>
      </c>
      <c r="M685" s="110">
        <v>3.74</v>
      </c>
      <c r="N685" s="110">
        <v>0.1038</v>
      </c>
      <c r="O685" s="110">
        <v>51.95</v>
      </c>
      <c r="P685" s="110">
        <v>1.79</v>
      </c>
      <c r="Q685" s="110"/>
      <c r="R685" s="110"/>
      <c r="S685" s="110"/>
      <c r="T685" s="110">
        <v>7.7799999999999994E-2</v>
      </c>
      <c r="U685" s="110">
        <v>7.4800000000000005E-2</v>
      </c>
      <c r="V685" s="110">
        <f t="shared" si="202"/>
        <v>99.576999999999998</v>
      </c>
    </row>
    <row r="686" spans="1:158" s="12" customFormat="1" x14ac:dyDescent="0.25">
      <c r="A686" s="111"/>
      <c r="B686" s="111"/>
      <c r="C686" s="111"/>
      <c r="D686" s="111"/>
      <c r="E686" s="111"/>
      <c r="F686" s="111"/>
      <c r="G686" s="12" t="s">
        <v>133</v>
      </c>
      <c r="H686" s="111">
        <v>551</v>
      </c>
      <c r="I686" s="111" t="s">
        <v>550</v>
      </c>
      <c r="J686" s="110">
        <v>41.74</v>
      </c>
      <c r="K686" s="110">
        <v>6.9000000000000006E-2</v>
      </c>
      <c r="L686" s="110">
        <v>0.1128</v>
      </c>
      <c r="M686" s="110">
        <v>3.46</v>
      </c>
      <c r="N686" s="110">
        <v>8.1600000000000006E-2</v>
      </c>
      <c r="O686" s="110">
        <v>52.6</v>
      </c>
      <c r="P686" s="110">
        <v>1.61</v>
      </c>
      <c r="Q686" s="110"/>
      <c r="R686" s="110"/>
      <c r="S686" s="110"/>
      <c r="T686" s="110">
        <v>7.1599999999999997E-2</v>
      </c>
      <c r="U686" s="110">
        <v>0.14979999999999999</v>
      </c>
      <c r="V686" s="110">
        <f t="shared" si="202"/>
        <v>99.894800000000004</v>
      </c>
    </row>
    <row r="687" spans="1:158" x14ac:dyDescent="0.25">
      <c r="A687"/>
      <c r="B687"/>
      <c r="C687"/>
      <c r="D687"/>
      <c r="E687"/>
      <c r="F687"/>
      <c r="G687"/>
      <c r="H687"/>
      <c r="I687" s="73" t="s">
        <v>135</v>
      </c>
      <c r="J687" s="74">
        <f>AVERAGE(J667:J686)</f>
        <v>41.573499999999996</v>
      </c>
      <c r="K687" s="74">
        <f t="shared" ref="K687:U687" si="203">AVERAGE(K667:K686)</f>
        <v>4.1895000000000002E-2</v>
      </c>
      <c r="L687" s="74">
        <f t="shared" si="203"/>
        <v>0.10766000000000001</v>
      </c>
      <c r="M687" s="74">
        <f t="shared" si="203"/>
        <v>3.692499999999999</v>
      </c>
      <c r="N687" s="74">
        <f t="shared" si="203"/>
        <v>0.13195499999999999</v>
      </c>
      <c r="O687" s="74">
        <f t="shared" si="203"/>
        <v>52.080499999999994</v>
      </c>
      <c r="P687" s="74">
        <f t="shared" si="203"/>
        <v>1.704</v>
      </c>
      <c r="Q687" s="74"/>
      <c r="R687" s="74"/>
      <c r="S687" s="74"/>
      <c r="T687" s="74">
        <f t="shared" si="203"/>
        <v>3.8309999999999997E-2</v>
      </c>
      <c r="U687" s="74">
        <f t="shared" si="203"/>
        <v>9.8609999999999989E-2</v>
      </c>
      <c r="V687" s="74">
        <f t="shared" si="202"/>
        <v>99.468929999999972</v>
      </c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</row>
    <row r="688" spans="1:158" x14ac:dyDescent="0.25">
      <c r="A688" s="7"/>
      <c r="I688" s="73" t="s">
        <v>358</v>
      </c>
      <c r="J688" s="74">
        <f>STDEV(J667:J686)</f>
        <v>0.20714284417941459</v>
      </c>
      <c r="K688" s="74">
        <f t="shared" ref="K688:U688" si="204">STDEV(K667:K686)</f>
        <v>2.0935501829239846E-2</v>
      </c>
      <c r="L688" s="74">
        <f t="shared" si="204"/>
        <v>3.4046630562092034E-2</v>
      </c>
      <c r="M688" s="74">
        <f t="shared" si="204"/>
        <v>0.17207327080728074</v>
      </c>
      <c r="N688" s="74">
        <f t="shared" si="204"/>
        <v>2.9148087867230506E-2</v>
      </c>
      <c r="O688" s="74">
        <f t="shared" si="204"/>
        <v>0.24618082784814976</v>
      </c>
      <c r="P688" s="74">
        <f t="shared" si="204"/>
        <v>9.7678311981621302E-2</v>
      </c>
      <c r="Q688" s="74"/>
      <c r="R688" s="74"/>
      <c r="S688" s="74"/>
      <c r="T688" s="74">
        <f t="shared" si="204"/>
        <v>3.5917945961667447E-2</v>
      </c>
      <c r="U688" s="74">
        <f t="shared" si="204"/>
        <v>3.1610622798107148E-2</v>
      </c>
      <c r="V688" s="74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</row>
    <row r="689" spans="1:158" x14ac:dyDescent="0.25">
      <c r="A689" s="3" t="s">
        <v>569</v>
      </c>
      <c r="B689" s="3" t="s">
        <v>149</v>
      </c>
      <c r="C689" s="3">
        <v>2</v>
      </c>
      <c r="D689" s="3">
        <v>1200</v>
      </c>
      <c r="E689" s="3">
        <v>30</v>
      </c>
      <c r="F689" s="102">
        <v>6</v>
      </c>
      <c r="G689" s="101"/>
      <c r="H689" s="101"/>
      <c r="I689" s="101" t="s">
        <v>413</v>
      </c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</row>
    <row r="690" spans="1:158" x14ac:dyDescent="0.25">
      <c r="A690"/>
      <c r="B690"/>
      <c r="C690"/>
      <c r="D690"/>
      <c r="E690"/>
      <c r="F690"/>
      <c r="G690" s="7" t="s">
        <v>133</v>
      </c>
      <c r="H690">
        <v>552</v>
      </c>
      <c r="I690" t="s">
        <v>823</v>
      </c>
      <c r="J690" s="105">
        <v>0.61639999999999995</v>
      </c>
      <c r="K690" s="105">
        <v>0.96919999999999995</v>
      </c>
      <c r="L690" s="105">
        <v>37.81</v>
      </c>
      <c r="M690" s="105">
        <v>27.72</v>
      </c>
      <c r="N690" s="105">
        <v>0.19439999999999999</v>
      </c>
      <c r="O690" s="105">
        <v>22.92</v>
      </c>
      <c r="P690" s="105">
        <v>0.6179</v>
      </c>
      <c r="Q690" s="105"/>
      <c r="R690" s="105"/>
      <c r="S690" s="105"/>
      <c r="T690" s="105">
        <v>6.74</v>
      </c>
      <c r="U690" s="105">
        <v>8.4699999999999998E-2</v>
      </c>
      <c r="V690" s="105">
        <f t="shared" ref="V690:V695" si="205">SUM(J690:U690)</f>
        <v>97.672600000000003</v>
      </c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</row>
    <row r="691" spans="1:158" x14ac:dyDescent="0.25">
      <c r="A691"/>
      <c r="B691"/>
      <c r="C691"/>
      <c r="D691"/>
      <c r="E691"/>
      <c r="F691"/>
      <c r="G691" s="7" t="s">
        <v>133</v>
      </c>
      <c r="H691">
        <v>555</v>
      </c>
      <c r="I691" t="s">
        <v>824</v>
      </c>
      <c r="J691" s="105">
        <v>4.01</v>
      </c>
      <c r="K691" s="105">
        <v>1.0557000000000001</v>
      </c>
      <c r="L691" s="105">
        <v>34.229999999999997</v>
      </c>
      <c r="M691" s="105">
        <v>25.27</v>
      </c>
      <c r="N691" s="105">
        <v>0.17560000000000001</v>
      </c>
      <c r="O691" s="105">
        <v>21.92</v>
      </c>
      <c r="P691" s="105">
        <v>2.02</v>
      </c>
      <c r="Q691" s="105"/>
      <c r="R691" s="105"/>
      <c r="S691" s="105"/>
      <c r="T691" s="105">
        <v>9.11</v>
      </c>
      <c r="U691" s="105">
        <v>0.106</v>
      </c>
      <c r="V691" s="105">
        <f t="shared" si="205"/>
        <v>97.897299999999987</v>
      </c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</row>
    <row r="692" spans="1:158" x14ac:dyDescent="0.25">
      <c r="A692"/>
      <c r="B692"/>
      <c r="C692"/>
      <c r="D692"/>
      <c r="E692"/>
      <c r="F692"/>
      <c r="G692" s="7" t="s">
        <v>133</v>
      </c>
      <c r="H692">
        <v>557</v>
      </c>
      <c r="I692" t="s">
        <v>825</v>
      </c>
      <c r="J692" s="105">
        <v>2.7</v>
      </c>
      <c r="K692" s="105">
        <v>0.95509999999999995</v>
      </c>
      <c r="L692" s="105">
        <v>33.99</v>
      </c>
      <c r="M692" s="105">
        <v>26.07</v>
      </c>
      <c r="N692" s="105">
        <v>0.1832</v>
      </c>
      <c r="O692" s="105">
        <v>22.34</v>
      </c>
      <c r="P692" s="105">
        <v>1.58</v>
      </c>
      <c r="Q692" s="105"/>
      <c r="R692" s="105"/>
      <c r="S692" s="105"/>
      <c r="T692" s="105">
        <v>10.59</v>
      </c>
      <c r="U692" s="105">
        <v>0.1066</v>
      </c>
      <c r="V692" s="105">
        <f t="shared" si="205"/>
        <v>98.514899999999997</v>
      </c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</row>
    <row r="693" spans="1:158" x14ac:dyDescent="0.25">
      <c r="A693"/>
      <c r="B693"/>
      <c r="C693"/>
      <c r="D693"/>
      <c r="E693"/>
      <c r="F693"/>
      <c r="G693" s="7" t="s">
        <v>133</v>
      </c>
      <c r="H693">
        <v>558</v>
      </c>
      <c r="I693" t="s">
        <v>826</v>
      </c>
      <c r="J693" s="105">
        <v>0.36559999999999998</v>
      </c>
      <c r="K693" s="105">
        <v>0.86409999999999998</v>
      </c>
      <c r="L693" s="105">
        <v>37.97</v>
      </c>
      <c r="M693" s="105">
        <v>26.55</v>
      </c>
      <c r="N693" s="105">
        <v>0.16020000000000001</v>
      </c>
      <c r="O693" s="105">
        <v>22.83</v>
      </c>
      <c r="P693" s="105">
        <v>0.62770000000000004</v>
      </c>
      <c r="Q693" s="105"/>
      <c r="R693" s="105"/>
      <c r="S693" s="105"/>
      <c r="T693" s="105">
        <v>8.3699999999999992</v>
      </c>
      <c r="U693" s="105">
        <v>0.10249999999999999</v>
      </c>
      <c r="V693" s="105">
        <f t="shared" si="205"/>
        <v>97.840100000000021</v>
      </c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</row>
    <row r="694" spans="1:158" x14ac:dyDescent="0.25">
      <c r="A694"/>
      <c r="B694"/>
      <c r="C694"/>
      <c r="D694"/>
      <c r="E694"/>
      <c r="F694"/>
      <c r="G694" s="7" t="s">
        <v>133</v>
      </c>
      <c r="H694">
        <v>559</v>
      </c>
      <c r="I694" t="s">
        <v>827</v>
      </c>
      <c r="J694" s="105">
        <v>1.4312</v>
      </c>
      <c r="K694" s="105">
        <v>0.98729999999999996</v>
      </c>
      <c r="L694" s="105">
        <v>35.54</v>
      </c>
      <c r="M694" s="105">
        <v>27.89</v>
      </c>
      <c r="N694" s="105">
        <v>0.17630000000000001</v>
      </c>
      <c r="O694" s="105">
        <v>22.57</v>
      </c>
      <c r="P694" s="105">
        <v>1.45</v>
      </c>
      <c r="Q694" s="105"/>
      <c r="R694" s="105"/>
      <c r="S694" s="105"/>
      <c r="T694" s="105">
        <v>8.3800000000000008</v>
      </c>
      <c r="U694" s="105">
        <v>7.3800000000000004E-2</v>
      </c>
      <c r="V694" s="105">
        <f t="shared" si="205"/>
        <v>98.498599999999996</v>
      </c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</row>
    <row r="695" spans="1:158" x14ac:dyDescent="0.25">
      <c r="A695"/>
      <c r="B695"/>
      <c r="C695"/>
      <c r="D695"/>
      <c r="E695"/>
      <c r="F695"/>
      <c r="G695"/>
      <c r="H695"/>
      <c r="I695" s="73" t="s">
        <v>135</v>
      </c>
      <c r="J695" s="74">
        <f>AVERAGE(J690:J694)</f>
        <v>1.8246399999999998</v>
      </c>
      <c r="K695" s="74">
        <f t="shared" ref="K695:U695" si="206">AVERAGE(K690:K694)</f>
        <v>0.96628000000000003</v>
      </c>
      <c r="L695" s="74">
        <f t="shared" si="206"/>
        <v>35.908000000000001</v>
      </c>
      <c r="M695" s="74">
        <f t="shared" si="206"/>
        <v>26.7</v>
      </c>
      <c r="N695" s="74">
        <f t="shared" si="206"/>
        <v>0.17794000000000001</v>
      </c>
      <c r="O695" s="74">
        <f t="shared" si="206"/>
        <v>22.516000000000002</v>
      </c>
      <c r="P695" s="74">
        <f t="shared" si="206"/>
        <v>1.25912</v>
      </c>
      <c r="Q695" s="74"/>
      <c r="R695" s="74"/>
      <c r="S695" s="74"/>
      <c r="T695" s="74">
        <f t="shared" si="206"/>
        <v>8.6379999999999999</v>
      </c>
      <c r="U695" s="74">
        <f t="shared" si="206"/>
        <v>9.4719999999999999E-2</v>
      </c>
      <c r="V695" s="74">
        <f t="shared" si="205"/>
        <v>98.084700000000012</v>
      </c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</row>
    <row r="696" spans="1:158" s="61" customFormat="1" x14ac:dyDescent="0.25">
      <c r="I696" s="157" t="s">
        <v>358</v>
      </c>
      <c r="J696" s="158">
        <f>STDEV(J690:J694)</f>
        <v>1.5236051089439158</v>
      </c>
      <c r="K696" s="158">
        <f t="shared" ref="K696:U696" si="207">STDEV(K690:K694)</f>
        <v>6.8942091642189132E-2</v>
      </c>
      <c r="L696" s="158">
        <f t="shared" si="207"/>
        <v>1.9038960055633296</v>
      </c>
      <c r="M696" s="158">
        <f t="shared" si="207"/>
        <v>1.1091438139393828</v>
      </c>
      <c r="N696" s="158">
        <f t="shared" si="207"/>
        <v>1.2464670071847062E-2</v>
      </c>
      <c r="O696" s="158">
        <f t="shared" si="207"/>
        <v>0.40339806643066545</v>
      </c>
      <c r="P696" s="158">
        <f t="shared" si="207"/>
        <v>0.61810028069885248</v>
      </c>
      <c r="Q696" s="158"/>
      <c r="R696" s="158"/>
      <c r="S696" s="158"/>
      <c r="T696" s="158">
        <f t="shared" si="207"/>
        <v>1.3940839286068845</v>
      </c>
      <c r="U696" s="158">
        <f t="shared" si="207"/>
        <v>1.4721990354568107E-2</v>
      </c>
      <c r="V696" s="158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  <c r="BG696" s="127"/>
      <c r="BH696" s="127"/>
      <c r="BI696" s="127"/>
      <c r="BJ696" s="127"/>
      <c r="BK696" s="127"/>
      <c r="BL696" s="127"/>
      <c r="BM696" s="127"/>
      <c r="BN696" s="127"/>
      <c r="BO696" s="127"/>
      <c r="BP696" s="127"/>
      <c r="BQ696" s="127"/>
      <c r="BR696" s="127"/>
      <c r="BS696" s="127"/>
      <c r="BT696" s="127"/>
      <c r="BU696" s="127"/>
      <c r="BV696" s="127"/>
      <c r="BW696" s="127"/>
      <c r="BX696" s="127"/>
      <c r="BY696" s="127"/>
      <c r="BZ696" s="127"/>
      <c r="CA696" s="127"/>
      <c r="CB696" s="127"/>
      <c r="CC696" s="127"/>
      <c r="CD696" s="127"/>
      <c r="CE696" s="127"/>
      <c r="CF696" s="127"/>
      <c r="CG696" s="127"/>
      <c r="CH696" s="127"/>
      <c r="CI696" s="127"/>
      <c r="CJ696" s="127"/>
      <c r="CK696" s="127"/>
      <c r="CL696" s="127"/>
      <c r="CM696" s="127"/>
      <c r="CN696" s="127"/>
      <c r="CO696" s="127"/>
      <c r="CP696" s="127"/>
      <c r="CQ696" s="127"/>
      <c r="CR696" s="127"/>
      <c r="CS696" s="127"/>
      <c r="CT696" s="127"/>
      <c r="CU696" s="127"/>
      <c r="CV696" s="127"/>
      <c r="CW696" s="127"/>
      <c r="CX696" s="127"/>
      <c r="CY696" s="127"/>
      <c r="CZ696" s="127"/>
      <c r="DA696" s="127"/>
      <c r="DB696" s="127"/>
      <c r="DC696" s="127"/>
      <c r="DD696" s="127"/>
      <c r="DE696" s="127"/>
      <c r="DF696" s="127"/>
      <c r="DG696" s="127"/>
      <c r="DH696" s="127"/>
      <c r="DI696" s="127"/>
      <c r="DJ696" s="127"/>
      <c r="DK696" s="127"/>
      <c r="DL696" s="127"/>
      <c r="DM696" s="127"/>
      <c r="DN696" s="127"/>
      <c r="DO696" s="127"/>
      <c r="DP696" s="127"/>
      <c r="DQ696" s="127"/>
      <c r="DR696" s="127"/>
      <c r="DS696" s="127"/>
      <c r="DT696" s="127"/>
      <c r="DU696" s="127"/>
      <c r="DV696" s="127"/>
      <c r="DW696" s="127"/>
      <c r="DX696" s="127"/>
      <c r="DY696" s="127"/>
      <c r="DZ696" s="127"/>
      <c r="EA696" s="127"/>
      <c r="EB696" s="127"/>
      <c r="EC696" s="127"/>
      <c r="ED696" s="127"/>
      <c r="EE696" s="127"/>
      <c r="EF696" s="127"/>
      <c r="EG696" s="127"/>
      <c r="EH696" s="127"/>
      <c r="EI696" s="127"/>
      <c r="EJ696" s="127"/>
      <c r="EK696" s="127"/>
      <c r="EL696" s="127"/>
      <c r="EM696" s="127"/>
      <c r="EN696" s="127"/>
      <c r="EO696" s="127"/>
      <c r="EP696" s="127"/>
      <c r="EQ696" s="127"/>
      <c r="ER696" s="127"/>
      <c r="ES696" s="127"/>
      <c r="ET696" s="127"/>
      <c r="EU696" s="127"/>
      <c r="EV696" s="127"/>
      <c r="EW696" s="127"/>
      <c r="EX696" s="127"/>
      <c r="EY696" s="127"/>
      <c r="EZ696" s="127"/>
      <c r="FA696" s="127"/>
      <c r="FB696" s="127"/>
    </row>
    <row r="697" spans="1:158" customFormat="1" x14ac:dyDescent="0.25">
      <c r="A697" s="102" t="s">
        <v>577</v>
      </c>
      <c r="B697" s="102" t="s">
        <v>149</v>
      </c>
      <c r="C697" s="102">
        <v>2</v>
      </c>
      <c r="D697" s="102">
        <v>1200</v>
      </c>
      <c r="E697" s="102">
        <v>50</v>
      </c>
      <c r="F697" s="102">
        <v>6</v>
      </c>
      <c r="G697" s="101"/>
      <c r="H697" s="101"/>
      <c r="I697" s="101" t="s">
        <v>828</v>
      </c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</row>
    <row r="698" spans="1:158" s="111" customFormat="1" x14ac:dyDescent="0.25">
      <c r="A698" s="141"/>
      <c r="B698" s="141"/>
      <c r="C698" s="141"/>
      <c r="D698" s="141"/>
      <c r="E698" s="141"/>
      <c r="F698" s="141"/>
      <c r="G698" s="144" t="s">
        <v>153</v>
      </c>
      <c r="H698" s="142"/>
      <c r="I698" t="s">
        <v>744</v>
      </c>
      <c r="J698" s="105">
        <v>26.279</v>
      </c>
      <c r="K698" s="105">
        <v>1.0629999999999999</v>
      </c>
      <c r="L698" s="105">
        <v>5.0490000000000004</v>
      </c>
      <c r="M698" s="105">
        <v>3.306</v>
      </c>
      <c r="N698" s="105">
        <v>8.5999999999999993E-2</v>
      </c>
      <c r="O698" s="105">
        <v>8.7680000000000007</v>
      </c>
      <c r="P698" s="105">
        <v>38.938000000000002</v>
      </c>
      <c r="Q698" s="105">
        <v>1.266</v>
      </c>
      <c r="R698" s="105">
        <v>0.55700000000000005</v>
      </c>
      <c r="S698" s="105">
        <v>0.35399999999999998</v>
      </c>
      <c r="T698" s="143"/>
      <c r="U698" s="143"/>
      <c r="V698" s="145">
        <f t="shared" ref="V698:V704" si="208">SUM(J698:U698)</f>
        <v>85.666000000000011</v>
      </c>
    </row>
    <row r="699" spans="1:158" s="111" customFormat="1" x14ac:dyDescent="0.25">
      <c r="A699" s="141"/>
      <c r="B699" s="141"/>
      <c r="C699" s="141"/>
      <c r="D699" s="141"/>
      <c r="E699" s="141"/>
      <c r="F699" s="141"/>
      <c r="G699" s="144" t="s">
        <v>153</v>
      </c>
      <c r="H699" s="142"/>
      <c r="I699" t="s">
        <v>745</v>
      </c>
      <c r="J699" s="105">
        <v>26.102</v>
      </c>
      <c r="K699" s="105">
        <v>1.141</v>
      </c>
      <c r="L699" s="105">
        <v>5.1029999999999998</v>
      </c>
      <c r="M699" s="105">
        <v>3.2349999999999999</v>
      </c>
      <c r="N699" s="105">
        <v>5.8999999999999997E-2</v>
      </c>
      <c r="O699" s="105">
        <v>8.8670000000000009</v>
      </c>
      <c r="P699" s="105">
        <v>38.709000000000003</v>
      </c>
      <c r="Q699" s="105">
        <v>1.379</v>
      </c>
      <c r="R699" s="105">
        <v>0.503</v>
      </c>
      <c r="S699" s="105">
        <v>0.373</v>
      </c>
      <c r="T699" s="143"/>
      <c r="U699" s="143"/>
      <c r="V699" s="145">
        <f t="shared" si="208"/>
        <v>85.471000000000018</v>
      </c>
    </row>
    <row r="700" spans="1:158" s="111" customFormat="1" x14ac:dyDescent="0.25">
      <c r="A700" s="141"/>
      <c r="B700" s="141"/>
      <c r="C700" s="141"/>
      <c r="D700" s="141"/>
      <c r="E700" s="141"/>
      <c r="F700" s="141"/>
      <c r="G700" s="144" t="s">
        <v>153</v>
      </c>
      <c r="H700" s="142"/>
      <c r="I700" t="s">
        <v>746</v>
      </c>
      <c r="J700" s="105">
        <v>25.984000000000002</v>
      </c>
      <c r="K700" s="105">
        <v>1.0189999999999999</v>
      </c>
      <c r="L700" s="105">
        <v>5.0880000000000001</v>
      </c>
      <c r="M700" s="105">
        <v>2.9260000000000002</v>
      </c>
      <c r="N700" s="105">
        <v>0.114</v>
      </c>
      <c r="O700" s="105">
        <v>8.8810000000000002</v>
      </c>
      <c r="P700" s="105">
        <v>38.142000000000003</v>
      </c>
      <c r="Q700" s="105">
        <v>1.33</v>
      </c>
      <c r="R700" s="105">
        <v>0.51900000000000002</v>
      </c>
      <c r="S700" s="105">
        <v>0.35699999999999998</v>
      </c>
      <c r="T700" s="143"/>
      <c r="U700" s="143"/>
      <c r="V700" s="145">
        <f t="shared" si="208"/>
        <v>84.36</v>
      </c>
    </row>
    <row r="701" spans="1:158" s="111" customFormat="1" x14ac:dyDescent="0.25">
      <c r="A701" s="141"/>
      <c r="B701" s="141"/>
      <c r="C701" s="141"/>
      <c r="D701" s="141"/>
      <c r="E701" s="141"/>
      <c r="F701" s="141"/>
      <c r="G701" s="144" t="s">
        <v>153</v>
      </c>
      <c r="H701" s="142"/>
      <c r="I701" t="s">
        <v>747</v>
      </c>
      <c r="J701" s="105">
        <v>26.055</v>
      </c>
      <c r="K701" s="105">
        <v>1.103</v>
      </c>
      <c r="L701" s="105">
        <v>5.1059999999999999</v>
      </c>
      <c r="M701" s="105">
        <v>3.2389999999999999</v>
      </c>
      <c r="N701" s="105">
        <v>0.11899999999999999</v>
      </c>
      <c r="O701" s="105">
        <v>8.9770000000000003</v>
      </c>
      <c r="P701" s="105">
        <v>38.636000000000003</v>
      </c>
      <c r="Q701" s="105">
        <v>1.3480000000000001</v>
      </c>
      <c r="R701" s="105">
        <v>0.54300000000000004</v>
      </c>
      <c r="S701" s="105">
        <v>0.376</v>
      </c>
      <c r="T701" s="143"/>
      <c r="U701" s="143"/>
      <c r="V701" s="145">
        <f t="shared" si="208"/>
        <v>85.502000000000024</v>
      </c>
    </row>
    <row r="702" spans="1:158" s="111" customFormat="1" x14ac:dyDescent="0.25">
      <c r="A702" s="141"/>
      <c r="B702" s="141"/>
      <c r="C702" s="141"/>
      <c r="D702" s="141"/>
      <c r="E702" s="141"/>
      <c r="F702" s="141"/>
      <c r="G702" s="144" t="s">
        <v>153</v>
      </c>
      <c r="H702" s="142"/>
      <c r="I702" t="s">
        <v>748</v>
      </c>
      <c r="J702" s="105">
        <v>26.289000000000001</v>
      </c>
      <c r="K702" s="105">
        <v>1.071</v>
      </c>
      <c r="L702" s="105">
        <v>5.2480000000000002</v>
      </c>
      <c r="M702" s="105">
        <v>3.0510000000000002</v>
      </c>
      <c r="N702" s="105">
        <v>2.5000000000000001E-2</v>
      </c>
      <c r="O702" s="105">
        <v>9.0299999999999994</v>
      </c>
      <c r="P702" s="105">
        <v>38.695999999999998</v>
      </c>
      <c r="Q702" s="105">
        <v>1.3180000000000001</v>
      </c>
      <c r="R702" s="105">
        <v>0.55400000000000005</v>
      </c>
      <c r="S702" s="105">
        <v>0.38400000000000001</v>
      </c>
      <c r="T702" s="143"/>
      <c r="U702" s="143"/>
      <c r="V702" s="145">
        <f t="shared" si="208"/>
        <v>85.665999999999997</v>
      </c>
    </row>
    <row r="703" spans="1:158" s="111" customFormat="1" x14ac:dyDescent="0.25">
      <c r="A703" s="141"/>
      <c r="B703" s="141"/>
      <c r="C703" s="141"/>
      <c r="D703" s="141"/>
      <c r="E703" s="141"/>
      <c r="F703" s="141"/>
      <c r="G703" s="144" t="s">
        <v>153</v>
      </c>
      <c r="H703" s="142"/>
      <c r="I703" t="s">
        <v>749</v>
      </c>
      <c r="J703" s="105">
        <v>25.870999999999999</v>
      </c>
      <c r="K703" s="105">
        <v>1.1140000000000001</v>
      </c>
      <c r="L703" s="105">
        <v>5.1879999999999997</v>
      </c>
      <c r="M703" s="105">
        <v>3.1789999999999998</v>
      </c>
      <c r="N703" s="105">
        <v>0.03</v>
      </c>
      <c r="O703" s="105">
        <v>9.14</v>
      </c>
      <c r="P703" s="105">
        <v>39.024000000000001</v>
      </c>
      <c r="Q703" s="105">
        <v>1.331</v>
      </c>
      <c r="R703" s="105">
        <v>0.54700000000000004</v>
      </c>
      <c r="S703" s="105">
        <v>0.312</v>
      </c>
      <c r="T703" s="143"/>
      <c r="U703" s="143"/>
      <c r="V703" s="145">
        <f t="shared" si="208"/>
        <v>85.736000000000004</v>
      </c>
    </row>
    <row r="704" spans="1:158" s="111" customFormat="1" x14ac:dyDescent="0.25">
      <c r="A704" s="141"/>
      <c r="B704" s="141"/>
      <c r="C704" s="141"/>
      <c r="D704" s="141"/>
      <c r="E704" s="141"/>
      <c r="F704" s="141"/>
      <c r="G704" s="142"/>
      <c r="H704" s="142"/>
      <c r="I704" s="73" t="s">
        <v>135</v>
      </c>
      <c r="J704" s="74">
        <f>AVERAGE(J698:J703)</f>
        <v>26.096666666666668</v>
      </c>
      <c r="K704" s="74">
        <f t="shared" ref="K704:S704" si="209">AVERAGE(K698:K703)</f>
        <v>1.0851666666666666</v>
      </c>
      <c r="L704" s="74">
        <f t="shared" si="209"/>
        <v>5.1303333333333336</v>
      </c>
      <c r="M704" s="74">
        <f t="shared" si="209"/>
        <v>3.1560000000000001</v>
      </c>
      <c r="N704" s="74">
        <f t="shared" si="209"/>
        <v>7.2166666666666671E-2</v>
      </c>
      <c r="O704" s="74">
        <f t="shared" si="209"/>
        <v>8.943833333333334</v>
      </c>
      <c r="P704" s="74">
        <f t="shared" si="209"/>
        <v>38.690833333333337</v>
      </c>
      <c r="Q704" s="74">
        <f t="shared" si="209"/>
        <v>1.3286666666666667</v>
      </c>
      <c r="R704" s="74">
        <f t="shared" si="209"/>
        <v>0.53716666666666668</v>
      </c>
      <c r="S704" s="74">
        <f t="shared" si="209"/>
        <v>0.35933333333333328</v>
      </c>
      <c r="T704" s="74"/>
      <c r="U704" s="74"/>
      <c r="V704" s="74">
        <f t="shared" si="208"/>
        <v>85.400166666666678</v>
      </c>
    </row>
    <row r="705" spans="1:158" s="12" customFormat="1" x14ac:dyDescent="0.25">
      <c r="A705" s="146"/>
      <c r="B705" s="146"/>
      <c r="C705" s="146"/>
      <c r="D705" s="146"/>
      <c r="E705" s="146"/>
      <c r="F705" s="146"/>
      <c r="G705" s="27"/>
      <c r="H705" s="27"/>
      <c r="I705" s="73" t="s">
        <v>358</v>
      </c>
      <c r="J705" s="74">
        <f>STDEV(J698:J703)</f>
        <v>0.16469446459024303</v>
      </c>
      <c r="K705" s="74">
        <f t="shared" ref="K705:S705" si="210">STDEV(K698:K703)</f>
        <v>4.3213038155939361E-2</v>
      </c>
      <c r="L705" s="74">
        <f t="shared" si="210"/>
        <v>7.3372110959591869E-2</v>
      </c>
      <c r="M705" s="74">
        <f t="shared" si="210"/>
        <v>0.14148074073880151</v>
      </c>
      <c r="N705" s="74">
        <f t="shared" si="210"/>
        <v>4.0769678275241084E-2</v>
      </c>
      <c r="O705" s="74">
        <f t="shared" si="210"/>
        <v>0.13249515714420135</v>
      </c>
      <c r="P705" s="74">
        <f t="shared" si="210"/>
        <v>0.30876296194114072</v>
      </c>
      <c r="Q705" s="74">
        <f t="shared" si="210"/>
        <v>3.7297006135434872E-2</v>
      </c>
      <c r="R705" s="74">
        <f t="shared" si="210"/>
        <v>2.1470134295496789E-2</v>
      </c>
      <c r="S705" s="74">
        <f t="shared" si="210"/>
        <v>2.5874053927953902E-2</v>
      </c>
      <c r="T705" s="74"/>
      <c r="U705" s="74"/>
      <c r="V705" s="74"/>
    </row>
    <row r="706" spans="1:158" customFormat="1" x14ac:dyDescent="0.25">
      <c r="A706" s="102" t="s">
        <v>577</v>
      </c>
      <c r="B706" s="102" t="s">
        <v>149</v>
      </c>
      <c r="C706" s="102">
        <v>2</v>
      </c>
      <c r="D706" s="102">
        <v>1200</v>
      </c>
      <c r="E706" s="102">
        <v>50</v>
      </c>
      <c r="F706" s="102">
        <v>6</v>
      </c>
      <c r="G706" s="101"/>
      <c r="H706" s="101"/>
      <c r="I706" s="101" t="s">
        <v>413</v>
      </c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</row>
    <row r="707" spans="1:158" x14ac:dyDescent="0.25">
      <c r="A707"/>
      <c r="B707"/>
      <c r="C707"/>
      <c r="D707"/>
      <c r="E707"/>
      <c r="F707"/>
      <c r="G707" s="7" t="s">
        <v>133</v>
      </c>
      <c r="H707">
        <v>452</v>
      </c>
      <c r="I707" t="s">
        <v>570</v>
      </c>
      <c r="J707" s="105">
        <v>1.0659000000000001</v>
      </c>
      <c r="K707" s="105">
        <v>0.52349999999999997</v>
      </c>
      <c r="L707" s="105">
        <v>48.51</v>
      </c>
      <c r="M707" s="105">
        <v>20.36</v>
      </c>
      <c r="N707" s="105">
        <v>8.7900000000000006E-2</v>
      </c>
      <c r="O707" s="105">
        <v>24.89</v>
      </c>
      <c r="P707" s="105">
        <v>2.25</v>
      </c>
      <c r="Q707" s="105"/>
      <c r="R707" s="105"/>
      <c r="S707" s="105"/>
      <c r="T707" s="105">
        <v>2.73</v>
      </c>
      <c r="U707" s="105">
        <v>0.11940000000000001</v>
      </c>
      <c r="V707" s="105">
        <f t="shared" ref="V707:V714" si="211">SUM(J707:U707)</f>
        <v>100.5367</v>
      </c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</row>
    <row r="708" spans="1:158" x14ac:dyDescent="0.25">
      <c r="A708"/>
      <c r="B708"/>
      <c r="C708"/>
      <c r="D708"/>
      <c r="E708"/>
      <c r="F708"/>
      <c r="G708" s="7" t="s">
        <v>133</v>
      </c>
      <c r="H708">
        <v>453</v>
      </c>
      <c r="I708" t="s">
        <v>571</v>
      </c>
      <c r="J708" s="105">
        <v>0.55320000000000003</v>
      </c>
      <c r="K708" s="105">
        <v>0.4617</v>
      </c>
      <c r="L708" s="105">
        <v>48.83</v>
      </c>
      <c r="M708" s="105">
        <v>21.34</v>
      </c>
      <c r="N708" s="105">
        <v>6.9900000000000004E-2</v>
      </c>
      <c r="O708" s="105">
        <v>24.57</v>
      </c>
      <c r="P708" s="105">
        <v>1.56</v>
      </c>
      <c r="Q708" s="105"/>
      <c r="R708" s="105"/>
      <c r="S708" s="105"/>
      <c r="T708" s="105">
        <v>3</v>
      </c>
      <c r="U708" s="105">
        <v>0.1404</v>
      </c>
      <c r="V708" s="105">
        <f t="shared" si="211"/>
        <v>100.52520000000001</v>
      </c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</row>
    <row r="709" spans="1:158" x14ac:dyDescent="0.25">
      <c r="A709"/>
      <c r="B709"/>
      <c r="C709"/>
      <c r="D709"/>
      <c r="E709"/>
      <c r="F709"/>
      <c r="G709" s="7" t="s">
        <v>133</v>
      </c>
      <c r="H709">
        <v>454</v>
      </c>
      <c r="I709" t="s">
        <v>572</v>
      </c>
      <c r="J709" s="105">
        <v>0.44400000000000001</v>
      </c>
      <c r="K709" s="105">
        <v>0.47399999999999998</v>
      </c>
      <c r="L709" s="105">
        <v>50.1</v>
      </c>
      <c r="M709" s="105">
        <v>18.809999999999999</v>
      </c>
      <c r="N709" s="105">
        <v>0.1391</v>
      </c>
      <c r="O709" s="105">
        <v>24.83</v>
      </c>
      <c r="P709" s="105">
        <v>1.45</v>
      </c>
      <c r="Q709" s="105"/>
      <c r="R709" s="105"/>
      <c r="S709" s="105"/>
      <c r="T709" s="105">
        <v>3.51</v>
      </c>
      <c r="U709" s="105">
        <v>8.6099999999999996E-2</v>
      </c>
      <c r="V709" s="105">
        <f t="shared" si="211"/>
        <v>99.84320000000001</v>
      </c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</row>
    <row r="710" spans="1:158" x14ac:dyDescent="0.25">
      <c r="A710"/>
      <c r="B710"/>
      <c r="C710"/>
      <c r="D710"/>
      <c r="E710"/>
      <c r="F710"/>
      <c r="G710" s="7" t="s">
        <v>133</v>
      </c>
      <c r="H710">
        <v>455</v>
      </c>
      <c r="I710" t="s">
        <v>573</v>
      </c>
      <c r="J710" s="105">
        <v>0.53420000000000001</v>
      </c>
      <c r="K710" s="105">
        <v>0.53159999999999996</v>
      </c>
      <c r="L710" s="105">
        <v>49.7</v>
      </c>
      <c r="M710" s="105">
        <v>19.04</v>
      </c>
      <c r="N710" s="105">
        <v>0.10970000000000001</v>
      </c>
      <c r="O710" s="105">
        <v>24.54</v>
      </c>
      <c r="P710" s="105">
        <v>1.1544000000000001</v>
      </c>
      <c r="Q710" s="105"/>
      <c r="R710" s="105"/>
      <c r="S710" s="105"/>
      <c r="T710" s="105">
        <v>4.1900000000000004</v>
      </c>
      <c r="U710" s="105">
        <v>7.5300000000000006E-2</v>
      </c>
      <c r="V710" s="105">
        <f t="shared" si="211"/>
        <v>99.875199999999992</v>
      </c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</row>
    <row r="711" spans="1:158" x14ac:dyDescent="0.25">
      <c r="A711"/>
      <c r="B711"/>
      <c r="C711"/>
      <c r="D711"/>
      <c r="E711"/>
      <c r="F711"/>
      <c r="G711" s="7" t="s">
        <v>133</v>
      </c>
      <c r="H711">
        <v>458</v>
      </c>
      <c r="I711" t="s">
        <v>574</v>
      </c>
      <c r="J711" s="105">
        <v>9.0200000000000002E-2</v>
      </c>
      <c r="K711" s="105">
        <v>0.3841</v>
      </c>
      <c r="L711" s="105">
        <v>53.06</v>
      </c>
      <c r="M711" s="105">
        <v>15.97</v>
      </c>
      <c r="N711" s="105">
        <v>0.1278</v>
      </c>
      <c r="O711" s="105">
        <v>25.28</v>
      </c>
      <c r="P711" s="105">
        <v>0.6169</v>
      </c>
      <c r="Q711" s="105"/>
      <c r="R711" s="105"/>
      <c r="S711" s="105"/>
      <c r="T711" s="105">
        <v>4.1900000000000004</v>
      </c>
      <c r="U711" s="105">
        <v>6.4199999999999993E-2</v>
      </c>
      <c r="V711" s="105">
        <f t="shared" si="211"/>
        <v>99.783199999999994</v>
      </c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</row>
    <row r="712" spans="1:158" x14ac:dyDescent="0.25">
      <c r="A712"/>
      <c r="B712"/>
      <c r="C712"/>
      <c r="D712"/>
      <c r="E712"/>
      <c r="F712"/>
      <c r="G712" s="7" t="s">
        <v>133</v>
      </c>
      <c r="H712">
        <v>459</v>
      </c>
      <c r="I712" t="s">
        <v>575</v>
      </c>
      <c r="J712" s="105">
        <v>0.94179999999999997</v>
      </c>
      <c r="K712" s="105">
        <v>0.62170000000000003</v>
      </c>
      <c r="L712" s="105">
        <v>47.8</v>
      </c>
      <c r="M712" s="105">
        <v>22.23</v>
      </c>
      <c r="N712" s="105">
        <v>0.13550000000000001</v>
      </c>
      <c r="O712" s="105">
        <v>24.98</v>
      </c>
      <c r="P712" s="105">
        <v>1.1254999999999999</v>
      </c>
      <c r="Q712" s="105"/>
      <c r="R712" s="105"/>
      <c r="S712" s="105"/>
      <c r="T712" s="105">
        <v>3.03</v>
      </c>
      <c r="U712" s="105">
        <v>0.13159999999999999</v>
      </c>
      <c r="V712" s="105">
        <f t="shared" si="211"/>
        <v>100.9961</v>
      </c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</row>
    <row r="713" spans="1:158" x14ac:dyDescent="0.25">
      <c r="A713"/>
      <c r="B713"/>
      <c r="C713"/>
      <c r="D713"/>
      <c r="E713"/>
      <c r="F713"/>
      <c r="G713" s="7" t="s">
        <v>133</v>
      </c>
      <c r="H713">
        <v>461</v>
      </c>
      <c r="I713" t="s">
        <v>576</v>
      </c>
      <c r="J713" s="105">
        <v>0.26279999999999998</v>
      </c>
      <c r="K713" s="105">
        <v>0.52229999999999999</v>
      </c>
      <c r="L713" s="105">
        <v>49.33</v>
      </c>
      <c r="M713" s="105">
        <v>22.2</v>
      </c>
      <c r="N713" s="105">
        <v>7.8600000000000003E-2</v>
      </c>
      <c r="O713" s="105">
        <v>24.36</v>
      </c>
      <c r="P713" s="105">
        <v>0.70099999999999996</v>
      </c>
      <c r="Q713" s="105"/>
      <c r="R713" s="105"/>
      <c r="S713" s="105"/>
      <c r="T713" s="105">
        <v>2.0299999999999998</v>
      </c>
      <c r="U713" s="105">
        <v>0.14749999999999999</v>
      </c>
      <c r="V713" s="105">
        <f t="shared" si="211"/>
        <v>99.632199999999983</v>
      </c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</row>
    <row r="714" spans="1:158" x14ac:dyDescent="0.25">
      <c r="A714"/>
      <c r="B714"/>
      <c r="C714"/>
      <c r="D714"/>
      <c r="E714"/>
      <c r="F714"/>
      <c r="G714"/>
      <c r="H714"/>
      <c r="I714" s="73" t="s">
        <v>135</v>
      </c>
      <c r="J714" s="74">
        <f>AVERAGE(J707:J713)</f>
        <v>0.55601428571428568</v>
      </c>
      <c r="K714" s="74">
        <f t="shared" ref="K714:U714" si="212">AVERAGE(K707:K713)</f>
        <v>0.50270000000000004</v>
      </c>
      <c r="L714" s="74">
        <f t="shared" si="212"/>
        <v>49.618571428571428</v>
      </c>
      <c r="M714" s="74">
        <f t="shared" si="212"/>
        <v>19.992857142857144</v>
      </c>
      <c r="N714" s="74">
        <f t="shared" si="212"/>
        <v>0.10692857142857141</v>
      </c>
      <c r="O714" s="74">
        <f t="shared" si="212"/>
        <v>24.778571428571428</v>
      </c>
      <c r="P714" s="74">
        <f t="shared" si="212"/>
        <v>1.2654000000000001</v>
      </c>
      <c r="Q714" s="74"/>
      <c r="R714" s="74"/>
      <c r="S714" s="74"/>
      <c r="T714" s="74">
        <f t="shared" si="212"/>
        <v>3.2400000000000007</v>
      </c>
      <c r="U714" s="74">
        <f t="shared" si="212"/>
        <v>0.10921428571428571</v>
      </c>
      <c r="V714" s="74">
        <f t="shared" si="211"/>
        <v>100.17025714285714</v>
      </c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</row>
    <row r="715" spans="1:158" s="64" customFormat="1" ht="15.75" thickBot="1" x14ac:dyDescent="0.3">
      <c r="I715" s="71" t="s">
        <v>358</v>
      </c>
      <c r="J715" s="72">
        <f>STDEV(J707:J713)</f>
        <v>0.34756356938250127</v>
      </c>
      <c r="K715" s="72">
        <f t="shared" ref="K715:U715" si="213">STDEV(K707:K713)</f>
        <v>7.3466160010351694E-2</v>
      </c>
      <c r="L715" s="72">
        <f t="shared" si="213"/>
        <v>1.6991706660547545</v>
      </c>
      <c r="M715" s="72">
        <f t="shared" si="213"/>
        <v>2.2478264633916338</v>
      </c>
      <c r="N715" s="72">
        <f t="shared" si="213"/>
        <v>2.8373503736509483E-2</v>
      </c>
      <c r="O715" s="72">
        <f t="shared" si="213"/>
        <v>0.3116316506940302</v>
      </c>
      <c r="P715" s="72">
        <f t="shared" si="213"/>
        <v>0.55697039119388214</v>
      </c>
      <c r="Q715" s="72"/>
      <c r="R715" s="72"/>
      <c r="S715" s="72"/>
      <c r="T715" s="72">
        <f t="shared" si="213"/>
        <v>0.78568441501661024</v>
      </c>
      <c r="U715" s="72">
        <f t="shared" si="213"/>
        <v>3.3550828532811182E-2</v>
      </c>
      <c r="V715" s="72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  <c r="CA715" s="69"/>
      <c r="CB715" s="69"/>
      <c r="CC715" s="69"/>
      <c r="CD715" s="69"/>
      <c r="CE715" s="69"/>
      <c r="CF715" s="69"/>
      <c r="CG715" s="69"/>
      <c r="CH715" s="69"/>
      <c r="CI715" s="69"/>
      <c r="CJ715" s="69"/>
      <c r="CK715" s="69"/>
      <c r="CL715" s="69"/>
      <c r="CM715" s="69"/>
      <c r="CN715" s="69"/>
      <c r="CO715" s="69"/>
      <c r="CP715" s="69"/>
      <c r="CQ715" s="69"/>
      <c r="CR715" s="69"/>
      <c r="CS715" s="69"/>
      <c r="CT715" s="69"/>
      <c r="CU715" s="69"/>
      <c r="CV715" s="69"/>
      <c r="CW715" s="69"/>
      <c r="CX715" s="69"/>
      <c r="CY715" s="69"/>
      <c r="CZ715" s="69"/>
      <c r="DA715" s="69"/>
      <c r="DB715" s="69"/>
      <c r="DC715" s="69"/>
      <c r="DD715" s="69"/>
      <c r="DE715" s="69"/>
      <c r="DF715" s="69"/>
      <c r="DG715" s="69"/>
      <c r="DH715" s="69"/>
      <c r="DI715" s="69"/>
      <c r="DJ715" s="69"/>
      <c r="DK715" s="69"/>
      <c r="DL715" s="69"/>
      <c r="DM715" s="69"/>
      <c r="DN715" s="69"/>
      <c r="DO715" s="69"/>
      <c r="DP715" s="69"/>
      <c r="DQ715" s="69"/>
      <c r="DR715" s="69"/>
      <c r="DS715" s="69"/>
      <c r="DT715" s="69"/>
      <c r="DU715" s="69"/>
      <c r="DV715" s="69"/>
      <c r="DW715" s="69"/>
      <c r="DX715" s="69"/>
      <c r="DY715" s="69"/>
      <c r="DZ715" s="69"/>
      <c r="EA715" s="69"/>
      <c r="EB715" s="69"/>
      <c r="EC715" s="69"/>
      <c r="ED715" s="69"/>
      <c r="EE715" s="69"/>
      <c r="EF715" s="69"/>
      <c r="EG715" s="69"/>
      <c r="EH715" s="69"/>
      <c r="EI715" s="69"/>
      <c r="EJ715" s="69"/>
      <c r="EK715" s="69"/>
      <c r="EL715" s="69"/>
      <c r="EM715" s="69"/>
      <c r="EN715" s="69"/>
      <c r="EO715" s="69"/>
      <c r="EP715" s="69"/>
      <c r="EQ715" s="69"/>
      <c r="ER715" s="69"/>
      <c r="ES715" s="69"/>
      <c r="ET715" s="69"/>
      <c r="EU715" s="69"/>
      <c r="EV715" s="69"/>
      <c r="EW715" s="69"/>
      <c r="EX715" s="69"/>
      <c r="EY715" s="69"/>
      <c r="EZ715" s="69"/>
      <c r="FA715" s="69"/>
      <c r="FB715" s="69"/>
    </row>
    <row r="716" spans="1:158" customFormat="1" x14ac:dyDescent="0.25">
      <c r="A716" s="102" t="s">
        <v>578</v>
      </c>
      <c r="B716" s="102" t="s">
        <v>149</v>
      </c>
      <c r="C716" s="102">
        <v>2</v>
      </c>
      <c r="D716" s="102">
        <v>1300</v>
      </c>
      <c r="E716" s="102">
        <v>10</v>
      </c>
      <c r="F716" s="102">
        <v>1</v>
      </c>
      <c r="G716" s="101"/>
      <c r="H716" s="101"/>
      <c r="I716" s="101" t="s">
        <v>828</v>
      </c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</row>
    <row r="717" spans="1:158" s="35" customFormat="1" x14ac:dyDescent="0.25">
      <c r="A717" s="103"/>
      <c r="B717" s="103"/>
      <c r="C717" s="103"/>
      <c r="D717" s="103"/>
      <c r="E717" s="103"/>
      <c r="F717" s="103"/>
      <c r="G717" s="67" t="s">
        <v>153</v>
      </c>
      <c r="H717" s="103"/>
      <c r="I717" t="s">
        <v>715</v>
      </c>
      <c r="J717" s="105">
        <v>41.463000000000001</v>
      </c>
      <c r="K717" s="105">
        <v>1.865</v>
      </c>
      <c r="L717" s="105">
        <v>10.678000000000001</v>
      </c>
      <c r="M717" s="105">
        <v>9.4309999999999992</v>
      </c>
      <c r="N717" s="105">
        <v>0.13900000000000001</v>
      </c>
      <c r="O717" s="105">
        <v>12.465</v>
      </c>
      <c r="P717" s="105">
        <v>16.786000000000001</v>
      </c>
      <c r="Q717" s="105">
        <v>2.347</v>
      </c>
      <c r="R717" s="105">
        <v>0.99299999999999999</v>
      </c>
      <c r="S717" s="105">
        <v>0.58899999999999997</v>
      </c>
      <c r="U717" s="100"/>
      <c r="V717" s="105">
        <f t="shared" ref="V717:V722" si="214">SUM(J717:U717)</f>
        <v>96.755999999999986</v>
      </c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  <c r="ED717" s="37"/>
      <c r="EE717" s="37"/>
      <c r="EF717" s="37"/>
      <c r="EG717" s="37"/>
      <c r="EH717" s="37"/>
      <c r="EI717" s="37"/>
      <c r="EJ717" s="37"/>
      <c r="EK717" s="37"/>
      <c r="EL717" s="37"/>
      <c r="EM717" s="37"/>
      <c r="EN717" s="37"/>
      <c r="EO717" s="37"/>
      <c r="EP717" s="37"/>
      <c r="EQ717" s="37"/>
      <c r="ER717" s="37"/>
      <c r="ES717" s="37"/>
      <c r="ET717" s="37"/>
      <c r="EU717" s="37"/>
      <c r="EV717" s="37"/>
      <c r="EW717" s="37"/>
      <c r="EX717" s="37"/>
      <c r="EY717" s="37"/>
      <c r="EZ717" s="37"/>
      <c r="FA717" s="37"/>
      <c r="FB717" s="37"/>
    </row>
    <row r="718" spans="1:158" s="35" customFormat="1" x14ac:dyDescent="0.25">
      <c r="A718" s="103"/>
      <c r="B718" s="103"/>
      <c r="C718" s="103"/>
      <c r="D718" s="103"/>
      <c r="E718" s="103"/>
      <c r="F718" s="103"/>
      <c r="G718" s="67" t="s">
        <v>153</v>
      </c>
      <c r="H718" s="103"/>
      <c r="I718" t="s">
        <v>716</v>
      </c>
      <c r="J718" s="105">
        <v>42.29</v>
      </c>
      <c r="K718" s="105">
        <v>1.8839999999999999</v>
      </c>
      <c r="L718" s="105">
        <v>10.667</v>
      </c>
      <c r="M718" s="105">
        <v>9.2279999999999998</v>
      </c>
      <c r="N718" s="105">
        <v>0.16900000000000001</v>
      </c>
      <c r="O718" s="105">
        <v>12.272</v>
      </c>
      <c r="P718" s="105">
        <v>17.241</v>
      </c>
      <c r="Q718" s="105">
        <v>2.2890000000000001</v>
      </c>
      <c r="R718" s="105">
        <v>0.90300000000000002</v>
      </c>
      <c r="S718" s="105">
        <v>0.58699999999999997</v>
      </c>
      <c r="U718" s="100"/>
      <c r="V718" s="105">
        <f t="shared" si="214"/>
        <v>97.530000000000015</v>
      </c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  <c r="EY718" s="37"/>
      <c r="EZ718" s="37"/>
      <c r="FA718" s="37"/>
      <c r="FB718" s="37"/>
    </row>
    <row r="719" spans="1:158" s="35" customFormat="1" x14ac:dyDescent="0.25">
      <c r="A719" s="103"/>
      <c r="B719" s="103"/>
      <c r="C719" s="103"/>
      <c r="D719" s="103"/>
      <c r="E719" s="103"/>
      <c r="F719" s="103"/>
      <c r="G719" s="67" t="s">
        <v>153</v>
      </c>
      <c r="H719" s="103"/>
      <c r="I719" t="s">
        <v>717</v>
      </c>
      <c r="J719" s="105">
        <v>41.701999999999998</v>
      </c>
      <c r="K719" s="105">
        <v>1.881</v>
      </c>
      <c r="L719" s="105">
        <v>10.81</v>
      </c>
      <c r="M719" s="105">
        <v>9.4320000000000004</v>
      </c>
      <c r="N719" s="105">
        <v>0.14399999999999999</v>
      </c>
      <c r="O719" s="105">
        <v>12.487</v>
      </c>
      <c r="P719" s="105">
        <v>16.963999999999999</v>
      </c>
      <c r="Q719" s="105">
        <v>2.278</v>
      </c>
      <c r="R719" s="105">
        <v>0.96899999999999997</v>
      </c>
      <c r="S719" s="105">
        <v>0.45900000000000002</v>
      </c>
      <c r="U719" s="100"/>
      <c r="V719" s="105">
        <f t="shared" si="214"/>
        <v>97.126000000000005</v>
      </c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  <c r="EY719" s="37"/>
      <c r="EZ719" s="37"/>
      <c r="FA719" s="37"/>
      <c r="FB719" s="37"/>
    </row>
    <row r="720" spans="1:158" s="35" customFormat="1" x14ac:dyDescent="0.25">
      <c r="A720" s="103"/>
      <c r="B720" s="103"/>
      <c r="C720" s="103"/>
      <c r="D720" s="103"/>
      <c r="E720" s="103"/>
      <c r="F720" s="103"/>
      <c r="G720" s="67" t="s">
        <v>153</v>
      </c>
      <c r="H720" s="103"/>
      <c r="I720" t="s">
        <v>718</v>
      </c>
      <c r="J720" s="105">
        <v>41.210999999999999</v>
      </c>
      <c r="K720" s="105">
        <v>1.867</v>
      </c>
      <c r="L720" s="105">
        <v>10.667</v>
      </c>
      <c r="M720" s="105">
        <v>9.6359999999999992</v>
      </c>
      <c r="N720" s="105">
        <v>0.159</v>
      </c>
      <c r="O720" s="105">
        <v>12.519</v>
      </c>
      <c r="P720" s="105">
        <v>16.872</v>
      </c>
      <c r="Q720" s="105">
        <v>2.2810000000000001</v>
      </c>
      <c r="R720" s="105">
        <v>0.93500000000000005</v>
      </c>
      <c r="S720" s="105">
        <v>0.55800000000000005</v>
      </c>
      <c r="U720" s="100"/>
      <c r="V720" s="105">
        <f t="shared" si="214"/>
        <v>96.705000000000013</v>
      </c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  <c r="EY720" s="37"/>
      <c r="EZ720" s="37"/>
      <c r="FA720" s="37"/>
      <c r="FB720" s="37"/>
    </row>
    <row r="721" spans="1:158" s="35" customFormat="1" x14ac:dyDescent="0.25">
      <c r="A721" s="103"/>
      <c r="B721" s="103"/>
      <c r="C721" s="103"/>
      <c r="D721" s="103"/>
      <c r="E721" s="103"/>
      <c r="F721" s="103"/>
      <c r="G721" s="67" t="s">
        <v>153</v>
      </c>
      <c r="H721" s="103"/>
      <c r="I721" t="s">
        <v>719</v>
      </c>
      <c r="J721" s="105">
        <v>42.021000000000001</v>
      </c>
      <c r="K721" s="105">
        <v>1.9490000000000001</v>
      </c>
      <c r="L721" s="105">
        <v>10.446</v>
      </c>
      <c r="M721" s="105">
        <v>9.2240000000000002</v>
      </c>
      <c r="N721" s="105">
        <v>0.152</v>
      </c>
      <c r="O721" s="105">
        <v>12.446999999999999</v>
      </c>
      <c r="P721" s="105">
        <v>16.823</v>
      </c>
      <c r="Q721" s="105">
        <v>2.355</v>
      </c>
      <c r="R721" s="105">
        <v>0.99399999999999999</v>
      </c>
      <c r="S721" s="105">
        <v>0.502</v>
      </c>
      <c r="U721" s="100"/>
      <c r="V721" s="105">
        <f t="shared" si="214"/>
        <v>96.913000000000011</v>
      </c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  <c r="EY721" s="37"/>
      <c r="EZ721" s="37"/>
      <c r="FA721" s="37"/>
      <c r="FB721" s="37"/>
    </row>
    <row r="722" spans="1:158" s="76" customFormat="1" x14ac:dyDescent="0.25">
      <c r="A722" s="116"/>
      <c r="B722" s="116"/>
      <c r="C722" s="116"/>
      <c r="D722" s="116"/>
      <c r="E722" s="116"/>
      <c r="F722" s="116"/>
      <c r="H722" s="116"/>
      <c r="I722" s="73" t="s">
        <v>135</v>
      </c>
      <c r="J722" s="74">
        <f>AVERAGE(J717:J721)</f>
        <v>41.737400000000001</v>
      </c>
      <c r="K722" s="74">
        <f t="shared" ref="K722:S722" si="215">AVERAGE(K717:K721)</f>
        <v>1.8892</v>
      </c>
      <c r="L722" s="74">
        <f t="shared" si="215"/>
        <v>10.653600000000001</v>
      </c>
      <c r="M722" s="74">
        <f t="shared" si="215"/>
        <v>9.3902000000000019</v>
      </c>
      <c r="N722" s="74">
        <f t="shared" si="215"/>
        <v>0.15260000000000001</v>
      </c>
      <c r="O722" s="74">
        <f t="shared" si="215"/>
        <v>12.437999999999999</v>
      </c>
      <c r="P722" s="74">
        <f t="shared" si="215"/>
        <v>16.937200000000001</v>
      </c>
      <c r="Q722" s="74">
        <f t="shared" si="215"/>
        <v>2.31</v>
      </c>
      <c r="R722" s="74">
        <f t="shared" si="215"/>
        <v>0.95879999999999987</v>
      </c>
      <c r="S722" s="74">
        <f t="shared" si="215"/>
        <v>0.53900000000000003</v>
      </c>
      <c r="T722" s="74"/>
      <c r="U722" s="74"/>
      <c r="V722" s="74">
        <f t="shared" si="214"/>
        <v>97.006000000000014</v>
      </c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  <c r="CS722" s="63"/>
      <c r="CT722" s="63"/>
      <c r="CU722" s="63"/>
      <c r="CV722" s="63"/>
      <c r="CW722" s="63"/>
      <c r="CX722" s="63"/>
      <c r="CY722" s="63"/>
      <c r="CZ722" s="63"/>
      <c r="DA722" s="63"/>
      <c r="DB722" s="63"/>
      <c r="DC722" s="63"/>
      <c r="DD722" s="63"/>
      <c r="DE722" s="63"/>
      <c r="DF722" s="63"/>
      <c r="DG722" s="63"/>
      <c r="DH722" s="63"/>
      <c r="DI722" s="63"/>
      <c r="DJ722" s="63"/>
      <c r="DK722" s="63"/>
      <c r="DL722" s="63"/>
      <c r="DM722" s="63"/>
      <c r="DN722" s="63"/>
      <c r="DO722" s="63"/>
      <c r="DP722" s="63"/>
      <c r="DQ722" s="63"/>
      <c r="DR722" s="63"/>
      <c r="DS722" s="63"/>
      <c r="DT722" s="63"/>
      <c r="DU722" s="63"/>
      <c r="DV722" s="63"/>
      <c r="DW722" s="63"/>
      <c r="DX722" s="63"/>
      <c r="DY722" s="63"/>
      <c r="DZ722" s="63"/>
      <c r="EA722" s="63"/>
      <c r="EB722" s="63"/>
      <c r="EC722" s="63"/>
      <c r="ED722" s="63"/>
      <c r="EE722" s="63"/>
      <c r="EF722" s="63"/>
      <c r="EG722" s="63"/>
      <c r="EH722" s="63"/>
      <c r="EI722" s="63"/>
      <c r="EJ722" s="63"/>
      <c r="EK722" s="63"/>
      <c r="EL722" s="63"/>
      <c r="EM722" s="63"/>
      <c r="EN722" s="63"/>
      <c r="EO722" s="63"/>
      <c r="EP722" s="63"/>
      <c r="EQ722" s="63"/>
      <c r="ER722" s="63"/>
      <c r="ES722" s="63"/>
      <c r="ET722" s="63"/>
      <c r="EU722" s="63"/>
      <c r="EV722" s="63"/>
      <c r="EW722" s="63"/>
      <c r="EX722" s="63"/>
      <c r="EY722" s="63"/>
      <c r="EZ722" s="63"/>
      <c r="FA722" s="63"/>
      <c r="FB722" s="63"/>
    </row>
    <row r="723" spans="1:158" s="76" customFormat="1" x14ac:dyDescent="0.25">
      <c r="I723" s="73" t="s">
        <v>358</v>
      </c>
      <c r="J723" s="74">
        <f>STDEVP(J717:J721)</f>
        <v>0.3845624006582028</v>
      </c>
      <c r="K723" s="74">
        <f t="shared" ref="K723:S723" si="216">STDEVP(K717:K721)</f>
        <v>3.081817645481319E-2</v>
      </c>
      <c r="L723" s="74">
        <f t="shared" si="216"/>
        <v>0.11705827608503408</v>
      </c>
      <c r="M723" s="74">
        <f t="shared" si="216"/>
        <v>0.15346713003115658</v>
      </c>
      <c r="N723" s="74">
        <f t="shared" si="216"/>
        <v>1.0669582934679315E-2</v>
      </c>
      <c r="O723" s="74">
        <f t="shared" si="216"/>
        <v>8.6403703624323799E-2</v>
      </c>
      <c r="P723" s="74">
        <f t="shared" si="216"/>
        <v>0.16319730389929807</v>
      </c>
      <c r="Q723" s="74">
        <f t="shared" si="216"/>
        <v>3.3763886032268209E-2</v>
      </c>
      <c r="R723" s="74">
        <f t="shared" si="216"/>
        <v>3.5193181157718592E-2</v>
      </c>
      <c r="S723" s="74">
        <f t="shared" si="216"/>
        <v>5.0860593783399723E-2</v>
      </c>
      <c r="T723" s="74"/>
      <c r="U723" s="74"/>
      <c r="V723" s="74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  <c r="CS723" s="63"/>
      <c r="CT723" s="63"/>
      <c r="CU723" s="63"/>
      <c r="CV723" s="63"/>
      <c r="CW723" s="63"/>
      <c r="CX723" s="63"/>
      <c r="CY723" s="63"/>
      <c r="CZ723" s="63"/>
      <c r="DA723" s="63"/>
      <c r="DB723" s="63"/>
      <c r="DC723" s="63"/>
      <c r="DD723" s="63"/>
      <c r="DE723" s="63"/>
      <c r="DF723" s="63"/>
      <c r="DG723" s="63"/>
      <c r="DH723" s="63"/>
      <c r="DI723" s="63"/>
      <c r="DJ723" s="63"/>
      <c r="DK723" s="63"/>
      <c r="DL723" s="63"/>
      <c r="DM723" s="63"/>
      <c r="DN723" s="63"/>
      <c r="DO723" s="63"/>
      <c r="DP723" s="63"/>
      <c r="DQ723" s="63"/>
      <c r="DR723" s="63"/>
      <c r="DS723" s="63"/>
      <c r="DT723" s="63"/>
      <c r="DU723" s="63"/>
      <c r="DV723" s="63"/>
      <c r="DW723" s="63"/>
      <c r="DX723" s="63"/>
      <c r="DY723" s="63"/>
      <c r="DZ723" s="63"/>
      <c r="EA723" s="63"/>
      <c r="EB723" s="63"/>
      <c r="EC723" s="63"/>
      <c r="ED723" s="63"/>
      <c r="EE723" s="63"/>
      <c r="EF723" s="63"/>
      <c r="EG723" s="63"/>
      <c r="EH723" s="63"/>
      <c r="EI723" s="63"/>
      <c r="EJ723" s="63"/>
      <c r="EK723" s="63"/>
      <c r="EL723" s="63"/>
      <c r="EM723" s="63"/>
      <c r="EN723" s="63"/>
      <c r="EO723" s="63"/>
      <c r="EP723" s="63"/>
      <c r="EQ723" s="63"/>
      <c r="ER723" s="63"/>
      <c r="ES723" s="63"/>
      <c r="ET723" s="63"/>
      <c r="EU723" s="63"/>
      <c r="EV723" s="63"/>
      <c r="EW723" s="63"/>
      <c r="EX723" s="63"/>
      <c r="EY723" s="63"/>
      <c r="EZ723" s="63"/>
      <c r="FA723" s="63"/>
      <c r="FB723" s="63"/>
    </row>
    <row r="724" spans="1:158" x14ac:dyDescent="0.25">
      <c r="A724" s="3" t="s">
        <v>132</v>
      </c>
      <c r="B724" s="3" t="s">
        <v>149</v>
      </c>
      <c r="C724" s="3">
        <v>2</v>
      </c>
      <c r="D724" s="3">
        <v>1300</v>
      </c>
      <c r="E724" s="3">
        <v>10</v>
      </c>
      <c r="F724" s="3">
        <v>4</v>
      </c>
      <c r="G724" s="5"/>
      <c r="H724" s="5"/>
      <c r="I724" s="101" t="s">
        <v>828</v>
      </c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158" x14ac:dyDescent="0.25">
      <c r="B725" s="6"/>
      <c r="G725" s="7" t="s">
        <v>133</v>
      </c>
      <c r="H725" s="7">
        <v>78</v>
      </c>
      <c r="I725" s="7" t="s">
        <v>295</v>
      </c>
      <c r="J725" s="10">
        <v>43.32</v>
      </c>
      <c r="K725" s="10">
        <v>1.97</v>
      </c>
      <c r="L725" s="10">
        <v>10.86</v>
      </c>
      <c r="M725" s="10">
        <v>9.5399999999999991</v>
      </c>
      <c r="N725" s="10">
        <v>0.21679999999999999</v>
      </c>
      <c r="O725" s="10">
        <v>13.35</v>
      </c>
      <c r="P725" s="10">
        <v>16.36</v>
      </c>
      <c r="Q725" s="10">
        <v>2.37</v>
      </c>
      <c r="R725" s="10">
        <v>1.0572999999999999</v>
      </c>
      <c r="S725" s="10">
        <v>0.46789999999999998</v>
      </c>
      <c r="T725" s="10">
        <v>4.4299999999999999E-2</v>
      </c>
      <c r="U725" s="10">
        <v>6.1000000000000004E-3</v>
      </c>
      <c r="V725" s="10">
        <f t="shared" ref="V725:V733" si="217">SUM(J725:U725)</f>
        <v>99.562400000000011</v>
      </c>
    </row>
    <row r="726" spans="1:158" x14ac:dyDescent="0.25">
      <c r="B726" s="6"/>
      <c r="G726" s="7" t="s">
        <v>133</v>
      </c>
      <c r="H726" s="7">
        <v>79</v>
      </c>
      <c r="I726" s="7" t="s">
        <v>296</v>
      </c>
      <c r="J726" s="10">
        <v>42.47</v>
      </c>
      <c r="K726" s="10">
        <v>2.0299999999999998</v>
      </c>
      <c r="L726" s="10">
        <v>10.85</v>
      </c>
      <c r="M726" s="10">
        <v>9.81</v>
      </c>
      <c r="N726" s="10">
        <v>0.1613</v>
      </c>
      <c r="O726" s="10">
        <v>13.17</v>
      </c>
      <c r="P726" s="10">
        <v>16.29</v>
      </c>
      <c r="Q726" s="10">
        <v>2.37</v>
      </c>
      <c r="R726" s="10">
        <v>0.99550000000000005</v>
      </c>
      <c r="S726" s="10">
        <v>0.62160000000000004</v>
      </c>
      <c r="T726" s="10">
        <v>4.2599999999999999E-2</v>
      </c>
      <c r="U726" s="10">
        <v>1.6899999999999998E-2</v>
      </c>
      <c r="V726" s="10">
        <f t="shared" si="217"/>
        <v>98.8279</v>
      </c>
    </row>
    <row r="727" spans="1:158" x14ac:dyDescent="0.25">
      <c r="B727" s="6"/>
      <c r="G727" s="7" t="s">
        <v>133</v>
      </c>
      <c r="H727" s="7">
        <v>82</v>
      </c>
      <c r="I727" s="7" t="s">
        <v>297</v>
      </c>
      <c r="J727" s="10">
        <v>42.79</v>
      </c>
      <c r="K727" s="10">
        <v>2.04</v>
      </c>
      <c r="L727" s="10">
        <v>11.08</v>
      </c>
      <c r="M727" s="10">
        <v>9.9600000000000009</v>
      </c>
      <c r="N727" s="10">
        <v>0.16619999999999999</v>
      </c>
      <c r="O727" s="10">
        <v>11.1</v>
      </c>
      <c r="P727" s="10">
        <v>17.05</v>
      </c>
      <c r="Q727" s="10">
        <v>2.59</v>
      </c>
      <c r="R727" s="10">
        <v>0.94269999999999998</v>
      </c>
      <c r="S727" s="10">
        <v>0.62260000000000004</v>
      </c>
      <c r="T727" s="10">
        <v>3.5700000000000003E-2</v>
      </c>
      <c r="U727" s="10">
        <v>3.4200000000000001E-2</v>
      </c>
      <c r="V727" s="10">
        <f t="shared" si="217"/>
        <v>98.411400000000015</v>
      </c>
    </row>
    <row r="728" spans="1:158" x14ac:dyDescent="0.25">
      <c r="B728" s="6"/>
      <c r="G728" s="7" t="s">
        <v>133</v>
      </c>
      <c r="H728" s="7">
        <v>84</v>
      </c>
      <c r="I728" s="7" t="s">
        <v>298</v>
      </c>
      <c r="J728" s="10">
        <v>42.84</v>
      </c>
      <c r="K728" s="10">
        <v>2.0299999999999998</v>
      </c>
      <c r="L728" s="10">
        <v>11.2</v>
      </c>
      <c r="M728" s="10">
        <v>9.4</v>
      </c>
      <c r="N728" s="10">
        <v>0.15670000000000001</v>
      </c>
      <c r="O728" s="10">
        <v>12.76</v>
      </c>
      <c r="P728" s="10">
        <v>16.46</v>
      </c>
      <c r="Q728" s="10">
        <v>2.2400000000000002</v>
      </c>
      <c r="R728" s="10">
        <v>1.0011000000000001</v>
      </c>
      <c r="S728" s="10">
        <v>0.44379999999999997</v>
      </c>
      <c r="T728" s="10">
        <v>2.6100000000000002E-2</v>
      </c>
      <c r="U728" s="10">
        <v>3.8100000000000002E-2</v>
      </c>
      <c r="V728" s="10">
        <f t="shared" si="217"/>
        <v>98.595800000000011</v>
      </c>
    </row>
    <row r="729" spans="1:158" x14ac:dyDescent="0.25">
      <c r="B729" s="6"/>
      <c r="G729" s="7" t="s">
        <v>133</v>
      </c>
      <c r="H729" s="7">
        <v>86</v>
      </c>
      <c r="I729" s="7" t="s">
        <v>299</v>
      </c>
      <c r="J729" s="10">
        <v>42.9</v>
      </c>
      <c r="K729" s="10">
        <v>1.99</v>
      </c>
      <c r="L729" s="10">
        <v>11.21</v>
      </c>
      <c r="M729" s="10">
        <v>9.51</v>
      </c>
      <c r="N729" s="10">
        <v>0.15440000000000001</v>
      </c>
      <c r="O729" s="10">
        <v>12.82</v>
      </c>
      <c r="P729" s="10">
        <v>16.11</v>
      </c>
      <c r="Q729" s="10">
        <v>2.48</v>
      </c>
      <c r="R729" s="10">
        <v>0.99529999999999996</v>
      </c>
      <c r="S729" s="10">
        <v>0.52439999999999998</v>
      </c>
      <c r="T729" s="10">
        <v>5.67E-2</v>
      </c>
      <c r="U729" s="10">
        <v>3.3300000000000003E-2</v>
      </c>
      <c r="V729" s="10">
        <f t="shared" si="217"/>
        <v>98.784099999999995</v>
      </c>
    </row>
    <row r="730" spans="1:158" x14ac:dyDescent="0.25">
      <c r="B730" s="6"/>
      <c r="G730" s="7" t="s">
        <v>133</v>
      </c>
      <c r="H730" s="7">
        <v>91</v>
      </c>
      <c r="I730" s="7" t="s">
        <v>300</v>
      </c>
      <c r="J730" s="10">
        <v>43.07</v>
      </c>
      <c r="K730" s="10">
        <v>2.0499999999999998</v>
      </c>
      <c r="L730" s="10">
        <v>11.2</v>
      </c>
      <c r="M730" s="10">
        <v>9.91</v>
      </c>
      <c r="N730" s="10">
        <v>0.17319999999999999</v>
      </c>
      <c r="O730" s="10">
        <v>11</v>
      </c>
      <c r="P730" s="10">
        <v>17.440000000000001</v>
      </c>
      <c r="Q730" s="10">
        <v>2.3199999999999998</v>
      </c>
      <c r="R730" s="10">
        <v>1.0034000000000001</v>
      </c>
      <c r="S730" s="10">
        <v>0.60550000000000004</v>
      </c>
      <c r="T730" s="10">
        <v>9.1800000000000007E-2</v>
      </c>
      <c r="U730" s="10">
        <v>0</v>
      </c>
      <c r="V730" s="10">
        <f t="shared" si="217"/>
        <v>98.863899999999987</v>
      </c>
    </row>
    <row r="731" spans="1:158" x14ac:dyDescent="0.25">
      <c r="B731" s="6"/>
      <c r="G731" s="7" t="s">
        <v>133</v>
      </c>
      <c r="H731" s="7">
        <v>92</v>
      </c>
      <c r="I731" s="7" t="s">
        <v>301</v>
      </c>
      <c r="J731" s="10">
        <v>41.92</v>
      </c>
      <c r="K731" s="10">
        <v>2.1</v>
      </c>
      <c r="L731" s="10">
        <v>11.4</v>
      </c>
      <c r="M731" s="10">
        <v>9.98</v>
      </c>
      <c r="N731" s="10">
        <v>0.16850000000000001</v>
      </c>
      <c r="O731" s="10">
        <v>11.16</v>
      </c>
      <c r="P731" s="10">
        <v>17.22</v>
      </c>
      <c r="Q731" s="10">
        <v>2.84</v>
      </c>
      <c r="R731" s="10">
        <v>0.95630000000000004</v>
      </c>
      <c r="S731" s="10">
        <v>0.50370000000000004</v>
      </c>
      <c r="T731" s="10">
        <v>2.8400000000000002E-2</v>
      </c>
      <c r="U731" s="10">
        <v>0</v>
      </c>
      <c r="V731" s="10">
        <f t="shared" si="217"/>
        <v>98.276899999999998</v>
      </c>
    </row>
    <row r="732" spans="1:158" x14ac:dyDescent="0.25">
      <c r="B732" s="6"/>
      <c r="G732" s="7" t="s">
        <v>133</v>
      </c>
      <c r="H732" s="7">
        <v>93</v>
      </c>
      <c r="I732" s="7" t="s">
        <v>302</v>
      </c>
      <c r="J732" s="10">
        <v>42.31</v>
      </c>
      <c r="K732" s="10">
        <v>2.04</v>
      </c>
      <c r="L732" s="10">
        <v>10.98</v>
      </c>
      <c r="M732" s="10">
        <v>9.77</v>
      </c>
      <c r="N732" s="10">
        <v>0.1178</v>
      </c>
      <c r="O732" s="10">
        <v>11.78</v>
      </c>
      <c r="P732" s="10">
        <v>17.190000000000001</v>
      </c>
      <c r="Q732" s="10">
        <v>2.29</v>
      </c>
      <c r="R732" s="10">
        <v>0.94399999999999995</v>
      </c>
      <c r="S732" s="10">
        <v>0.63149999999999995</v>
      </c>
      <c r="T732" s="10">
        <v>3.6799999999999999E-2</v>
      </c>
      <c r="U732" s="10">
        <v>2.5000000000000001E-2</v>
      </c>
      <c r="V732" s="10">
        <f t="shared" si="217"/>
        <v>98.115100000000012</v>
      </c>
    </row>
    <row r="733" spans="1:158" x14ac:dyDescent="0.25">
      <c r="B733" s="6"/>
      <c r="I733" s="73" t="s">
        <v>135</v>
      </c>
      <c r="J733" s="74">
        <f t="shared" ref="J733:U733" si="218">AVERAGE(J725:J732)</f>
        <v>42.702500000000001</v>
      </c>
      <c r="K733" s="74">
        <f t="shared" si="218"/>
        <v>2.03125</v>
      </c>
      <c r="L733" s="74">
        <f t="shared" si="218"/>
        <v>11.0975</v>
      </c>
      <c r="M733" s="74">
        <f t="shared" si="218"/>
        <v>9.7349999999999994</v>
      </c>
      <c r="N733" s="74">
        <f t="shared" si="218"/>
        <v>0.16436249999999999</v>
      </c>
      <c r="O733" s="74">
        <f t="shared" si="218"/>
        <v>12.142499999999998</v>
      </c>
      <c r="P733" s="74">
        <f t="shared" si="218"/>
        <v>16.765000000000001</v>
      </c>
      <c r="Q733" s="74">
        <f t="shared" si="218"/>
        <v>2.4375</v>
      </c>
      <c r="R733" s="74">
        <f t="shared" si="218"/>
        <v>0.98694999999999999</v>
      </c>
      <c r="S733" s="74">
        <f t="shared" si="218"/>
        <v>0.55262500000000003</v>
      </c>
      <c r="T733" s="74">
        <f t="shared" si="218"/>
        <v>4.53E-2</v>
      </c>
      <c r="U733" s="74">
        <f t="shared" si="218"/>
        <v>1.9199999999999998E-2</v>
      </c>
      <c r="V733" s="74">
        <f t="shared" si="217"/>
        <v>98.679687499999986</v>
      </c>
    </row>
    <row r="734" spans="1:158" x14ac:dyDescent="0.25">
      <c r="B734" s="6"/>
      <c r="I734" s="73" t="s">
        <v>136</v>
      </c>
      <c r="J734" s="74">
        <f t="shared" ref="J734:U734" si="219">STDEV(J725:J732)</f>
        <v>0.44758877810520881</v>
      </c>
      <c r="K734" s="74">
        <f t="shared" si="219"/>
        <v>3.9074105418879596E-2</v>
      </c>
      <c r="L734" s="74">
        <f t="shared" si="219"/>
        <v>0.19159108240506112</v>
      </c>
      <c r="M734" s="74">
        <f t="shared" si="219"/>
        <v>0.22328713097073685</v>
      </c>
      <c r="N734" s="74">
        <f t="shared" si="219"/>
        <v>2.7212651338249821E-2</v>
      </c>
      <c r="O734" s="74">
        <f t="shared" si="219"/>
        <v>0.98871850681287743</v>
      </c>
      <c r="P734" s="74">
        <f t="shared" si="219"/>
        <v>0.5121662676458556</v>
      </c>
      <c r="Q734" s="74">
        <f t="shared" si="219"/>
        <v>0.19666868441257088</v>
      </c>
      <c r="R734" s="74">
        <f t="shared" si="219"/>
        <v>3.8368439411281013E-2</v>
      </c>
      <c r="S734" s="74">
        <f t="shared" si="219"/>
        <v>7.64223181687506E-2</v>
      </c>
      <c r="T734" s="74">
        <f t="shared" si="219"/>
        <v>2.1109104332355889E-2</v>
      </c>
      <c r="U734" s="74">
        <f t="shared" si="219"/>
        <v>1.5715506446091484E-2</v>
      </c>
      <c r="V734" s="74"/>
    </row>
    <row r="735" spans="1:158" customFormat="1" x14ac:dyDescent="0.25">
      <c r="A735" s="3" t="s">
        <v>578</v>
      </c>
      <c r="B735" s="3" t="s">
        <v>149</v>
      </c>
      <c r="C735" s="3">
        <v>2</v>
      </c>
      <c r="D735" s="3">
        <v>1300</v>
      </c>
      <c r="E735" s="3">
        <v>10</v>
      </c>
      <c r="F735" s="3">
        <v>1</v>
      </c>
      <c r="G735" s="3"/>
      <c r="H735" s="101"/>
      <c r="I735" s="101" t="s">
        <v>403</v>
      </c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</row>
    <row r="736" spans="1:158" s="12" customFormat="1" x14ac:dyDescent="0.25">
      <c r="A736" s="111"/>
      <c r="B736" s="111"/>
      <c r="C736" s="111"/>
      <c r="D736" s="111"/>
      <c r="E736" s="111"/>
      <c r="F736" s="111"/>
      <c r="G736" s="12" t="s">
        <v>133</v>
      </c>
      <c r="H736" s="111">
        <v>402</v>
      </c>
      <c r="I736" s="111" t="s">
        <v>579</v>
      </c>
      <c r="J736" s="110">
        <v>42.08</v>
      </c>
      <c r="K736" s="110">
        <v>5.2200000000000003E-2</v>
      </c>
      <c r="L736" s="110">
        <v>4.1799999999999997E-2</v>
      </c>
      <c r="M736" s="110">
        <v>4.5</v>
      </c>
      <c r="N736" s="110">
        <v>0.1172</v>
      </c>
      <c r="O736" s="110">
        <v>52.02</v>
      </c>
      <c r="P736" s="110">
        <v>0.7137</v>
      </c>
      <c r="Q736" s="110"/>
      <c r="R736" s="110"/>
      <c r="S736" s="110">
        <v>6.3700000000000007E-2</v>
      </c>
      <c r="T736" s="110">
        <v>7.5600000000000001E-2</v>
      </c>
      <c r="U736" s="110">
        <v>0.18129999999999999</v>
      </c>
      <c r="V736" s="110">
        <f t="shared" ref="V736:V749" si="220">SUM(J736:U736)</f>
        <v>99.845499999999987</v>
      </c>
    </row>
    <row r="737" spans="1:22" s="12" customFormat="1" x14ac:dyDescent="0.25">
      <c r="A737" s="111"/>
      <c r="B737" s="111"/>
      <c r="C737" s="111"/>
      <c r="D737" s="111"/>
      <c r="E737" s="111"/>
      <c r="F737" s="111"/>
      <c r="G737" s="12" t="s">
        <v>133</v>
      </c>
      <c r="H737" s="111">
        <v>403</v>
      </c>
      <c r="I737" s="111" t="s">
        <v>580</v>
      </c>
      <c r="J737" s="110">
        <v>42.2</v>
      </c>
      <c r="K737" s="110">
        <v>7.17E-2</v>
      </c>
      <c r="L737" s="110">
        <v>7.7299999999999994E-2</v>
      </c>
      <c r="M737" s="110">
        <v>4.3099999999999996</v>
      </c>
      <c r="N737" s="110">
        <v>0.14000000000000001</v>
      </c>
      <c r="O737" s="110">
        <v>51.83</v>
      </c>
      <c r="P737" s="110">
        <v>0.6825</v>
      </c>
      <c r="Q737" s="110"/>
      <c r="R737" s="110"/>
      <c r="S737" s="110">
        <v>0.13250000000000001</v>
      </c>
      <c r="T737" s="110">
        <v>6.3200000000000006E-2</v>
      </c>
      <c r="U737" s="110">
        <v>0.17399999999999999</v>
      </c>
      <c r="V737" s="110">
        <f t="shared" si="220"/>
        <v>99.681200000000004</v>
      </c>
    </row>
    <row r="738" spans="1:22" s="12" customFormat="1" x14ac:dyDescent="0.25">
      <c r="A738" s="111"/>
      <c r="B738" s="111"/>
      <c r="C738" s="111"/>
      <c r="D738" s="111"/>
      <c r="E738" s="111"/>
      <c r="F738" s="111"/>
      <c r="G738" s="12" t="s">
        <v>133</v>
      </c>
      <c r="H738" s="111">
        <v>404</v>
      </c>
      <c r="I738" s="111" t="s">
        <v>581</v>
      </c>
      <c r="J738" s="110">
        <v>42.24</v>
      </c>
      <c r="K738" s="110">
        <v>0.1125</v>
      </c>
      <c r="L738" s="110">
        <v>6.3700000000000007E-2</v>
      </c>
      <c r="M738" s="110">
        <v>4.34</v>
      </c>
      <c r="N738" s="110">
        <v>0.13270000000000001</v>
      </c>
      <c r="O738" s="110">
        <v>52.33</v>
      </c>
      <c r="P738" s="110">
        <v>0.74219999999999997</v>
      </c>
      <c r="Q738" s="110"/>
      <c r="R738" s="110"/>
      <c r="S738" s="110">
        <v>9.0700000000000003E-2</v>
      </c>
      <c r="T738" s="110">
        <v>0.03</v>
      </c>
      <c r="U738" s="110">
        <v>0.20250000000000001</v>
      </c>
      <c r="V738" s="110">
        <f t="shared" si="220"/>
        <v>100.28429999999999</v>
      </c>
    </row>
    <row r="739" spans="1:22" s="12" customFormat="1" x14ac:dyDescent="0.25">
      <c r="A739" s="111"/>
      <c r="B739" s="111"/>
      <c r="C739" s="111"/>
      <c r="D739" s="111"/>
      <c r="E739" s="111"/>
      <c r="F739" s="111"/>
      <c r="G739" s="12" t="s">
        <v>133</v>
      </c>
      <c r="H739" s="111">
        <v>405</v>
      </c>
      <c r="I739" s="111" t="s">
        <v>582</v>
      </c>
      <c r="J739" s="110">
        <v>42.31</v>
      </c>
      <c r="K739" s="110">
        <v>6.2899999999999998E-2</v>
      </c>
      <c r="L739" s="110">
        <v>0.115</v>
      </c>
      <c r="M739" s="110">
        <v>4.2300000000000004</v>
      </c>
      <c r="N739" s="110">
        <v>0.16769999999999999</v>
      </c>
      <c r="O739" s="110">
        <v>52.35</v>
      </c>
      <c r="P739" s="110">
        <v>0.65510000000000002</v>
      </c>
      <c r="Q739" s="110"/>
      <c r="R739" s="110"/>
      <c r="S739" s="110">
        <v>3.7000000000000002E-3</v>
      </c>
      <c r="T739" s="110">
        <v>0</v>
      </c>
      <c r="U739" s="110">
        <v>0.23069999999999999</v>
      </c>
      <c r="V739" s="110">
        <f t="shared" si="220"/>
        <v>100.1251</v>
      </c>
    </row>
    <row r="740" spans="1:22" s="12" customFormat="1" x14ac:dyDescent="0.25">
      <c r="A740" s="111"/>
      <c r="B740" s="111"/>
      <c r="C740" s="111"/>
      <c r="D740" s="111"/>
      <c r="E740" s="111"/>
      <c r="F740" s="111"/>
      <c r="G740" s="12" t="s">
        <v>133</v>
      </c>
      <c r="H740" s="111">
        <v>406</v>
      </c>
      <c r="I740" s="111" t="s">
        <v>583</v>
      </c>
      <c r="J740" s="110">
        <v>42.54</v>
      </c>
      <c r="K740" s="110">
        <v>6.3799999999999996E-2</v>
      </c>
      <c r="L740" s="110">
        <v>8.7599999999999997E-2</v>
      </c>
      <c r="M740" s="110">
        <v>4.4400000000000004</v>
      </c>
      <c r="N740" s="110">
        <v>0.1656</v>
      </c>
      <c r="O740" s="110">
        <v>52.08</v>
      </c>
      <c r="P740" s="110">
        <v>0.625</v>
      </c>
      <c r="Q740" s="110"/>
      <c r="R740" s="110"/>
      <c r="S740" s="110">
        <v>7.8100000000000003E-2</v>
      </c>
      <c r="T740" s="110">
        <v>4.1399999999999999E-2</v>
      </c>
      <c r="U740" s="110">
        <v>0.2296</v>
      </c>
      <c r="V740" s="110">
        <f t="shared" si="220"/>
        <v>100.3511</v>
      </c>
    </row>
    <row r="741" spans="1:22" s="12" customFormat="1" x14ac:dyDescent="0.25">
      <c r="A741" s="111"/>
      <c r="B741" s="111"/>
      <c r="C741" s="111"/>
      <c r="D741" s="111"/>
      <c r="E741" s="111"/>
      <c r="F741" s="111"/>
      <c r="G741" s="12" t="s">
        <v>133</v>
      </c>
      <c r="H741" s="111">
        <v>407</v>
      </c>
      <c r="I741" s="111" t="s">
        <v>584</v>
      </c>
      <c r="J741" s="110">
        <v>41.68</v>
      </c>
      <c r="K741" s="110">
        <v>7.6999999999999999E-2</v>
      </c>
      <c r="L741" s="110">
        <v>0.1186</v>
      </c>
      <c r="M741" s="110">
        <v>4.26</v>
      </c>
      <c r="N741" s="110">
        <v>0.1288</v>
      </c>
      <c r="O741" s="110">
        <v>52.3</v>
      </c>
      <c r="P741" s="110">
        <v>0.57210000000000005</v>
      </c>
      <c r="Q741" s="110"/>
      <c r="R741" s="110"/>
      <c r="S741" s="110">
        <v>2.3999999999999998E-3</v>
      </c>
      <c r="T741" s="110">
        <v>5.3600000000000002E-2</v>
      </c>
      <c r="U741" s="110">
        <v>0.2016</v>
      </c>
      <c r="V741" s="110">
        <f t="shared" si="220"/>
        <v>99.394099999999995</v>
      </c>
    </row>
    <row r="742" spans="1:22" s="12" customFormat="1" x14ac:dyDescent="0.25">
      <c r="A742" s="111"/>
      <c r="B742" s="111"/>
      <c r="C742" s="111"/>
      <c r="D742" s="111"/>
      <c r="E742" s="111"/>
      <c r="F742" s="111"/>
      <c r="G742" s="12" t="s">
        <v>133</v>
      </c>
      <c r="H742" s="111">
        <v>408</v>
      </c>
      <c r="I742" s="111" t="s">
        <v>585</v>
      </c>
      <c r="J742" s="110">
        <v>42.34</v>
      </c>
      <c r="K742" s="110">
        <v>3.3599999999999998E-2</v>
      </c>
      <c r="L742" s="110">
        <v>6.5000000000000002E-2</v>
      </c>
      <c r="M742" s="110">
        <v>4.24</v>
      </c>
      <c r="N742" s="110">
        <v>0.12379999999999999</v>
      </c>
      <c r="O742" s="110">
        <v>52.39</v>
      </c>
      <c r="P742" s="110">
        <v>0.59530000000000005</v>
      </c>
      <c r="Q742" s="110"/>
      <c r="R742" s="110"/>
      <c r="S742" s="110">
        <v>4.1099999999999998E-2</v>
      </c>
      <c r="T742" s="110">
        <v>7.9200000000000007E-2</v>
      </c>
      <c r="U742" s="110">
        <v>0.20580000000000001</v>
      </c>
      <c r="V742" s="110">
        <f t="shared" si="220"/>
        <v>100.1138</v>
      </c>
    </row>
    <row r="743" spans="1:22" s="12" customFormat="1" x14ac:dyDescent="0.25">
      <c r="A743" s="111"/>
      <c r="B743" s="111"/>
      <c r="C743" s="111"/>
      <c r="D743" s="111"/>
      <c r="E743" s="111"/>
      <c r="F743" s="111"/>
      <c r="G743" s="12" t="s">
        <v>133</v>
      </c>
      <c r="H743" s="111">
        <v>409</v>
      </c>
      <c r="I743" s="111" t="s">
        <v>586</v>
      </c>
      <c r="J743" s="110">
        <v>42</v>
      </c>
      <c r="K743" s="110">
        <v>5.4800000000000001E-2</v>
      </c>
      <c r="L743" s="110">
        <v>7.5999999999999998E-2</v>
      </c>
      <c r="M743" s="110">
        <v>4.33</v>
      </c>
      <c r="N743" s="110">
        <v>0.16539999999999999</v>
      </c>
      <c r="O743" s="110">
        <v>52.12</v>
      </c>
      <c r="P743" s="110">
        <v>0.62860000000000005</v>
      </c>
      <c r="Q743" s="110"/>
      <c r="R743" s="110"/>
      <c r="S743" s="110">
        <v>1.4E-2</v>
      </c>
      <c r="T743" s="110">
        <v>2.0899999999999998E-2</v>
      </c>
      <c r="U743" s="110">
        <v>0.24560000000000001</v>
      </c>
      <c r="V743" s="110">
        <f t="shared" si="220"/>
        <v>99.655299999999983</v>
      </c>
    </row>
    <row r="744" spans="1:22" s="12" customFormat="1" x14ac:dyDescent="0.25">
      <c r="A744" s="111"/>
      <c r="B744" s="111"/>
      <c r="C744" s="111"/>
      <c r="D744" s="111"/>
      <c r="E744" s="111"/>
      <c r="F744" s="111"/>
      <c r="G744" s="12" t="s">
        <v>133</v>
      </c>
      <c r="H744" s="111">
        <v>410</v>
      </c>
      <c r="I744" s="111" t="s">
        <v>587</v>
      </c>
      <c r="J744" s="110">
        <v>42.11</v>
      </c>
      <c r="K744" s="110">
        <v>8.6699999999999999E-2</v>
      </c>
      <c r="L744" s="110">
        <v>8.1600000000000006E-2</v>
      </c>
      <c r="M744" s="110">
        <v>4.4400000000000004</v>
      </c>
      <c r="N744" s="110">
        <v>0.1608</v>
      </c>
      <c r="O744" s="110">
        <v>51.8</v>
      </c>
      <c r="P744" s="110">
        <v>0.69879999999999998</v>
      </c>
      <c r="Q744" s="110"/>
      <c r="R744" s="110"/>
      <c r="S744" s="110">
        <v>2.29E-2</v>
      </c>
      <c r="T744" s="110">
        <v>3.7699999999999997E-2</v>
      </c>
      <c r="U744" s="110">
        <v>0.25130000000000002</v>
      </c>
      <c r="V744" s="110">
        <f t="shared" si="220"/>
        <v>99.68980000000002</v>
      </c>
    </row>
    <row r="745" spans="1:22" s="12" customFormat="1" x14ac:dyDescent="0.25">
      <c r="A745" s="111"/>
      <c r="B745" s="111"/>
      <c r="C745" s="111"/>
      <c r="D745" s="111"/>
      <c r="E745" s="111"/>
      <c r="F745" s="111"/>
      <c r="G745" s="12" t="s">
        <v>133</v>
      </c>
      <c r="H745" s="111">
        <v>411</v>
      </c>
      <c r="I745" s="111" t="s">
        <v>588</v>
      </c>
      <c r="J745" s="110">
        <v>41.2</v>
      </c>
      <c r="K745" s="110">
        <v>6.3200000000000006E-2</v>
      </c>
      <c r="L745" s="110">
        <v>0.186</v>
      </c>
      <c r="M745" s="110">
        <v>6.09</v>
      </c>
      <c r="N745" s="110">
        <v>0.1419</v>
      </c>
      <c r="O745" s="110">
        <v>51.17</v>
      </c>
      <c r="P745" s="110">
        <v>0.77</v>
      </c>
      <c r="Q745" s="110"/>
      <c r="R745" s="110"/>
      <c r="S745" s="110">
        <v>4.5100000000000001E-2</v>
      </c>
      <c r="T745" s="110">
        <v>0.1328</v>
      </c>
      <c r="U745" s="110">
        <v>0.1946</v>
      </c>
      <c r="V745" s="110">
        <f t="shared" si="220"/>
        <v>99.993600000000001</v>
      </c>
    </row>
    <row r="746" spans="1:22" s="12" customFormat="1" x14ac:dyDescent="0.25">
      <c r="A746" s="111"/>
      <c r="B746" s="111"/>
      <c r="C746" s="111"/>
      <c r="D746" s="111"/>
      <c r="E746" s="111"/>
      <c r="F746" s="111"/>
      <c r="G746" s="12" t="s">
        <v>133</v>
      </c>
      <c r="H746" s="111">
        <v>412</v>
      </c>
      <c r="I746" s="111" t="s">
        <v>589</v>
      </c>
      <c r="J746" s="110">
        <v>41.63</v>
      </c>
      <c r="K746" s="110">
        <v>8.3699999999999997E-2</v>
      </c>
      <c r="L746" s="110">
        <v>0.1205</v>
      </c>
      <c r="M746" s="110">
        <v>5.54</v>
      </c>
      <c r="N746" s="110">
        <v>0.1666</v>
      </c>
      <c r="O746" s="110">
        <v>50.83</v>
      </c>
      <c r="P746" s="110">
        <v>0.69169999999999998</v>
      </c>
      <c r="Q746" s="110"/>
      <c r="R746" s="110"/>
      <c r="S746" s="110">
        <v>5.2200000000000003E-2</v>
      </c>
      <c r="T746" s="110">
        <v>4.7699999999999999E-2</v>
      </c>
      <c r="U746" s="110">
        <v>0.23669999999999999</v>
      </c>
      <c r="V746" s="110">
        <f t="shared" si="220"/>
        <v>99.399100000000004</v>
      </c>
    </row>
    <row r="747" spans="1:22" s="12" customFormat="1" x14ac:dyDescent="0.25">
      <c r="A747" s="111"/>
      <c r="B747" s="111"/>
      <c r="C747" s="111"/>
      <c r="D747" s="111"/>
      <c r="E747" s="111"/>
      <c r="F747" s="111"/>
      <c r="G747" s="12" t="s">
        <v>133</v>
      </c>
      <c r="H747" s="111">
        <v>414</v>
      </c>
      <c r="I747" s="111" t="s">
        <v>590</v>
      </c>
      <c r="J747" s="110">
        <v>41.95</v>
      </c>
      <c r="K747" s="110">
        <v>5.5599999999999997E-2</v>
      </c>
      <c r="L747" s="110">
        <v>8.5199999999999998E-2</v>
      </c>
      <c r="M747" s="110">
        <v>4.7699999999999996</v>
      </c>
      <c r="N747" s="110">
        <v>0.10970000000000001</v>
      </c>
      <c r="O747" s="110">
        <v>52.12</v>
      </c>
      <c r="P747" s="110">
        <v>0.63049999999999995</v>
      </c>
      <c r="Q747" s="110"/>
      <c r="R747" s="110"/>
      <c r="S747" s="110">
        <v>5.0500000000000003E-2</v>
      </c>
      <c r="T747" s="110">
        <v>3.6700000000000003E-2</v>
      </c>
      <c r="U747" s="110">
        <v>0.2631</v>
      </c>
      <c r="V747" s="110">
        <f t="shared" si="220"/>
        <v>100.07129999999998</v>
      </c>
    </row>
    <row r="748" spans="1:22" s="12" customFormat="1" x14ac:dyDescent="0.25">
      <c r="A748" s="111"/>
      <c r="B748" s="111"/>
      <c r="C748" s="111"/>
      <c r="D748" s="111"/>
      <c r="E748" s="111"/>
      <c r="F748" s="111"/>
      <c r="G748" s="12" t="s">
        <v>133</v>
      </c>
      <c r="H748" s="111">
        <v>415</v>
      </c>
      <c r="I748" s="111" t="s">
        <v>591</v>
      </c>
      <c r="J748" s="110">
        <v>41.9</v>
      </c>
      <c r="K748" s="110">
        <v>9.01E-2</v>
      </c>
      <c r="L748" s="110">
        <v>0.1258</v>
      </c>
      <c r="M748" s="110">
        <v>4.79</v>
      </c>
      <c r="N748" s="110">
        <v>0.2157</v>
      </c>
      <c r="O748" s="110">
        <v>52.4</v>
      </c>
      <c r="P748" s="110">
        <v>0.65459999999999996</v>
      </c>
      <c r="Q748" s="110"/>
      <c r="R748" s="110"/>
      <c r="S748" s="110">
        <v>4.3900000000000002E-2</v>
      </c>
      <c r="T748" s="110">
        <v>3.4500000000000003E-2</v>
      </c>
      <c r="U748" s="110">
        <v>0.26350000000000001</v>
      </c>
      <c r="V748" s="110">
        <f t="shared" si="220"/>
        <v>100.51809999999998</v>
      </c>
    </row>
    <row r="749" spans="1:22" s="12" customFormat="1" x14ac:dyDescent="0.25">
      <c r="A749" s="111"/>
      <c r="B749" s="111"/>
      <c r="C749" s="111"/>
      <c r="D749" s="111"/>
      <c r="E749" s="111"/>
      <c r="F749" s="111"/>
      <c r="G749" s="111"/>
      <c r="H749" s="111"/>
      <c r="I749" s="73" t="s">
        <v>135</v>
      </c>
      <c r="J749" s="74">
        <f>AVERAGE(J736:J748)</f>
        <v>42.013846153846153</v>
      </c>
      <c r="K749" s="74">
        <f t="shared" ref="K749:U749" si="221">AVERAGE(K736:K748)</f>
        <v>6.9830769230769224E-2</v>
      </c>
      <c r="L749" s="74">
        <f t="shared" si="221"/>
        <v>9.569999999999998E-2</v>
      </c>
      <c r="M749" s="74">
        <f t="shared" si="221"/>
        <v>4.6369230769230763</v>
      </c>
      <c r="N749" s="74">
        <f t="shared" si="221"/>
        <v>0.14891538461538462</v>
      </c>
      <c r="O749" s="74">
        <f t="shared" si="221"/>
        <v>51.980000000000004</v>
      </c>
      <c r="P749" s="74">
        <f t="shared" si="221"/>
        <v>0.66616153846153847</v>
      </c>
      <c r="Q749" s="74"/>
      <c r="R749" s="74"/>
      <c r="S749" s="74">
        <f t="shared" si="221"/>
        <v>4.9292307692307698E-2</v>
      </c>
      <c r="T749" s="74">
        <f t="shared" si="221"/>
        <v>5.0253846153846142E-2</v>
      </c>
      <c r="U749" s="74">
        <f t="shared" si="221"/>
        <v>0.22156153846153848</v>
      </c>
      <c r="V749" s="74">
        <f t="shared" si="220"/>
        <v>99.932484615384624</v>
      </c>
    </row>
    <row r="750" spans="1:22" s="12" customFormat="1" x14ac:dyDescent="0.25">
      <c r="I750" s="73" t="s">
        <v>136</v>
      </c>
      <c r="J750" s="74">
        <f>STDEV(J736:J748)</f>
        <v>0.35457811695822516</v>
      </c>
      <c r="K750" s="74">
        <f t="shared" ref="K750:U750" si="222">STDEV(K736:K748)</f>
        <v>2.0297059910874802E-2</v>
      </c>
      <c r="L750" s="74">
        <f t="shared" si="222"/>
        <v>3.7131590324143197E-2</v>
      </c>
      <c r="M750" s="74">
        <f t="shared" si="222"/>
        <v>0.56412741786740239</v>
      </c>
      <c r="N750" s="74">
        <f t="shared" si="222"/>
        <v>2.855975741475655E-2</v>
      </c>
      <c r="O750" s="74">
        <f t="shared" si="222"/>
        <v>0.48223438284717929</v>
      </c>
      <c r="P750" s="74">
        <f t="shared" si="222"/>
        <v>5.7235224271735816E-2</v>
      </c>
      <c r="Q750" s="74"/>
      <c r="R750" s="74"/>
      <c r="S750" s="74">
        <f t="shared" si="222"/>
        <v>3.6536407904501272E-2</v>
      </c>
      <c r="T750" s="74">
        <f t="shared" si="222"/>
        <v>3.2843939455771139E-2</v>
      </c>
      <c r="U750" s="74">
        <f t="shared" si="222"/>
        <v>3.0199407788386187E-2</v>
      </c>
      <c r="V750" s="74"/>
    </row>
    <row r="751" spans="1:22" x14ac:dyDescent="0.25">
      <c r="A751" s="3" t="s">
        <v>132</v>
      </c>
      <c r="B751" s="3" t="s">
        <v>149</v>
      </c>
      <c r="C751" s="3">
        <v>2</v>
      </c>
      <c r="D751" s="3">
        <v>1300</v>
      </c>
      <c r="E751" s="3">
        <v>10</v>
      </c>
      <c r="F751" s="3">
        <v>4</v>
      </c>
      <c r="G751" s="5"/>
      <c r="H751" s="5"/>
      <c r="I751" s="5" t="s">
        <v>403</v>
      </c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s="12" customFormat="1" x14ac:dyDescent="0.25">
      <c r="A752" s="109"/>
      <c r="B752" s="6"/>
      <c r="G752" s="12" t="s">
        <v>133</v>
      </c>
      <c r="H752" s="12">
        <v>63</v>
      </c>
      <c r="I752" s="12" t="s">
        <v>67</v>
      </c>
      <c r="J752" s="36">
        <v>41.18</v>
      </c>
      <c r="K752" s="36">
        <v>2.6200000000000001E-2</v>
      </c>
      <c r="L752" s="36">
        <v>0.1193</v>
      </c>
      <c r="M752" s="36">
        <v>4.6399999999999997</v>
      </c>
      <c r="N752" s="36">
        <v>0.1188</v>
      </c>
      <c r="O752" s="36">
        <v>53.87</v>
      </c>
      <c r="P752" s="36">
        <v>0.67549999999999999</v>
      </c>
      <c r="Q752" s="36"/>
      <c r="R752" s="36"/>
      <c r="S752" s="36">
        <v>0.2036</v>
      </c>
      <c r="T752" s="36">
        <v>2.41E-2</v>
      </c>
      <c r="U752" s="36">
        <v>0.21360000000000001</v>
      </c>
      <c r="V752" s="36">
        <f t="shared" ref="V752:V758" si="223">SUM(J752:U752)</f>
        <v>101.0711</v>
      </c>
    </row>
    <row r="753" spans="1:22" s="12" customFormat="1" x14ac:dyDescent="0.25">
      <c r="A753" s="109"/>
      <c r="B753" s="6"/>
      <c r="G753" s="12" t="s">
        <v>133</v>
      </c>
      <c r="H753" s="12">
        <v>68</v>
      </c>
      <c r="I753" s="12" t="s">
        <v>68</v>
      </c>
      <c r="J753" s="36">
        <v>41.27</v>
      </c>
      <c r="K753" s="36">
        <v>4.7800000000000002E-2</v>
      </c>
      <c r="L753" s="36">
        <v>6.25E-2</v>
      </c>
      <c r="M753" s="36">
        <v>4.4400000000000004</v>
      </c>
      <c r="N753" s="36">
        <v>0.15310000000000001</v>
      </c>
      <c r="O753" s="36">
        <v>54</v>
      </c>
      <c r="P753" s="36">
        <v>0.58940000000000003</v>
      </c>
      <c r="Q753" s="36"/>
      <c r="R753" s="36"/>
      <c r="S753" s="36">
        <v>8.9499999999999996E-2</v>
      </c>
      <c r="T753" s="36">
        <v>3.9699999999999999E-2</v>
      </c>
      <c r="U753" s="36">
        <v>0.2</v>
      </c>
      <c r="V753" s="36">
        <f t="shared" si="223"/>
        <v>100.892</v>
      </c>
    </row>
    <row r="754" spans="1:22" s="12" customFormat="1" x14ac:dyDescent="0.25">
      <c r="A754" s="109"/>
      <c r="B754" s="6"/>
      <c r="G754" s="12" t="s">
        <v>133</v>
      </c>
      <c r="H754" s="12">
        <v>69</v>
      </c>
      <c r="I754" s="12" t="s">
        <v>69</v>
      </c>
      <c r="J754" s="36">
        <v>41.51</v>
      </c>
      <c r="K754" s="36">
        <v>1.6799999999999999E-2</v>
      </c>
      <c r="L754" s="36">
        <v>7.1199999999999999E-2</v>
      </c>
      <c r="M754" s="36">
        <v>4.34</v>
      </c>
      <c r="N754" s="36">
        <v>0.16500000000000001</v>
      </c>
      <c r="O754" s="36">
        <v>53.66</v>
      </c>
      <c r="P754" s="36">
        <v>0.57210000000000005</v>
      </c>
      <c r="Q754" s="36"/>
      <c r="R754" s="36"/>
      <c r="S754" s="36">
        <v>0.1019</v>
      </c>
      <c r="T754" s="36">
        <v>6.6900000000000001E-2</v>
      </c>
      <c r="U754" s="36">
        <v>0.18509999999999999</v>
      </c>
      <c r="V754" s="36">
        <f t="shared" si="223"/>
        <v>100.68900000000002</v>
      </c>
    </row>
    <row r="755" spans="1:22" s="12" customFormat="1" x14ac:dyDescent="0.25">
      <c r="A755" s="109"/>
      <c r="B755" s="6"/>
      <c r="G755" s="12" t="s">
        <v>133</v>
      </c>
      <c r="H755" s="12">
        <v>72</v>
      </c>
      <c r="I755" s="12" t="s">
        <v>70</v>
      </c>
      <c r="J755" s="36">
        <v>41.01</v>
      </c>
      <c r="K755" s="36">
        <v>5.4300000000000001E-2</v>
      </c>
      <c r="L755" s="36">
        <v>0.1051</v>
      </c>
      <c r="M755" s="36">
        <v>4.59</v>
      </c>
      <c r="N755" s="36">
        <v>0.14349999999999999</v>
      </c>
      <c r="O755" s="36">
        <v>53.83</v>
      </c>
      <c r="P755" s="36">
        <v>0.69850000000000001</v>
      </c>
      <c r="Q755" s="36"/>
      <c r="R755" s="36"/>
      <c r="S755" s="36">
        <v>0</v>
      </c>
      <c r="T755" s="36">
        <v>3.7400000000000003E-2</v>
      </c>
      <c r="U755" s="36">
        <v>0.23130000000000001</v>
      </c>
      <c r="V755" s="36">
        <f t="shared" si="223"/>
        <v>100.70010000000001</v>
      </c>
    </row>
    <row r="756" spans="1:22" s="12" customFormat="1" x14ac:dyDescent="0.25">
      <c r="A756" s="109"/>
      <c r="B756" s="6"/>
      <c r="G756" s="12" t="s">
        <v>133</v>
      </c>
      <c r="H756" s="12">
        <v>73</v>
      </c>
      <c r="I756" s="12" t="s">
        <v>71</v>
      </c>
      <c r="J756" s="36">
        <v>41.37</v>
      </c>
      <c r="K756" s="36">
        <v>5.1499999999999997E-2</v>
      </c>
      <c r="L756" s="36">
        <v>0.1193</v>
      </c>
      <c r="M756" s="36">
        <v>4.6500000000000004</v>
      </c>
      <c r="N756" s="36">
        <v>0.14610000000000001</v>
      </c>
      <c r="O756" s="36">
        <v>54</v>
      </c>
      <c r="P756" s="36">
        <v>0.68010000000000004</v>
      </c>
      <c r="Q756" s="36"/>
      <c r="R756" s="36"/>
      <c r="S756" s="36">
        <v>9.2499999999999999E-2</v>
      </c>
      <c r="T756" s="36">
        <v>1.54E-2</v>
      </c>
      <c r="U756" s="36">
        <v>0.22950000000000001</v>
      </c>
      <c r="V756" s="36">
        <f t="shared" si="223"/>
        <v>101.35439999999998</v>
      </c>
    </row>
    <row r="757" spans="1:22" s="12" customFormat="1" x14ac:dyDescent="0.25">
      <c r="A757" s="109"/>
      <c r="B757" s="6"/>
      <c r="G757" s="12" t="s">
        <v>133</v>
      </c>
      <c r="H757" s="12">
        <v>75</v>
      </c>
      <c r="I757" s="12" t="s">
        <v>72</v>
      </c>
      <c r="J757" s="36">
        <v>41.62</v>
      </c>
      <c r="K757" s="36">
        <v>6.93E-2</v>
      </c>
      <c r="L757" s="36">
        <v>8.7800000000000003E-2</v>
      </c>
      <c r="M757" s="36">
        <v>4.1900000000000004</v>
      </c>
      <c r="N757" s="36">
        <v>0.1168</v>
      </c>
      <c r="O757" s="36">
        <v>53.44</v>
      </c>
      <c r="P757" s="36">
        <v>0.5716</v>
      </c>
      <c r="Q757" s="36"/>
      <c r="R757" s="36"/>
      <c r="S757" s="36">
        <v>0.2112</v>
      </c>
      <c r="T757" s="36">
        <v>0</v>
      </c>
      <c r="U757" s="36">
        <v>0.24110000000000001</v>
      </c>
      <c r="V757" s="36">
        <f t="shared" si="223"/>
        <v>100.54780000000001</v>
      </c>
    </row>
    <row r="758" spans="1:22" s="12" customFormat="1" x14ac:dyDescent="0.25">
      <c r="A758" s="109"/>
      <c r="B758" s="6"/>
      <c r="I758" s="73" t="s">
        <v>135</v>
      </c>
      <c r="J758" s="74">
        <f t="shared" ref="J758:U758" si="224">AVERAGE(J752:J757)</f>
        <v>41.326666666666668</v>
      </c>
      <c r="K758" s="74">
        <f t="shared" si="224"/>
        <v>4.4316666666666671E-2</v>
      </c>
      <c r="L758" s="74">
        <f t="shared" si="224"/>
        <v>9.4200000000000006E-2</v>
      </c>
      <c r="M758" s="74">
        <f t="shared" si="224"/>
        <v>4.4749999999999996</v>
      </c>
      <c r="N758" s="74">
        <f t="shared" si="224"/>
        <v>0.14055000000000001</v>
      </c>
      <c r="O758" s="74">
        <f t="shared" si="224"/>
        <v>53.800000000000004</v>
      </c>
      <c r="P758" s="74">
        <f t="shared" si="224"/>
        <v>0.63119999999999998</v>
      </c>
      <c r="Q758" s="74"/>
      <c r="R758" s="74"/>
      <c r="S758" s="74">
        <f t="shared" si="224"/>
        <v>0.11645000000000001</v>
      </c>
      <c r="T758" s="74">
        <f t="shared" si="224"/>
        <v>3.0583333333333327E-2</v>
      </c>
      <c r="U758" s="74">
        <f t="shared" si="224"/>
        <v>0.21676666666666669</v>
      </c>
      <c r="V758" s="74">
        <f t="shared" si="223"/>
        <v>100.87573333333336</v>
      </c>
    </row>
    <row r="759" spans="1:22" s="12" customFormat="1" x14ac:dyDescent="0.25">
      <c r="A759" s="109"/>
      <c r="B759" s="6"/>
      <c r="I759" s="73" t="s">
        <v>136</v>
      </c>
      <c r="J759" s="74">
        <f t="shared" ref="J759:U759" si="225">STDEV(J752:J757)</f>
        <v>0.22205104518255792</v>
      </c>
      <c r="K759" s="74">
        <f t="shared" si="225"/>
        <v>1.9354319070085273E-2</v>
      </c>
      <c r="L759" s="74">
        <f t="shared" si="225"/>
        <v>2.4305061201321837E-2</v>
      </c>
      <c r="M759" s="74">
        <f t="shared" si="225"/>
        <v>0.18533752992850627</v>
      </c>
      <c r="N759" s="74">
        <f t="shared" si="225"/>
        <v>1.9141238204463049E-2</v>
      </c>
      <c r="O759" s="74">
        <f t="shared" si="225"/>
        <v>0.21679483388678897</v>
      </c>
      <c r="P759" s="74">
        <f t="shared" si="225"/>
        <v>5.9456202367793379E-2</v>
      </c>
      <c r="Q759" s="74"/>
      <c r="R759" s="74"/>
      <c r="S759" s="74">
        <f t="shared" si="225"/>
        <v>7.9554880428544417E-2</v>
      </c>
      <c r="T759" s="74">
        <f t="shared" si="225"/>
        <v>2.3049461309685028E-2</v>
      </c>
      <c r="U759" s="74">
        <f t="shared" si="225"/>
        <v>2.1257437913978883E-2</v>
      </c>
      <c r="V759" s="74"/>
    </row>
    <row r="760" spans="1:22" x14ac:dyDescent="0.25">
      <c r="A760" s="3" t="s">
        <v>132</v>
      </c>
      <c r="B760" s="3" t="s">
        <v>149</v>
      </c>
      <c r="C760" s="3">
        <v>2</v>
      </c>
      <c r="D760" s="3">
        <v>1300</v>
      </c>
      <c r="E760" s="3">
        <v>10</v>
      </c>
      <c r="F760" s="3">
        <v>4</v>
      </c>
      <c r="G760" s="5"/>
      <c r="H760" s="5"/>
      <c r="I760" s="5" t="s">
        <v>413</v>
      </c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x14ac:dyDescent="0.25">
      <c r="B761" s="6"/>
      <c r="G761" s="7" t="s">
        <v>133</v>
      </c>
      <c r="H761" s="7">
        <v>95</v>
      </c>
      <c r="I761" s="7" t="s">
        <v>73</v>
      </c>
      <c r="J761" s="10">
        <v>0.1086</v>
      </c>
      <c r="K761" s="10">
        <v>1.3089</v>
      </c>
      <c r="L761" s="10">
        <v>16.48</v>
      </c>
      <c r="M761" s="10">
        <v>41.11</v>
      </c>
      <c r="N761" s="10">
        <v>0.27500000000000002</v>
      </c>
      <c r="O761" s="10">
        <v>18.79</v>
      </c>
      <c r="P761" s="10">
        <v>0.373</v>
      </c>
      <c r="Q761" s="10">
        <v>0</v>
      </c>
      <c r="R761" s="10">
        <v>0</v>
      </c>
      <c r="S761" s="10">
        <v>6.9800000000000001E-2</v>
      </c>
      <c r="T761" s="10">
        <v>18.940000000000001</v>
      </c>
      <c r="U761" s="10">
        <v>0.22770000000000001</v>
      </c>
      <c r="V761" s="10">
        <f t="shared" ref="V761:V767" si="226">SUM(J761:U761)</f>
        <v>97.682999999999993</v>
      </c>
    </row>
    <row r="762" spans="1:22" x14ac:dyDescent="0.25">
      <c r="B762" s="6"/>
      <c r="G762" s="7" t="s">
        <v>133</v>
      </c>
      <c r="H762" s="7">
        <v>96</v>
      </c>
      <c r="I762" s="7" t="s">
        <v>74</v>
      </c>
      <c r="J762" s="10">
        <v>0.1578</v>
      </c>
      <c r="K762" s="10">
        <v>1.2152000000000001</v>
      </c>
      <c r="L762" s="10">
        <v>17.48</v>
      </c>
      <c r="M762" s="10">
        <v>41.59</v>
      </c>
      <c r="N762" s="10">
        <v>0.23499999999999999</v>
      </c>
      <c r="O762" s="10">
        <v>19.39</v>
      </c>
      <c r="P762" s="10">
        <v>0.3392</v>
      </c>
      <c r="Q762" s="10">
        <v>0</v>
      </c>
      <c r="R762" s="10">
        <v>0</v>
      </c>
      <c r="S762" s="10">
        <v>0</v>
      </c>
      <c r="T762" s="10">
        <v>18.91</v>
      </c>
      <c r="U762" s="10">
        <v>0.31480000000000002</v>
      </c>
      <c r="V762" s="10">
        <f t="shared" si="226"/>
        <v>99.632000000000019</v>
      </c>
    </row>
    <row r="763" spans="1:22" x14ac:dyDescent="0.25">
      <c r="B763" s="6"/>
      <c r="G763" s="7" t="s">
        <v>133</v>
      </c>
      <c r="H763" s="7">
        <v>97</v>
      </c>
      <c r="I763" s="7" t="s">
        <v>75</v>
      </c>
      <c r="J763" s="10">
        <v>0.50019999999999998</v>
      </c>
      <c r="K763" s="10">
        <v>1.3331</v>
      </c>
      <c r="L763" s="10">
        <v>17.66</v>
      </c>
      <c r="M763" s="10">
        <v>40.89</v>
      </c>
      <c r="N763" s="10">
        <v>0.22159999999999999</v>
      </c>
      <c r="O763" s="10">
        <v>19.98</v>
      </c>
      <c r="P763" s="10">
        <v>0.32690000000000002</v>
      </c>
      <c r="Q763" s="10">
        <v>0</v>
      </c>
      <c r="R763" s="10">
        <v>1.72E-2</v>
      </c>
      <c r="S763" s="10">
        <v>5.1000000000000004E-3</v>
      </c>
      <c r="T763" s="10">
        <v>19</v>
      </c>
      <c r="U763" s="10">
        <v>0.29210000000000003</v>
      </c>
      <c r="V763" s="10">
        <f t="shared" si="226"/>
        <v>100.22620000000001</v>
      </c>
    </row>
    <row r="764" spans="1:22" x14ac:dyDescent="0.25">
      <c r="B764" s="6"/>
      <c r="G764" s="7" t="s">
        <v>133</v>
      </c>
      <c r="H764" s="7">
        <v>98</v>
      </c>
      <c r="I764" s="7" t="s">
        <v>76</v>
      </c>
      <c r="J764" s="10">
        <v>0.13780000000000001</v>
      </c>
      <c r="K764" s="10">
        <v>1.2346999999999999</v>
      </c>
      <c r="L764" s="10">
        <v>16.97</v>
      </c>
      <c r="M764" s="10">
        <v>39.729999999999997</v>
      </c>
      <c r="N764" s="10">
        <v>0.2944</v>
      </c>
      <c r="O764" s="10">
        <v>19.61</v>
      </c>
      <c r="P764" s="10">
        <v>0.40539999999999998</v>
      </c>
      <c r="Q764" s="10">
        <v>9.8299999999999998E-2</v>
      </c>
      <c r="R764" s="10">
        <v>4.7000000000000002E-3</v>
      </c>
      <c r="S764" s="10">
        <v>0</v>
      </c>
      <c r="T764" s="10">
        <v>19.059999999999999</v>
      </c>
      <c r="U764" s="10">
        <v>0.28399999999999997</v>
      </c>
      <c r="V764" s="10">
        <f t="shared" si="226"/>
        <v>97.829300000000003</v>
      </c>
    </row>
    <row r="765" spans="1:22" x14ac:dyDescent="0.25">
      <c r="B765" s="6"/>
      <c r="G765" s="7" t="s">
        <v>133</v>
      </c>
      <c r="H765" s="7">
        <v>99</v>
      </c>
      <c r="I765" s="7" t="s">
        <v>77</v>
      </c>
      <c r="J765" s="10">
        <v>0.12859999999999999</v>
      </c>
      <c r="K765" s="10">
        <v>1.1577999999999999</v>
      </c>
      <c r="L765" s="10">
        <v>17.96</v>
      </c>
      <c r="M765" s="10">
        <v>39.979999999999997</v>
      </c>
      <c r="N765" s="10">
        <v>0.21529999999999999</v>
      </c>
      <c r="O765" s="10">
        <v>19.649999999999999</v>
      </c>
      <c r="P765" s="10">
        <v>0.18629999999999999</v>
      </c>
      <c r="Q765" s="10">
        <v>5.2499999999999998E-2</v>
      </c>
      <c r="R765" s="10">
        <v>5.8999999999999999E-3</v>
      </c>
      <c r="S765" s="10">
        <v>6.7999999999999996E-3</v>
      </c>
      <c r="T765" s="10">
        <v>19.63</v>
      </c>
      <c r="U765" s="10">
        <v>0.31419999999999998</v>
      </c>
      <c r="V765" s="10">
        <f t="shared" si="226"/>
        <v>99.287399999999991</v>
      </c>
    </row>
    <row r="766" spans="1:22" x14ac:dyDescent="0.25">
      <c r="B766" s="6"/>
      <c r="G766" s="7" t="s">
        <v>133</v>
      </c>
      <c r="H766" s="7">
        <v>100</v>
      </c>
      <c r="I766" s="7" t="s">
        <v>78</v>
      </c>
      <c r="J766" s="10">
        <v>0.11700000000000001</v>
      </c>
      <c r="K766" s="10">
        <v>1.2968999999999999</v>
      </c>
      <c r="L766" s="10">
        <v>17.43</v>
      </c>
      <c r="M766" s="10">
        <v>40.159999999999997</v>
      </c>
      <c r="N766" s="10">
        <v>0.26879999999999998</v>
      </c>
      <c r="O766" s="10">
        <v>19.11</v>
      </c>
      <c r="P766" s="10">
        <v>0.32919999999999999</v>
      </c>
      <c r="Q766" s="10">
        <v>4.8599999999999997E-2</v>
      </c>
      <c r="R766" s="10">
        <v>1.4E-3</v>
      </c>
      <c r="S766" s="10">
        <v>5.4000000000000003E-3</v>
      </c>
      <c r="T766" s="10">
        <v>19.39</v>
      </c>
      <c r="U766" s="10">
        <v>0.32929999999999998</v>
      </c>
      <c r="V766" s="10">
        <f t="shared" si="226"/>
        <v>98.486599999999996</v>
      </c>
    </row>
    <row r="767" spans="1:22" x14ac:dyDescent="0.25">
      <c r="B767" s="6"/>
      <c r="I767" s="73" t="s">
        <v>135</v>
      </c>
      <c r="J767" s="74">
        <f>AVERAGE(J761:J766)</f>
        <v>0.19166666666666665</v>
      </c>
      <c r="K767" s="74">
        <f t="shared" ref="K767" si="227">AVERAGE(K761:K766)</f>
        <v>1.2577666666666667</v>
      </c>
      <c r="L767" s="74">
        <f t="shared" ref="L767:U767" si="228">AVERAGE(L761:L766)</f>
        <v>17.330000000000002</v>
      </c>
      <c r="M767" s="74">
        <f t="shared" si="228"/>
        <v>40.576666666666661</v>
      </c>
      <c r="N767" s="74">
        <f t="shared" si="228"/>
        <v>0.25168333333333331</v>
      </c>
      <c r="O767" s="74">
        <f t="shared" si="228"/>
        <v>19.421666666666663</v>
      </c>
      <c r="P767" s="74">
        <f t="shared" si="228"/>
        <v>0.32666666666666661</v>
      </c>
      <c r="Q767" s="74">
        <f t="shared" si="228"/>
        <v>3.323333333333333E-2</v>
      </c>
      <c r="R767" s="74">
        <f t="shared" si="228"/>
        <v>4.8666666666666658E-3</v>
      </c>
      <c r="S767" s="74">
        <f t="shared" si="228"/>
        <v>1.4516666666666666E-2</v>
      </c>
      <c r="T767" s="74">
        <f t="shared" si="228"/>
        <v>19.154999999999998</v>
      </c>
      <c r="U767" s="74">
        <f t="shared" si="228"/>
        <v>0.29368333333333335</v>
      </c>
      <c r="V767" s="74">
        <f t="shared" si="226"/>
        <v>98.857416666666666</v>
      </c>
    </row>
    <row r="768" spans="1:22" x14ac:dyDescent="0.25">
      <c r="B768" s="6"/>
      <c r="I768" s="73" t="s">
        <v>136</v>
      </c>
      <c r="J768" s="74">
        <f>STDEV(J761:J766)</f>
        <v>0.15211441307997964</v>
      </c>
      <c r="K768" s="74">
        <f t="shared" ref="K768" si="229">STDEV(K761:K766)</f>
        <v>6.6570974656126713E-2</v>
      </c>
      <c r="L768" s="74">
        <f t="shared" ref="L768:U768" si="230">STDEV(L761:L766)</f>
        <v>0.52733291192566412</v>
      </c>
      <c r="M768" s="74">
        <f t="shared" si="230"/>
        <v>0.72882553925248139</v>
      </c>
      <c r="N768" s="74">
        <f t="shared" si="230"/>
        <v>3.2151044565716221E-2</v>
      </c>
      <c r="O768" s="74">
        <f t="shared" si="230"/>
        <v>0.42343437114465193</v>
      </c>
      <c r="P768" s="74">
        <f t="shared" si="230"/>
        <v>7.5116008058646905E-2</v>
      </c>
      <c r="Q768" s="74">
        <f t="shared" si="230"/>
        <v>4.038408927618236E-2</v>
      </c>
      <c r="R768" s="74">
        <f t="shared" si="230"/>
        <v>6.5206339160135867E-3</v>
      </c>
      <c r="S768" s="74">
        <f t="shared" si="230"/>
        <v>2.7236183041437118E-2</v>
      </c>
      <c r="T768" s="74">
        <f t="shared" si="230"/>
        <v>0.28987928522058937</v>
      </c>
      <c r="U768" s="74">
        <f t="shared" si="230"/>
        <v>3.629178511270395E-2</v>
      </c>
      <c r="V768" s="74"/>
    </row>
    <row r="769" spans="1:22" customFormat="1" x14ac:dyDescent="0.25">
      <c r="A769" s="3" t="s">
        <v>578</v>
      </c>
      <c r="B769" s="3" t="s">
        <v>149</v>
      </c>
      <c r="C769" s="3">
        <v>2</v>
      </c>
      <c r="D769" s="3">
        <v>1300</v>
      </c>
      <c r="E769" s="3">
        <v>10</v>
      </c>
      <c r="F769" s="3">
        <v>1</v>
      </c>
      <c r="G769" s="3"/>
      <c r="H769" s="101"/>
      <c r="I769" s="101" t="s">
        <v>822</v>
      </c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</row>
    <row r="770" spans="1:22" x14ac:dyDescent="0.25">
      <c r="A770"/>
      <c r="B770"/>
      <c r="C770"/>
      <c r="D770"/>
      <c r="E770"/>
      <c r="F770"/>
      <c r="G770" s="7" t="s">
        <v>133</v>
      </c>
      <c r="H770">
        <v>416</v>
      </c>
      <c r="I770" t="s">
        <v>592</v>
      </c>
      <c r="J770" s="105">
        <v>42.03</v>
      </c>
      <c r="K770" s="105">
        <v>2.41</v>
      </c>
      <c r="L770" s="105">
        <v>11.57</v>
      </c>
      <c r="M770" s="105">
        <v>10.8</v>
      </c>
      <c r="N770" s="105">
        <v>0.1153</v>
      </c>
      <c r="O770" s="105">
        <v>9.6999999999999993</v>
      </c>
      <c r="P770" s="105">
        <v>21.16</v>
      </c>
      <c r="Q770" s="105">
        <v>0.73509999999999998</v>
      </c>
      <c r="R770" s="105">
        <v>0.4582</v>
      </c>
      <c r="S770" s="105">
        <v>0.65090000000000003</v>
      </c>
      <c r="T770" s="105">
        <v>6.8599999999999994E-2</v>
      </c>
      <c r="U770" s="105">
        <v>4.4299999999999999E-2</v>
      </c>
      <c r="V770" s="105">
        <f>SUM(J770:U770)</f>
        <v>99.742400000000018</v>
      </c>
    </row>
    <row r="771" spans="1:22" x14ac:dyDescent="0.25">
      <c r="A771"/>
      <c r="B771"/>
      <c r="C771"/>
      <c r="D771"/>
      <c r="E771"/>
      <c r="F771"/>
      <c r="G771" s="7" t="s">
        <v>133</v>
      </c>
      <c r="H771">
        <v>417</v>
      </c>
      <c r="I771" t="s">
        <v>593</v>
      </c>
      <c r="J771" s="105">
        <v>41.57</v>
      </c>
      <c r="K771" s="105">
        <v>2.36</v>
      </c>
      <c r="L771" s="105">
        <v>10.79</v>
      </c>
      <c r="M771" s="105">
        <v>11.83</v>
      </c>
      <c r="N771" s="105">
        <v>0.19259999999999999</v>
      </c>
      <c r="O771" s="105">
        <v>11.44</v>
      </c>
      <c r="P771" s="105">
        <v>18.940000000000001</v>
      </c>
      <c r="Q771" s="105">
        <v>1.2935000000000001</v>
      </c>
      <c r="R771" s="105">
        <v>0.5534</v>
      </c>
      <c r="S771" s="105">
        <v>0.65049999999999997</v>
      </c>
      <c r="T771" s="105">
        <v>5.57E-2</v>
      </c>
      <c r="U771" s="105">
        <v>2.6100000000000002E-2</v>
      </c>
      <c r="V771" s="105">
        <f>SUM(J771:U771)</f>
        <v>99.701799999999977</v>
      </c>
    </row>
    <row r="772" spans="1:22" x14ac:dyDescent="0.25">
      <c r="A772"/>
      <c r="B772"/>
      <c r="C772"/>
      <c r="D772"/>
      <c r="E772"/>
      <c r="F772"/>
      <c r="G772" s="7" t="s">
        <v>133</v>
      </c>
      <c r="H772">
        <v>419</v>
      </c>
      <c r="I772" t="s">
        <v>594</v>
      </c>
      <c r="J772" s="105">
        <v>43.41</v>
      </c>
      <c r="K772" s="105">
        <v>2.31</v>
      </c>
      <c r="L772" s="105">
        <v>8.67</v>
      </c>
      <c r="M772" s="105">
        <v>9.92</v>
      </c>
      <c r="N772" s="105">
        <v>8.5699999999999998E-2</v>
      </c>
      <c r="O772" s="105">
        <v>11.47</v>
      </c>
      <c r="P772" s="105">
        <v>22.09</v>
      </c>
      <c r="Q772" s="105">
        <v>0.43559999999999999</v>
      </c>
      <c r="R772" s="105">
        <v>8.5900000000000004E-2</v>
      </c>
      <c r="S772" s="105">
        <v>0.53690000000000004</v>
      </c>
      <c r="T772" s="105">
        <v>4.6300000000000001E-2</v>
      </c>
      <c r="U772" s="105">
        <v>1.9E-3</v>
      </c>
      <c r="V772" s="105">
        <f>SUM(J772:U772)</f>
        <v>99.062300000000008</v>
      </c>
    </row>
    <row r="773" spans="1:22" x14ac:dyDescent="0.25">
      <c r="A773"/>
      <c r="B773"/>
      <c r="C773"/>
      <c r="D773"/>
      <c r="E773"/>
      <c r="F773"/>
      <c r="G773" s="7" t="s">
        <v>133</v>
      </c>
      <c r="H773">
        <v>429</v>
      </c>
      <c r="I773" t="s">
        <v>595</v>
      </c>
      <c r="J773" s="105">
        <v>43.18</v>
      </c>
      <c r="K773" s="105">
        <v>2.29</v>
      </c>
      <c r="L773" s="105">
        <v>9.8699999999999992</v>
      </c>
      <c r="M773" s="105">
        <v>10.050000000000001</v>
      </c>
      <c r="N773" s="105">
        <v>0.1497</v>
      </c>
      <c r="O773" s="105">
        <v>12.23</v>
      </c>
      <c r="P773" s="105">
        <v>21.21</v>
      </c>
      <c r="Q773" s="105">
        <v>0.54069999999999996</v>
      </c>
      <c r="R773" s="105">
        <v>4.3299999999999998E-2</v>
      </c>
      <c r="S773" s="105">
        <v>0.5675</v>
      </c>
      <c r="T773" s="105">
        <v>3.0200000000000001E-2</v>
      </c>
      <c r="U773" s="105">
        <v>1.3599999999999999E-2</v>
      </c>
      <c r="V773" s="105">
        <f>SUM(J773:U773)</f>
        <v>100.175</v>
      </c>
    </row>
    <row r="774" spans="1:22" x14ac:dyDescent="0.25">
      <c r="A774"/>
      <c r="B774"/>
      <c r="C774"/>
      <c r="D774"/>
      <c r="E774"/>
      <c r="F774"/>
      <c r="G774"/>
      <c r="H774"/>
      <c r="I774" s="73" t="s">
        <v>135</v>
      </c>
      <c r="J774" s="74">
        <f t="shared" ref="J774:U774" si="231">AVERAGE(J770:J773)</f>
        <v>42.547499999999999</v>
      </c>
      <c r="K774" s="74">
        <f t="shared" si="231"/>
        <v>2.3425000000000002</v>
      </c>
      <c r="L774" s="74">
        <f t="shared" si="231"/>
        <v>10.225</v>
      </c>
      <c r="M774" s="74">
        <f t="shared" si="231"/>
        <v>10.650000000000002</v>
      </c>
      <c r="N774" s="74">
        <f t="shared" si="231"/>
        <v>0.135825</v>
      </c>
      <c r="O774" s="74">
        <f t="shared" si="231"/>
        <v>11.21</v>
      </c>
      <c r="P774" s="74">
        <f t="shared" si="231"/>
        <v>20.85</v>
      </c>
      <c r="Q774" s="74">
        <f t="shared" si="231"/>
        <v>0.75122500000000003</v>
      </c>
      <c r="R774" s="74">
        <f t="shared" si="231"/>
        <v>0.28520000000000001</v>
      </c>
      <c r="S774" s="74">
        <f t="shared" si="231"/>
        <v>0.60145000000000004</v>
      </c>
      <c r="T774" s="74">
        <f t="shared" si="231"/>
        <v>5.0200000000000002E-2</v>
      </c>
      <c r="U774" s="74">
        <f t="shared" si="231"/>
        <v>2.1475000000000001E-2</v>
      </c>
      <c r="V774" s="74">
        <f>SUM(J774:U774)</f>
        <v>99.670375000000007</v>
      </c>
    </row>
    <row r="775" spans="1:22" x14ac:dyDescent="0.25">
      <c r="A775" s="7"/>
      <c r="I775" s="73" t="s">
        <v>136</v>
      </c>
      <c r="J775" s="74">
        <f t="shared" ref="J775:U775" si="232">STDEV(J770:J773)</f>
        <v>0.88830831734632765</v>
      </c>
      <c r="K775" s="74">
        <f t="shared" si="232"/>
        <v>5.3774219349672289E-2</v>
      </c>
      <c r="L775" s="74">
        <f t="shared" si="232"/>
        <v>1.2479716877130409</v>
      </c>
      <c r="M775" s="74">
        <f t="shared" si="232"/>
        <v>0.87707848375539721</v>
      </c>
      <c r="N775" s="74">
        <f t="shared" si="232"/>
        <v>4.6006186178237651E-2</v>
      </c>
      <c r="O775" s="74">
        <f t="shared" si="232"/>
        <v>1.0709808588392236</v>
      </c>
      <c r="P775" s="74">
        <f t="shared" si="232"/>
        <v>1.343056216247108</v>
      </c>
      <c r="Q775" s="74">
        <f t="shared" si="232"/>
        <v>0.38221377417181951</v>
      </c>
      <c r="R775" s="74">
        <f t="shared" si="232"/>
        <v>0.25826106946266592</v>
      </c>
      <c r="S775" s="74">
        <f t="shared" si="232"/>
        <v>5.8225166380183047E-2</v>
      </c>
      <c r="T775" s="74">
        <f t="shared" si="232"/>
        <v>1.6166013732519201E-2</v>
      </c>
      <c r="U775" s="74">
        <f t="shared" si="232"/>
        <v>1.814357094583827E-2</v>
      </c>
      <c r="V775" s="74"/>
    </row>
    <row r="776" spans="1:22" x14ac:dyDescent="0.25">
      <c r="A776" s="3" t="s">
        <v>132</v>
      </c>
      <c r="B776" s="3" t="s">
        <v>149</v>
      </c>
      <c r="C776" s="3">
        <v>2</v>
      </c>
      <c r="D776" s="3">
        <v>1300</v>
      </c>
      <c r="E776" s="3">
        <v>10</v>
      </c>
      <c r="F776" s="3">
        <v>4</v>
      </c>
      <c r="G776" s="5"/>
      <c r="H776" s="5"/>
      <c r="I776" s="5" t="s">
        <v>822</v>
      </c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x14ac:dyDescent="0.25">
      <c r="B777" s="6"/>
      <c r="G777" s="7" t="s">
        <v>133</v>
      </c>
      <c r="H777" s="7">
        <v>102</v>
      </c>
      <c r="I777" s="7" t="s">
        <v>79</v>
      </c>
      <c r="J777" s="10">
        <v>42.77</v>
      </c>
      <c r="K777" s="10">
        <v>1.98</v>
      </c>
      <c r="L777" s="10">
        <v>12.02</v>
      </c>
      <c r="M777" s="10">
        <v>9.3699999999999992</v>
      </c>
      <c r="N777" s="10">
        <v>8.9399999999999993E-2</v>
      </c>
      <c r="O777" s="10">
        <v>10.82</v>
      </c>
      <c r="P777" s="10">
        <v>19.34</v>
      </c>
      <c r="Q777" s="10">
        <v>1.0373000000000001</v>
      </c>
      <c r="R777" s="10">
        <v>0.75160000000000005</v>
      </c>
      <c r="S777" s="10">
        <v>0.66459999999999997</v>
      </c>
      <c r="T777" s="10">
        <v>2.2700000000000001E-2</v>
      </c>
      <c r="U777" s="10">
        <v>4.6600000000000003E-2</v>
      </c>
      <c r="V777" s="10">
        <f t="shared" ref="V777:V782" si="233">SUM(J777:U777)</f>
        <v>98.912199999999984</v>
      </c>
    </row>
    <row r="778" spans="1:22" x14ac:dyDescent="0.25">
      <c r="B778" s="6"/>
      <c r="G778" s="7" t="s">
        <v>133</v>
      </c>
      <c r="H778" s="7">
        <v>104</v>
      </c>
      <c r="I778" s="7" t="s">
        <v>80</v>
      </c>
      <c r="J778" s="10">
        <v>40.299999999999997</v>
      </c>
      <c r="K778" s="10">
        <v>2.86</v>
      </c>
      <c r="L778" s="10">
        <v>11.57</v>
      </c>
      <c r="M778" s="10">
        <v>12.24</v>
      </c>
      <c r="N778" s="10">
        <v>0.1701</v>
      </c>
      <c r="O778" s="10">
        <v>9.4</v>
      </c>
      <c r="P778" s="10">
        <v>21.1</v>
      </c>
      <c r="Q778" s="10">
        <v>0.83340000000000003</v>
      </c>
      <c r="R778" s="10">
        <v>0.27550000000000002</v>
      </c>
      <c r="S778" s="10">
        <v>0.65229999999999999</v>
      </c>
      <c r="T778" s="10">
        <v>3.56E-2</v>
      </c>
      <c r="U778" s="10">
        <v>3.1899999999999998E-2</v>
      </c>
      <c r="V778" s="10">
        <f t="shared" si="233"/>
        <v>99.468800000000002</v>
      </c>
    </row>
    <row r="779" spans="1:22" x14ac:dyDescent="0.25">
      <c r="B779" s="6"/>
      <c r="G779" s="7" t="s">
        <v>133</v>
      </c>
      <c r="H779" s="7">
        <v>105</v>
      </c>
      <c r="I779" s="7" t="s">
        <v>81</v>
      </c>
      <c r="J779" s="10">
        <v>41.04</v>
      </c>
      <c r="K779" s="10">
        <v>2.54</v>
      </c>
      <c r="L779" s="10">
        <v>11.22</v>
      </c>
      <c r="M779" s="10">
        <v>10.77</v>
      </c>
      <c r="N779" s="10">
        <v>0.14219999999999999</v>
      </c>
      <c r="O779" s="10">
        <v>11.68</v>
      </c>
      <c r="P779" s="10">
        <v>21.59</v>
      </c>
      <c r="Q779" s="10">
        <v>0.6623</v>
      </c>
      <c r="R779" s="10">
        <v>0.24440000000000001</v>
      </c>
      <c r="S779" s="10">
        <v>0.64490000000000003</v>
      </c>
      <c r="T779" s="10">
        <v>7.6899999999999996E-2</v>
      </c>
      <c r="U779" s="10">
        <v>1.7500000000000002E-2</v>
      </c>
      <c r="V779" s="10">
        <f t="shared" si="233"/>
        <v>100.62820000000001</v>
      </c>
    </row>
    <row r="780" spans="1:22" x14ac:dyDescent="0.25">
      <c r="B780" s="6"/>
      <c r="G780" s="7" t="s">
        <v>133</v>
      </c>
      <c r="H780" s="7">
        <v>108</v>
      </c>
      <c r="I780" s="7" t="s">
        <v>82</v>
      </c>
      <c r="J780" s="10">
        <v>42.13</v>
      </c>
      <c r="K780" s="10">
        <v>2.29</v>
      </c>
      <c r="L780" s="10">
        <v>10.52</v>
      </c>
      <c r="M780" s="10">
        <v>10.75</v>
      </c>
      <c r="N780" s="10">
        <v>8.6599999999999996E-2</v>
      </c>
      <c r="O780" s="10">
        <v>12.76</v>
      </c>
      <c r="P780" s="10">
        <v>20.59</v>
      </c>
      <c r="Q780" s="10">
        <v>0.55600000000000005</v>
      </c>
      <c r="R780" s="10">
        <v>8.48E-2</v>
      </c>
      <c r="S780" s="10">
        <v>0.54679999999999995</v>
      </c>
      <c r="T780" s="10">
        <v>1.4E-2</v>
      </c>
      <c r="U780" s="10">
        <v>1.49E-2</v>
      </c>
      <c r="V780" s="10">
        <f t="shared" si="233"/>
        <v>100.34310000000001</v>
      </c>
    </row>
    <row r="781" spans="1:22" x14ac:dyDescent="0.25">
      <c r="B781" s="6"/>
      <c r="G781" s="7" t="s">
        <v>133</v>
      </c>
      <c r="H781" s="7">
        <v>109</v>
      </c>
      <c r="I781" s="7" t="s">
        <v>83</v>
      </c>
      <c r="J781" s="10">
        <v>42.42</v>
      </c>
      <c r="K781" s="10">
        <v>2.02</v>
      </c>
      <c r="L781" s="10">
        <v>11.26</v>
      </c>
      <c r="M781" s="10">
        <v>10.54</v>
      </c>
      <c r="N781" s="10">
        <v>8.3799999999999999E-2</v>
      </c>
      <c r="O781" s="10">
        <v>11.61</v>
      </c>
      <c r="P781" s="10">
        <v>21.29</v>
      </c>
      <c r="Q781" s="10">
        <v>0.64580000000000004</v>
      </c>
      <c r="R781" s="10">
        <v>0.2797</v>
      </c>
      <c r="S781" s="10">
        <v>0.55479999999999996</v>
      </c>
      <c r="T781" s="10">
        <v>0.1061</v>
      </c>
      <c r="U781" s="10">
        <v>3.3599999999999998E-2</v>
      </c>
      <c r="V781" s="10">
        <f t="shared" si="233"/>
        <v>100.84380000000002</v>
      </c>
    </row>
    <row r="782" spans="1:22" x14ac:dyDescent="0.25">
      <c r="B782" s="6"/>
      <c r="I782" s="73" t="s">
        <v>135</v>
      </c>
      <c r="J782" s="74">
        <f t="shared" ref="J782:U782" si="234">AVERAGE(J777:J781)</f>
        <v>41.731999999999992</v>
      </c>
      <c r="K782" s="74">
        <f t="shared" si="234"/>
        <v>2.3380000000000001</v>
      </c>
      <c r="L782" s="74">
        <f t="shared" si="234"/>
        <v>11.318</v>
      </c>
      <c r="M782" s="74">
        <f t="shared" si="234"/>
        <v>10.733999999999998</v>
      </c>
      <c r="N782" s="74">
        <f t="shared" si="234"/>
        <v>0.11442000000000001</v>
      </c>
      <c r="O782" s="74">
        <f t="shared" si="234"/>
        <v>11.254</v>
      </c>
      <c r="P782" s="74">
        <f t="shared" si="234"/>
        <v>20.782</v>
      </c>
      <c r="Q782" s="74">
        <f t="shared" si="234"/>
        <v>0.74696000000000007</v>
      </c>
      <c r="R782" s="74">
        <f t="shared" si="234"/>
        <v>0.32720000000000005</v>
      </c>
      <c r="S782" s="74">
        <f t="shared" si="234"/>
        <v>0.61267999999999989</v>
      </c>
      <c r="T782" s="74">
        <f t="shared" si="234"/>
        <v>5.1059999999999994E-2</v>
      </c>
      <c r="U782" s="74">
        <f t="shared" si="234"/>
        <v>2.8899999999999999E-2</v>
      </c>
      <c r="V782" s="74">
        <f t="shared" si="233"/>
        <v>100.03921999999999</v>
      </c>
    </row>
    <row r="783" spans="1:22" s="61" customFormat="1" x14ac:dyDescent="0.25">
      <c r="A783" s="156"/>
      <c r="B783" s="165"/>
      <c r="I783" s="157" t="s">
        <v>136</v>
      </c>
      <c r="J783" s="158">
        <f t="shared" ref="J783:U783" si="235">STDEV(J777:J781)</f>
        <v>1.0294027394562368</v>
      </c>
      <c r="K783" s="158">
        <f t="shared" si="235"/>
        <v>0.3690799371409948</v>
      </c>
      <c r="L783" s="158">
        <f t="shared" si="235"/>
        <v>0.54910836817517183</v>
      </c>
      <c r="M783" s="158">
        <f t="shared" si="235"/>
        <v>1.0207497244672668</v>
      </c>
      <c r="N783" s="158">
        <f t="shared" si="235"/>
        <v>3.9400279186828077E-2</v>
      </c>
      <c r="O783" s="158">
        <f t="shared" si="235"/>
        <v>1.2451827175157866</v>
      </c>
      <c r="P783" s="158">
        <f t="shared" si="235"/>
        <v>0.88434721687807671</v>
      </c>
      <c r="Q783" s="158">
        <f t="shared" si="235"/>
        <v>0.19081114485270492</v>
      </c>
      <c r="R783" s="158">
        <f t="shared" si="235"/>
        <v>0.25032883373674714</v>
      </c>
      <c r="S783" s="158">
        <f t="shared" si="235"/>
        <v>5.6995236643073974E-2</v>
      </c>
      <c r="T783" s="158">
        <f t="shared" si="235"/>
        <v>3.9095562408027869E-2</v>
      </c>
      <c r="U783" s="158">
        <f t="shared" si="235"/>
        <v>1.2945462525533812E-2</v>
      </c>
      <c r="V783" s="158"/>
    </row>
    <row r="784" spans="1:22" customFormat="1" x14ac:dyDescent="0.25">
      <c r="A784" s="3" t="s">
        <v>607</v>
      </c>
      <c r="B784" s="3" t="s">
        <v>149</v>
      </c>
      <c r="C784" s="3">
        <v>2</v>
      </c>
      <c r="D784" s="3">
        <v>1300</v>
      </c>
      <c r="E784" s="3">
        <v>30</v>
      </c>
      <c r="F784" s="3">
        <v>1</v>
      </c>
      <c r="G784" s="101"/>
      <c r="H784" s="101"/>
      <c r="I784" s="101" t="s">
        <v>828</v>
      </c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</row>
    <row r="785" spans="1:22" s="35" customFormat="1" x14ac:dyDescent="0.25">
      <c r="A785" s="103"/>
      <c r="B785" s="103"/>
      <c r="C785" s="103"/>
      <c r="D785" s="103"/>
      <c r="E785" s="103"/>
      <c r="F785" s="103"/>
      <c r="G785" s="67" t="s">
        <v>153</v>
      </c>
      <c r="H785" s="103"/>
      <c r="I785" t="s">
        <v>720</v>
      </c>
      <c r="J785" s="105">
        <v>35.877000000000002</v>
      </c>
      <c r="K785" s="105">
        <v>1.458</v>
      </c>
      <c r="L785" s="105">
        <v>8.1479999999999997</v>
      </c>
      <c r="M785" s="105">
        <v>7.1210000000000004</v>
      </c>
      <c r="N785" s="105">
        <v>0.125</v>
      </c>
      <c r="O785" s="105">
        <v>13.145</v>
      </c>
      <c r="P785" s="105">
        <v>27.100999999999999</v>
      </c>
      <c r="Q785" s="105">
        <v>1.9019999999999999</v>
      </c>
      <c r="R785" s="105">
        <v>0.70199999999999996</v>
      </c>
      <c r="S785" s="105">
        <v>0.436</v>
      </c>
      <c r="T785" s="100"/>
      <c r="U785" s="100"/>
      <c r="V785" s="140">
        <f t="shared" ref="V785:V791" si="236">SUM(J785:U785)</f>
        <v>96.015000000000015</v>
      </c>
    </row>
    <row r="786" spans="1:22" s="35" customFormat="1" x14ac:dyDescent="0.25">
      <c r="A786" s="103"/>
      <c r="B786" s="103"/>
      <c r="C786" s="103"/>
      <c r="D786" s="103"/>
      <c r="E786" s="103"/>
      <c r="F786" s="103"/>
      <c r="G786" s="67" t="s">
        <v>153</v>
      </c>
      <c r="H786" s="103"/>
      <c r="I786" t="s">
        <v>721</v>
      </c>
      <c r="J786" s="105">
        <v>35.648000000000003</v>
      </c>
      <c r="K786" s="105">
        <v>1.5109999999999999</v>
      </c>
      <c r="L786" s="105">
        <v>8.1259999999999994</v>
      </c>
      <c r="M786" s="105">
        <v>7.1840000000000002</v>
      </c>
      <c r="N786" s="105">
        <v>0.13500000000000001</v>
      </c>
      <c r="O786" s="105">
        <v>12.867000000000001</v>
      </c>
      <c r="P786" s="105">
        <v>27.2</v>
      </c>
      <c r="Q786" s="105">
        <v>1.849</v>
      </c>
      <c r="R786" s="105">
        <v>0.75600000000000001</v>
      </c>
      <c r="S786" s="105">
        <v>0.46300000000000002</v>
      </c>
      <c r="T786" s="100"/>
      <c r="U786" s="100"/>
      <c r="V786" s="140">
        <f t="shared" si="236"/>
        <v>95.739000000000004</v>
      </c>
    </row>
    <row r="787" spans="1:22" s="35" customFormat="1" x14ac:dyDescent="0.25">
      <c r="A787" s="103"/>
      <c r="B787" s="103"/>
      <c r="C787" s="103"/>
      <c r="D787" s="103"/>
      <c r="E787" s="103"/>
      <c r="F787" s="103"/>
      <c r="G787" s="67" t="s">
        <v>153</v>
      </c>
      <c r="H787" s="103"/>
      <c r="I787" t="s">
        <v>722</v>
      </c>
      <c r="J787" s="105">
        <v>35.652999999999999</v>
      </c>
      <c r="K787" s="105">
        <v>1.49</v>
      </c>
      <c r="L787" s="105">
        <v>8.1440000000000001</v>
      </c>
      <c r="M787" s="105">
        <v>7.1539999999999999</v>
      </c>
      <c r="N787" s="105">
        <v>9.0999999999999998E-2</v>
      </c>
      <c r="O787" s="105">
        <v>12.91</v>
      </c>
      <c r="P787" s="105">
        <v>27.526</v>
      </c>
      <c r="Q787" s="105">
        <v>1.8560000000000001</v>
      </c>
      <c r="R787" s="105">
        <v>0.75800000000000001</v>
      </c>
      <c r="S787" s="105">
        <v>0.48299999999999998</v>
      </c>
      <c r="T787" s="100"/>
      <c r="U787" s="100"/>
      <c r="V787" s="140">
        <f t="shared" si="236"/>
        <v>96.064999999999998</v>
      </c>
    </row>
    <row r="788" spans="1:22" s="35" customFormat="1" x14ac:dyDescent="0.25">
      <c r="A788" s="103"/>
      <c r="B788" s="103"/>
      <c r="C788" s="103"/>
      <c r="D788" s="103"/>
      <c r="E788" s="103"/>
      <c r="F788" s="103"/>
      <c r="G788" s="67" t="s">
        <v>153</v>
      </c>
      <c r="H788" s="103"/>
      <c r="I788" t="s">
        <v>723</v>
      </c>
      <c r="J788" s="105">
        <v>35.94</v>
      </c>
      <c r="K788" s="105">
        <v>1.518</v>
      </c>
      <c r="L788" s="105">
        <v>8.1690000000000005</v>
      </c>
      <c r="M788" s="105">
        <v>7.0570000000000004</v>
      </c>
      <c r="N788" s="105">
        <v>0.111</v>
      </c>
      <c r="O788" s="105">
        <v>12.856</v>
      </c>
      <c r="P788" s="105">
        <v>27.344999999999999</v>
      </c>
      <c r="Q788" s="105">
        <v>1.85</v>
      </c>
      <c r="R788" s="105">
        <v>0.70599999999999996</v>
      </c>
      <c r="S788" s="105">
        <v>0.41899999999999998</v>
      </c>
      <c r="T788" s="100"/>
      <c r="U788" s="100"/>
      <c r="V788" s="140">
        <f t="shared" si="236"/>
        <v>95.970999999999989</v>
      </c>
    </row>
    <row r="789" spans="1:22" s="35" customFormat="1" x14ac:dyDescent="0.25">
      <c r="A789" s="103"/>
      <c r="B789" s="103"/>
      <c r="C789" s="103"/>
      <c r="D789" s="103"/>
      <c r="E789" s="103"/>
      <c r="F789" s="103"/>
      <c r="G789" s="67" t="s">
        <v>153</v>
      </c>
      <c r="H789" s="103"/>
      <c r="I789" t="s">
        <v>724</v>
      </c>
      <c r="J789" s="105">
        <v>36.143999999999998</v>
      </c>
      <c r="K789" s="105">
        <v>1.4850000000000001</v>
      </c>
      <c r="L789" s="105">
        <v>8.2959999999999994</v>
      </c>
      <c r="M789" s="105">
        <v>6.97</v>
      </c>
      <c r="N789" s="105">
        <v>0.128</v>
      </c>
      <c r="O789" s="105">
        <v>12.968999999999999</v>
      </c>
      <c r="P789" s="105">
        <v>27.209</v>
      </c>
      <c r="Q789" s="105">
        <v>1.839</v>
      </c>
      <c r="R789" s="105">
        <v>0.74</v>
      </c>
      <c r="S789" s="105">
        <v>0.372</v>
      </c>
      <c r="T789" s="100"/>
      <c r="U789" s="100"/>
      <c r="V789" s="140">
        <f t="shared" si="236"/>
        <v>96.151999999999987</v>
      </c>
    </row>
    <row r="790" spans="1:22" s="35" customFormat="1" x14ac:dyDescent="0.25">
      <c r="A790" s="103"/>
      <c r="B790" s="103"/>
      <c r="C790" s="103"/>
      <c r="D790" s="103"/>
      <c r="E790" s="103"/>
      <c r="F790" s="103"/>
      <c r="G790" s="67" t="s">
        <v>153</v>
      </c>
      <c r="H790" s="103"/>
      <c r="I790" t="s">
        <v>725</v>
      </c>
      <c r="J790" s="105">
        <v>35.845999999999997</v>
      </c>
      <c r="K790" s="105">
        <v>1.409</v>
      </c>
      <c r="L790" s="105">
        <v>8.266</v>
      </c>
      <c r="M790" s="105">
        <v>7.0060000000000002</v>
      </c>
      <c r="N790" s="105">
        <v>0.10299999999999999</v>
      </c>
      <c r="O790" s="105">
        <v>12.808</v>
      </c>
      <c r="P790" s="105">
        <v>27.236999999999998</v>
      </c>
      <c r="Q790" s="105">
        <v>1.8160000000000001</v>
      </c>
      <c r="R790" s="105">
        <v>0.73799999999999999</v>
      </c>
      <c r="S790" s="105">
        <v>0.45500000000000002</v>
      </c>
      <c r="T790" s="100"/>
      <c r="U790" s="100"/>
      <c r="V790" s="140">
        <f t="shared" si="236"/>
        <v>95.683999999999983</v>
      </c>
    </row>
    <row r="791" spans="1:22" s="35" customFormat="1" x14ac:dyDescent="0.25">
      <c r="A791" s="103"/>
      <c r="B791" s="103"/>
      <c r="C791" s="103"/>
      <c r="D791" s="103"/>
      <c r="E791" s="103"/>
      <c r="F791" s="103"/>
      <c r="H791" s="103"/>
      <c r="I791" s="73" t="s">
        <v>135</v>
      </c>
      <c r="J791" s="74">
        <f>AVERAGE(J785:J790)</f>
        <v>35.851333333333336</v>
      </c>
      <c r="K791" s="74">
        <f t="shared" ref="K791:S791" si="237">AVERAGE(K785:K790)</f>
        <v>1.4785000000000001</v>
      </c>
      <c r="L791" s="74">
        <f t="shared" si="237"/>
        <v>8.1914999999999996</v>
      </c>
      <c r="M791" s="74">
        <f t="shared" si="237"/>
        <v>7.0819999999999999</v>
      </c>
      <c r="N791" s="74">
        <f t="shared" si="237"/>
        <v>0.11549999999999999</v>
      </c>
      <c r="O791" s="74">
        <f t="shared" si="237"/>
        <v>12.925833333333335</v>
      </c>
      <c r="P791" s="74">
        <f t="shared" si="237"/>
        <v>27.269666666666666</v>
      </c>
      <c r="Q791" s="74">
        <f t="shared" si="237"/>
        <v>1.8520000000000003</v>
      </c>
      <c r="R791" s="74">
        <f t="shared" si="237"/>
        <v>0.73333333333333339</v>
      </c>
      <c r="S791" s="74">
        <f t="shared" si="237"/>
        <v>0.438</v>
      </c>
      <c r="T791" s="74"/>
      <c r="U791" s="74"/>
      <c r="V791" s="74">
        <f t="shared" si="236"/>
        <v>95.937666666666672</v>
      </c>
    </row>
    <row r="792" spans="1:22" s="35" customFormat="1" x14ac:dyDescent="0.25">
      <c r="I792" s="73" t="s">
        <v>136</v>
      </c>
      <c r="J792" s="74">
        <f>STDEV(J785:J790)</f>
        <v>0.18702049798529108</v>
      </c>
      <c r="K792" s="74">
        <f t="shared" ref="K792:S792" si="238">STDEV(K785:K790)</f>
        <v>4.0103615797082423E-2</v>
      </c>
      <c r="L792" s="74">
        <f t="shared" si="238"/>
        <v>7.129586243254224E-2</v>
      </c>
      <c r="M792" s="74">
        <f t="shared" si="238"/>
        <v>8.4916429505720578E-2</v>
      </c>
      <c r="N792" s="74">
        <f t="shared" si="238"/>
        <v>1.6754103974847487E-2</v>
      </c>
      <c r="O792" s="74">
        <f t="shared" si="238"/>
        <v>0.12030863089016769</v>
      </c>
      <c r="P792" s="74">
        <f t="shared" si="238"/>
        <v>0.14794007795951281</v>
      </c>
      <c r="Q792" s="74">
        <f t="shared" si="238"/>
        <v>2.8263050083103165E-2</v>
      </c>
      <c r="R792" s="74">
        <f t="shared" si="238"/>
        <v>2.4155054681508543E-2</v>
      </c>
      <c r="S792" s="74">
        <f t="shared" si="238"/>
        <v>3.9140771581561859E-2</v>
      </c>
      <c r="T792" s="74"/>
      <c r="U792" s="74"/>
      <c r="V792" s="74"/>
    </row>
    <row r="793" spans="1:22" x14ac:dyDescent="0.25">
      <c r="A793" s="3" t="s">
        <v>137</v>
      </c>
      <c r="B793" s="3" t="s">
        <v>149</v>
      </c>
      <c r="C793" s="3">
        <v>2</v>
      </c>
      <c r="D793" s="3">
        <v>1300</v>
      </c>
      <c r="E793" s="3">
        <v>30</v>
      </c>
      <c r="F793" s="3">
        <v>4</v>
      </c>
      <c r="G793" s="3"/>
      <c r="H793" s="5"/>
      <c r="I793" s="101" t="s">
        <v>828</v>
      </c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x14ac:dyDescent="0.25">
      <c r="B794" s="6"/>
      <c r="G794" s="7" t="s">
        <v>133</v>
      </c>
      <c r="H794" s="7">
        <v>153</v>
      </c>
      <c r="I794" s="7" t="s">
        <v>303</v>
      </c>
      <c r="J794" s="10">
        <v>37.020000000000003</v>
      </c>
      <c r="K794" s="10">
        <v>1.5915999999999999</v>
      </c>
      <c r="L794" s="10">
        <v>8.1999999999999993</v>
      </c>
      <c r="M794" s="10">
        <v>7.18</v>
      </c>
      <c r="N794" s="10">
        <v>0.11169999999999999</v>
      </c>
      <c r="O794" s="10">
        <v>13.56</v>
      </c>
      <c r="P794" s="10">
        <v>25.89</v>
      </c>
      <c r="Q794" s="10">
        <v>1.97</v>
      </c>
      <c r="R794" s="10">
        <v>0.77739999999999998</v>
      </c>
      <c r="S794" s="10">
        <v>0.3538</v>
      </c>
      <c r="T794" s="10">
        <v>1.3899999999999999E-2</v>
      </c>
      <c r="U794" s="10">
        <v>0</v>
      </c>
      <c r="V794" s="10">
        <f t="shared" ref="V794:V803" si="239">SUM(J794:U794)</f>
        <v>96.668400000000005</v>
      </c>
    </row>
    <row r="795" spans="1:22" x14ac:dyDescent="0.25">
      <c r="B795" s="6"/>
      <c r="G795" s="7" t="s">
        <v>133</v>
      </c>
      <c r="H795" s="7">
        <v>154</v>
      </c>
      <c r="I795" s="7" t="s">
        <v>304</v>
      </c>
      <c r="J795" s="10">
        <v>35.94</v>
      </c>
      <c r="K795" s="10">
        <v>1.5837000000000001</v>
      </c>
      <c r="L795" s="10">
        <v>8.75</v>
      </c>
      <c r="M795" s="10">
        <v>7.11</v>
      </c>
      <c r="N795" s="10">
        <v>0.1527</v>
      </c>
      <c r="O795" s="10">
        <v>13.28</v>
      </c>
      <c r="P795" s="10">
        <v>26.1</v>
      </c>
      <c r="Q795" s="10">
        <v>2.06</v>
      </c>
      <c r="R795" s="10">
        <v>0.71220000000000006</v>
      </c>
      <c r="S795" s="10">
        <v>0.45150000000000001</v>
      </c>
      <c r="T795" s="10">
        <v>2.4799999999999999E-2</v>
      </c>
      <c r="U795" s="10">
        <v>5.6899999999999999E-2</v>
      </c>
      <c r="V795" s="10">
        <f t="shared" si="239"/>
        <v>96.221800000000002</v>
      </c>
    </row>
    <row r="796" spans="1:22" x14ac:dyDescent="0.25">
      <c r="B796" s="6"/>
      <c r="G796" s="7" t="s">
        <v>133</v>
      </c>
      <c r="H796" s="7">
        <v>155</v>
      </c>
      <c r="I796" s="7" t="s">
        <v>305</v>
      </c>
      <c r="J796" s="10">
        <v>36.46</v>
      </c>
      <c r="K796" s="10">
        <v>1.6475</v>
      </c>
      <c r="L796" s="10">
        <v>8.4</v>
      </c>
      <c r="M796" s="10">
        <v>7.13</v>
      </c>
      <c r="N796" s="10">
        <v>0.1426</v>
      </c>
      <c r="O796" s="10">
        <v>13.09</v>
      </c>
      <c r="P796" s="10">
        <v>26.31</v>
      </c>
      <c r="Q796" s="10">
        <v>1.95</v>
      </c>
      <c r="R796" s="10">
        <v>0.79410000000000003</v>
      </c>
      <c r="S796" s="10">
        <v>0.48270000000000002</v>
      </c>
      <c r="T796" s="10">
        <v>3.3500000000000002E-2</v>
      </c>
      <c r="U796" s="10">
        <v>2.0199999999999999E-2</v>
      </c>
      <c r="V796" s="10">
        <f t="shared" si="239"/>
        <v>96.460600000000014</v>
      </c>
    </row>
    <row r="797" spans="1:22" x14ac:dyDescent="0.25">
      <c r="B797" s="6"/>
      <c r="G797" s="7" t="s">
        <v>133</v>
      </c>
      <c r="H797" s="7">
        <v>159</v>
      </c>
      <c r="I797" s="7" t="s">
        <v>306</v>
      </c>
      <c r="J797" s="10">
        <v>36.29</v>
      </c>
      <c r="K797" s="10">
        <v>1.5772999999999999</v>
      </c>
      <c r="L797" s="10">
        <v>8.44</v>
      </c>
      <c r="M797" s="10">
        <v>7.12</v>
      </c>
      <c r="N797" s="10">
        <v>8.43E-2</v>
      </c>
      <c r="O797" s="10">
        <v>13.16</v>
      </c>
      <c r="P797" s="10">
        <v>25.92</v>
      </c>
      <c r="Q797" s="10">
        <v>1.89</v>
      </c>
      <c r="R797" s="10">
        <v>0.8296</v>
      </c>
      <c r="S797" s="10">
        <v>0.50800000000000001</v>
      </c>
      <c r="T797" s="10">
        <v>0</v>
      </c>
      <c r="U797" s="10">
        <v>0</v>
      </c>
      <c r="V797" s="10">
        <f t="shared" si="239"/>
        <v>95.819199999999995</v>
      </c>
    </row>
    <row r="798" spans="1:22" x14ac:dyDescent="0.25">
      <c r="B798" s="6"/>
      <c r="G798" s="7" t="s">
        <v>133</v>
      </c>
      <c r="H798" s="7">
        <v>160</v>
      </c>
      <c r="I798" s="7" t="s">
        <v>307</v>
      </c>
      <c r="J798" s="10">
        <v>36.049999999999997</v>
      </c>
      <c r="K798" s="10">
        <v>1.6044</v>
      </c>
      <c r="L798" s="10">
        <v>8.49</v>
      </c>
      <c r="M798" s="10">
        <v>7.14</v>
      </c>
      <c r="N798" s="10">
        <v>0.14269999999999999</v>
      </c>
      <c r="O798" s="10">
        <v>13.45</v>
      </c>
      <c r="P798" s="10">
        <v>26.37</v>
      </c>
      <c r="Q798" s="10">
        <v>1.8</v>
      </c>
      <c r="R798" s="10">
        <v>0.8528</v>
      </c>
      <c r="S798" s="10">
        <v>0.49690000000000001</v>
      </c>
      <c r="T798" s="10">
        <v>3.2199999999999999E-2</v>
      </c>
      <c r="U798" s="10">
        <v>0</v>
      </c>
      <c r="V798" s="10">
        <f t="shared" si="239"/>
        <v>96.429000000000002</v>
      </c>
    </row>
    <row r="799" spans="1:22" x14ac:dyDescent="0.25">
      <c r="B799" s="6"/>
      <c r="G799" s="7" t="s">
        <v>133</v>
      </c>
      <c r="H799" s="7">
        <v>163</v>
      </c>
      <c r="I799" s="7" t="s">
        <v>308</v>
      </c>
      <c r="J799" s="10">
        <v>36.340000000000003</v>
      </c>
      <c r="K799" s="10">
        <v>1.5626</v>
      </c>
      <c r="L799" s="10">
        <v>8.43</v>
      </c>
      <c r="M799" s="10">
        <v>7.14</v>
      </c>
      <c r="N799" s="10">
        <v>0.1361</v>
      </c>
      <c r="O799" s="10">
        <v>13.34</v>
      </c>
      <c r="P799" s="10">
        <v>26.72</v>
      </c>
      <c r="Q799" s="10">
        <v>2.0499999999999998</v>
      </c>
      <c r="R799" s="10">
        <v>0.80759999999999998</v>
      </c>
      <c r="S799" s="10">
        <v>0.56140000000000001</v>
      </c>
      <c r="T799" s="10">
        <v>9.4000000000000004E-3</v>
      </c>
      <c r="U799" s="10">
        <v>1.46E-2</v>
      </c>
      <c r="V799" s="10">
        <f t="shared" si="239"/>
        <v>97.111699999999999</v>
      </c>
    </row>
    <row r="800" spans="1:22" x14ac:dyDescent="0.25">
      <c r="B800" s="6"/>
      <c r="G800" s="7" t="s">
        <v>133</v>
      </c>
      <c r="H800" s="7">
        <v>164</v>
      </c>
      <c r="I800" s="7" t="s">
        <v>309</v>
      </c>
      <c r="J800" s="10">
        <v>36.39</v>
      </c>
      <c r="K800" s="10">
        <v>1.5887</v>
      </c>
      <c r="L800" s="10">
        <v>8.68</v>
      </c>
      <c r="M800" s="10">
        <v>6.95</v>
      </c>
      <c r="N800" s="10">
        <v>0.1769</v>
      </c>
      <c r="O800" s="10">
        <v>13.25</v>
      </c>
      <c r="P800" s="10">
        <v>26.62</v>
      </c>
      <c r="Q800" s="10">
        <v>1.75</v>
      </c>
      <c r="R800" s="10">
        <v>0.71060000000000001</v>
      </c>
      <c r="S800" s="10">
        <v>0.50109999999999999</v>
      </c>
      <c r="T800" s="10">
        <v>0</v>
      </c>
      <c r="U800" s="10">
        <v>1.18E-2</v>
      </c>
      <c r="V800" s="10">
        <f t="shared" si="239"/>
        <v>96.629100000000008</v>
      </c>
    </row>
    <row r="801" spans="1:22" x14ac:dyDescent="0.25">
      <c r="B801" s="6"/>
      <c r="G801" s="7" t="s">
        <v>133</v>
      </c>
      <c r="H801" s="7">
        <v>166</v>
      </c>
      <c r="I801" s="7" t="s">
        <v>310</v>
      </c>
      <c r="J801" s="10">
        <v>35.96</v>
      </c>
      <c r="K801" s="10">
        <v>1.69</v>
      </c>
      <c r="L801" s="10">
        <v>8.7799999999999994</v>
      </c>
      <c r="M801" s="10">
        <v>7.29</v>
      </c>
      <c r="N801" s="10">
        <v>0.1235</v>
      </c>
      <c r="O801" s="10">
        <v>13.27</v>
      </c>
      <c r="P801" s="10">
        <v>26.06</v>
      </c>
      <c r="Q801" s="10">
        <v>1.7</v>
      </c>
      <c r="R801" s="10">
        <v>0.71519999999999995</v>
      </c>
      <c r="S801" s="10">
        <v>0.54990000000000006</v>
      </c>
      <c r="T801" s="10">
        <v>5.5899999999999998E-2</v>
      </c>
      <c r="U801" s="10">
        <v>3.8399999999999997E-2</v>
      </c>
      <c r="V801" s="10">
        <f t="shared" si="239"/>
        <v>96.232899999999987</v>
      </c>
    </row>
    <row r="802" spans="1:22" x14ac:dyDescent="0.25">
      <c r="B802" s="6"/>
      <c r="G802" s="7" t="s">
        <v>133</v>
      </c>
      <c r="H802" s="7">
        <v>167</v>
      </c>
      <c r="I802" s="7" t="s">
        <v>311</v>
      </c>
      <c r="J802" s="10">
        <v>36.22</v>
      </c>
      <c r="K802" s="10">
        <v>1.6422000000000001</v>
      </c>
      <c r="L802" s="10">
        <v>8.57</v>
      </c>
      <c r="M802" s="10">
        <v>6.97</v>
      </c>
      <c r="N802" s="10">
        <v>0.1895</v>
      </c>
      <c r="O802" s="10">
        <v>13.17</v>
      </c>
      <c r="P802" s="10">
        <v>26.34</v>
      </c>
      <c r="Q802" s="10">
        <v>1.93</v>
      </c>
      <c r="R802" s="10">
        <v>0.79900000000000004</v>
      </c>
      <c r="S802" s="10">
        <v>0.44409999999999999</v>
      </c>
      <c r="T802" s="10">
        <v>8.9599999999999999E-2</v>
      </c>
      <c r="U802" s="10">
        <v>4.5400000000000003E-2</v>
      </c>
      <c r="V802" s="10">
        <f t="shared" si="239"/>
        <v>96.409800000000033</v>
      </c>
    </row>
    <row r="803" spans="1:22" x14ac:dyDescent="0.25">
      <c r="B803" s="6"/>
      <c r="I803" s="73" t="s">
        <v>135</v>
      </c>
      <c r="J803" s="74">
        <f>AVERAGE(J794:J802)</f>
        <v>36.29666666666666</v>
      </c>
      <c r="K803" s="74">
        <f t="shared" ref="K803" si="240">AVERAGE(K794:K802)</f>
        <v>1.6097777777777778</v>
      </c>
      <c r="L803" s="74">
        <f t="shared" ref="L803:U803" si="241">AVERAGE(L794:L802)</f>
        <v>8.5266666666666673</v>
      </c>
      <c r="M803" s="74">
        <f t="shared" si="241"/>
        <v>7.1144444444444446</v>
      </c>
      <c r="N803" s="74">
        <f t="shared" si="241"/>
        <v>0.13999999999999999</v>
      </c>
      <c r="O803" s="74">
        <f t="shared" si="241"/>
        <v>13.285555555555556</v>
      </c>
      <c r="P803" s="74">
        <f t="shared" si="241"/>
        <v>26.25888888888889</v>
      </c>
      <c r="Q803" s="74">
        <f t="shared" si="241"/>
        <v>1.8999999999999997</v>
      </c>
      <c r="R803" s="74">
        <f t="shared" si="241"/>
        <v>0.77761111111111125</v>
      </c>
      <c r="S803" s="74">
        <f t="shared" si="241"/>
        <v>0.48326666666666668</v>
      </c>
      <c r="T803" s="74">
        <f t="shared" si="241"/>
        <v>2.8811111111111107E-2</v>
      </c>
      <c r="U803" s="74">
        <f t="shared" si="241"/>
        <v>2.081111111111111E-2</v>
      </c>
      <c r="V803" s="74">
        <f t="shared" si="239"/>
        <v>96.44250000000001</v>
      </c>
    </row>
    <row r="804" spans="1:22" x14ac:dyDescent="0.25">
      <c r="B804" s="6"/>
      <c r="I804" s="73" t="s">
        <v>136</v>
      </c>
      <c r="J804" s="74">
        <f>STDEV(J794:J802)</f>
        <v>0.3293554311074906</v>
      </c>
      <c r="K804" s="74">
        <f t="shared" ref="K804" si="242">STDEV(K794:K802)</f>
        <v>4.1343070089731412E-2</v>
      </c>
      <c r="L804" s="74">
        <f t="shared" ref="L804:U804" si="243">STDEV(L794:L802)</f>
        <v>0.18721645226849057</v>
      </c>
      <c r="M804" s="74">
        <f t="shared" si="243"/>
        <v>0.10284832413694339</v>
      </c>
      <c r="N804" s="74">
        <f t="shared" si="243"/>
        <v>3.1972722749243718E-2</v>
      </c>
      <c r="O804" s="74">
        <f t="shared" si="243"/>
        <v>0.1475729574745244</v>
      </c>
      <c r="P804" s="74">
        <f t="shared" si="243"/>
        <v>0.29160951821075887</v>
      </c>
      <c r="Q804" s="74">
        <f t="shared" si="243"/>
        <v>0.12698425099200292</v>
      </c>
      <c r="R804" s="74">
        <f t="shared" si="243"/>
        <v>5.3208562385307044E-2</v>
      </c>
      <c r="S804" s="74">
        <f t="shared" si="243"/>
        <v>6.2214889696920135E-2</v>
      </c>
      <c r="T804" s="74">
        <f t="shared" si="243"/>
        <v>2.9021433650168134E-2</v>
      </c>
      <c r="U804" s="74">
        <f t="shared" si="243"/>
        <v>2.1318562594863449E-2</v>
      </c>
      <c r="V804" s="74"/>
    </row>
    <row r="805" spans="1:22" customFormat="1" x14ac:dyDescent="0.25">
      <c r="A805" s="3" t="s">
        <v>607</v>
      </c>
      <c r="B805" s="3" t="s">
        <v>149</v>
      </c>
      <c r="C805" s="3">
        <v>2</v>
      </c>
      <c r="D805" s="3">
        <v>1300</v>
      </c>
      <c r="E805" s="3">
        <v>30</v>
      </c>
      <c r="F805" s="3">
        <v>1</v>
      </c>
      <c r="G805" s="101"/>
      <c r="H805" s="101"/>
      <c r="I805" s="101" t="s">
        <v>403</v>
      </c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</row>
    <row r="806" spans="1:22" s="12" customFormat="1" x14ac:dyDescent="0.25">
      <c r="A806" s="111"/>
      <c r="B806" s="111"/>
      <c r="C806" s="111"/>
      <c r="D806" s="111"/>
      <c r="E806" s="111"/>
      <c r="F806" s="111"/>
      <c r="G806" s="12" t="s">
        <v>133</v>
      </c>
      <c r="H806" s="111">
        <v>358</v>
      </c>
      <c r="I806" s="111" t="s">
        <v>596</v>
      </c>
      <c r="J806" s="110">
        <v>42.11</v>
      </c>
      <c r="K806" s="110">
        <v>4.1300000000000003E-2</v>
      </c>
      <c r="L806" s="110">
        <v>0.1186</v>
      </c>
      <c r="M806" s="110">
        <v>3.14</v>
      </c>
      <c r="N806" s="110">
        <v>9.3200000000000005E-2</v>
      </c>
      <c r="O806" s="110">
        <v>53.33</v>
      </c>
      <c r="P806" s="110">
        <v>2.0099999999999998</v>
      </c>
      <c r="Q806" s="110"/>
      <c r="R806" s="110"/>
      <c r="S806" s="110">
        <v>0.2034</v>
      </c>
      <c r="T806" s="110">
        <v>4.7399999999999998E-2</v>
      </c>
      <c r="U806" s="110">
        <v>0.1128</v>
      </c>
      <c r="V806" s="110">
        <f t="shared" ref="V806:V811" si="244">SUM(J806:U806)</f>
        <v>101.2067</v>
      </c>
    </row>
    <row r="807" spans="1:22" s="12" customFormat="1" x14ac:dyDescent="0.25">
      <c r="A807" s="111"/>
      <c r="B807" s="111"/>
      <c r="C807" s="111"/>
      <c r="D807" s="111"/>
      <c r="E807" s="111"/>
      <c r="F807" s="111"/>
      <c r="G807" s="12" t="s">
        <v>133</v>
      </c>
      <c r="H807" s="111">
        <v>359</v>
      </c>
      <c r="I807" s="111" t="s">
        <v>597</v>
      </c>
      <c r="J807" s="110">
        <v>41.62</v>
      </c>
      <c r="K807" s="110">
        <v>9.8000000000000004E-2</v>
      </c>
      <c r="L807" s="110">
        <v>0.17019999999999999</v>
      </c>
      <c r="M807" s="110">
        <v>3.02</v>
      </c>
      <c r="N807" s="110">
        <v>0.1608</v>
      </c>
      <c r="O807" s="110">
        <v>52.95</v>
      </c>
      <c r="P807" s="110">
        <v>2.0499999999999998</v>
      </c>
      <c r="Q807" s="110"/>
      <c r="R807" s="110"/>
      <c r="S807" s="110">
        <v>0.1454</v>
      </c>
      <c r="T807" s="110">
        <v>2.8E-3</v>
      </c>
      <c r="U807" s="110">
        <v>8.5000000000000006E-2</v>
      </c>
      <c r="V807" s="110">
        <f t="shared" si="244"/>
        <v>100.30219999999998</v>
      </c>
    </row>
    <row r="808" spans="1:22" s="12" customFormat="1" x14ac:dyDescent="0.25">
      <c r="A808" s="111"/>
      <c r="B808" s="111"/>
      <c r="C808" s="111"/>
      <c r="D808" s="111"/>
      <c r="E808" s="111"/>
      <c r="F808" s="111"/>
      <c r="G808" s="12" t="s">
        <v>133</v>
      </c>
      <c r="H808" s="111">
        <v>360</v>
      </c>
      <c r="I808" s="111" t="s">
        <v>598</v>
      </c>
      <c r="J808" s="110">
        <v>41.51</v>
      </c>
      <c r="K808" s="110">
        <v>6.9099999999999995E-2</v>
      </c>
      <c r="L808" s="110">
        <v>0.20219999999999999</v>
      </c>
      <c r="M808" s="110">
        <v>3.19</v>
      </c>
      <c r="N808" s="110">
        <v>0.13969999999999999</v>
      </c>
      <c r="O808" s="110">
        <v>53.74</v>
      </c>
      <c r="P808" s="110">
        <v>1.9</v>
      </c>
      <c r="Q808" s="110"/>
      <c r="R808" s="110"/>
      <c r="S808" s="110">
        <v>0.19020000000000001</v>
      </c>
      <c r="T808" s="110">
        <v>0</v>
      </c>
      <c r="U808" s="110">
        <v>0.15240000000000001</v>
      </c>
      <c r="V808" s="110">
        <f t="shared" si="244"/>
        <v>101.09360000000001</v>
      </c>
    </row>
    <row r="809" spans="1:22" s="12" customFormat="1" x14ac:dyDescent="0.25">
      <c r="A809" s="111"/>
      <c r="B809" s="111"/>
      <c r="C809" s="111"/>
      <c r="D809" s="111"/>
      <c r="E809" s="111"/>
      <c r="F809" s="111"/>
      <c r="G809" s="12" t="s">
        <v>133</v>
      </c>
      <c r="H809" s="111">
        <v>361</v>
      </c>
      <c r="I809" s="111" t="s">
        <v>599</v>
      </c>
      <c r="J809" s="110">
        <v>41.83</v>
      </c>
      <c r="K809" s="110">
        <v>6.2E-2</v>
      </c>
      <c r="L809" s="110">
        <v>0.1444</v>
      </c>
      <c r="M809" s="110">
        <v>3.24</v>
      </c>
      <c r="N809" s="110">
        <v>0.19059999999999999</v>
      </c>
      <c r="O809" s="110">
        <v>53.13</v>
      </c>
      <c r="P809" s="110">
        <v>1.87</v>
      </c>
      <c r="Q809" s="110"/>
      <c r="R809" s="110"/>
      <c r="S809" s="110">
        <v>0.161</v>
      </c>
      <c r="T809" s="110">
        <v>1.2200000000000001E-2</v>
      </c>
      <c r="U809" s="110">
        <v>0.1293</v>
      </c>
      <c r="V809" s="110">
        <f t="shared" si="244"/>
        <v>100.76950000000002</v>
      </c>
    </row>
    <row r="810" spans="1:22" s="12" customFormat="1" x14ac:dyDescent="0.25">
      <c r="A810" s="111"/>
      <c r="B810" s="111"/>
      <c r="C810" s="111"/>
      <c r="D810" s="111"/>
      <c r="E810" s="111"/>
      <c r="F810" s="111"/>
      <c r="G810" s="12" t="s">
        <v>133</v>
      </c>
      <c r="H810" s="111">
        <v>366</v>
      </c>
      <c r="I810" s="111" t="s">
        <v>600</v>
      </c>
      <c r="J810" s="110">
        <v>41.59</v>
      </c>
      <c r="K810" s="110">
        <v>6.6400000000000001E-2</v>
      </c>
      <c r="L810" s="110">
        <v>0.1007</v>
      </c>
      <c r="M810" s="110">
        <v>3.13</v>
      </c>
      <c r="N810" s="110">
        <v>0.1532</v>
      </c>
      <c r="O810" s="110">
        <v>53.18</v>
      </c>
      <c r="P810" s="110">
        <v>2.2200000000000002</v>
      </c>
      <c r="Q810" s="110"/>
      <c r="R810" s="110"/>
      <c r="S810" s="110">
        <v>0.10979999999999999</v>
      </c>
      <c r="T810" s="110">
        <v>3.3599999999999998E-2</v>
      </c>
      <c r="U810" s="110">
        <v>0.1147</v>
      </c>
      <c r="V810" s="110">
        <f t="shared" si="244"/>
        <v>100.69840000000002</v>
      </c>
    </row>
    <row r="811" spans="1:22" s="12" customFormat="1" x14ac:dyDescent="0.25">
      <c r="A811" s="111"/>
      <c r="B811" s="111"/>
      <c r="C811" s="111"/>
      <c r="D811" s="111"/>
      <c r="E811" s="111"/>
      <c r="F811" s="111"/>
      <c r="G811" s="111"/>
      <c r="H811" s="111"/>
      <c r="I811" s="73" t="s">
        <v>135</v>
      </c>
      <c r="J811" s="74">
        <f t="shared" ref="J811:U811" si="245">AVERAGE(J806:J810)</f>
        <v>41.731999999999999</v>
      </c>
      <c r="K811" s="74">
        <f t="shared" si="245"/>
        <v>6.7360000000000003E-2</v>
      </c>
      <c r="L811" s="74">
        <f t="shared" si="245"/>
        <v>0.14721999999999999</v>
      </c>
      <c r="M811" s="74">
        <f t="shared" si="245"/>
        <v>3.1439999999999997</v>
      </c>
      <c r="N811" s="74">
        <f t="shared" si="245"/>
        <v>0.14750000000000002</v>
      </c>
      <c r="O811" s="74">
        <f t="shared" si="245"/>
        <v>53.265999999999998</v>
      </c>
      <c r="P811" s="74">
        <f t="shared" si="245"/>
        <v>2.0099999999999998</v>
      </c>
      <c r="Q811" s="74"/>
      <c r="R811" s="74"/>
      <c r="S811" s="74">
        <f t="shared" si="245"/>
        <v>0.16196000000000002</v>
      </c>
      <c r="T811" s="74">
        <f t="shared" si="245"/>
        <v>1.9200000000000002E-2</v>
      </c>
      <c r="U811" s="74">
        <f t="shared" si="245"/>
        <v>0.11884000000000002</v>
      </c>
      <c r="V811" s="74">
        <f t="shared" si="244"/>
        <v>100.81407999999999</v>
      </c>
    </row>
    <row r="812" spans="1:22" s="12" customFormat="1" x14ac:dyDescent="0.25">
      <c r="I812" s="73" t="s">
        <v>136</v>
      </c>
      <c r="J812" s="74">
        <f t="shared" ref="J812:U812" si="246">STDEV(J806:J810)</f>
        <v>0.24211567483333238</v>
      </c>
      <c r="K812" s="74">
        <f t="shared" si="246"/>
        <v>2.0313862262012133E-2</v>
      </c>
      <c r="L812" s="74">
        <f t="shared" si="246"/>
        <v>4.0441463870636518E-2</v>
      </c>
      <c r="M812" s="74">
        <f t="shared" si="246"/>
        <v>8.203657720797479E-2</v>
      </c>
      <c r="N812" s="74">
        <f t="shared" si="246"/>
        <v>3.5624149112645422E-2</v>
      </c>
      <c r="O812" s="74">
        <f t="shared" si="246"/>
        <v>0.29770791054320306</v>
      </c>
      <c r="P812" s="74">
        <f t="shared" si="246"/>
        <v>0.13910427743243561</v>
      </c>
      <c r="Q812" s="74"/>
      <c r="R812" s="74"/>
      <c r="S812" s="74">
        <f t="shared" si="246"/>
        <v>3.7116680886092011E-2</v>
      </c>
      <c r="T812" s="74">
        <f t="shared" si="246"/>
        <v>2.0549939172659366E-2</v>
      </c>
      <c r="U812" s="74">
        <f t="shared" si="246"/>
        <v>2.46700830967388E-2</v>
      </c>
      <c r="V812" s="74"/>
    </row>
    <row r="813" spans="1:22" customFormat="1" x14ac:dyDescent="0.25">
      <c r="A813" s="3" t="s">
        <v>607</v>
      </c>
      <c r="B813" s="3" t="s">
        <v>149</v>
      </c>
      <c r="C813" s="3">
        <v>2</v>
      </c>
      <c r="D813" s="3">
        <v>1300</v>
      </c>
      <c r="E813" s="3">
        <v>30</v>
      </c>
      <c r="F813" s="3">
        <v>1</v>
      </c>
      <c r="G813" s="101"/>
      <c r="H813" s="101"/>
      <c r="I813" s="101" t="s">
        <v>413</v>
      </c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</row>
    <row r="814" spans="1:22" x14ac:dyDescent="0.25">
      <c r="A814"/>
      <c r="B814"/>
      <c r="C814"/>
      <c r="D814"/>
      <c r="E814"/>
      <c r="F814"/>
      <c r="G814" s="7" t="s">
        <v>133</v>
      </c>
      <c r="H814">
        <v>383</v>
      </c>
      <c r="I814" t="s">
        <v>601</v>
      </c>
      <c r="J814" s="105">
        <v>0.18090000000000001</v>
      </c>
      <c r="K814" s="105">
        <v>1.1113999999999999</v>
      </c>
      <c r="L814" s="105">
        <v>32.909999999999997</v>
      </c>
      <c r="M814" s="105">
        <v>36.49</v>
      </c>
      <c r="N814" s="105">
        <v>0.1288</v>
      </c>
      <c r="O814" s="105">
        <v>23.02</v>
      </c>
      <c r="P814" s="105">
        <v>0.36149999999999999</v>
      </c>
      <c r="Q814" s="105"/>
      <c r="R814" s="105"/>
      <c r="S814" s="105"/>
      <c r="T814" s="105">
        <v>5.03</v>
      </c>
      <c r="U814" s="105">
        <v>0.26090000000000002</v>
      </c>
      <c r="V814" s="105">
        <f t="shared" ref="V814:V819" si="247">SUM(J814:U814)</f>
        <v>99.493499999999997</v>
      </c>
    </row>
    <row r="815" spans="1:22" x14ac:dyDescent="0.25">
      <c r="A815"/>
      <c r="B815"/>
      <c r="C815"/>
      <c r="D815"/>
      <c r="E815"/>
      <c r="F815"/>
      <c r="G815" s="7" t="s">
        <v>133</v>
      </c>
      <c r="H815">
        <v>384</v>
      </c>
      <c r="I815" t="s">
        <v>602</v>
      </c>
      <c r="J815" s="105">
        <v>0.1489</v>
      </c>
      <c r="K815" s="105">
        <v>1.0900000000000001</v>
      </c>
      <c r="L815" s="105">
        <v>32.42</v>
      </c>
      <c r="M815" s="105">
        <v>34.29</v>
      </c>
      <c r="N815" s="105">
        <v>0.1031</v>
      </c>
      <c r="O815" s="105">
        <v>22.51</v>
      </c>
      <c r="P815" s="105">
        <v>0.35909999999999997</v>
      </c>
      <c r="Q815" s="105"/>
      <c r="R815" s="105"/>
      <c r="S815" s="105"/>
      <c r="T815" s="105">
        <v>7.85</v>
      </c>
      <c r="U815" s="105">
        <v>0.36480000000000001</v>
      </c>
      <c r="V815" s="105">
        <f t="shared" si="247"/>
        <v>99.135900000000007</v>
      </c>
    </row>
    <row r="816" spans="1:22" x14ac:dyDescent="0.25">
      <c r="A816"/>
      <c r="B816"/>
      <c r="C816"/>
      <c r="D816"/>
      <c r="E816"/>
      <c r="F816"/>
      <c r="G816" s="7" t="s">
        <v>133</v>
      </c>
      <c r="H816">
        <v>385</v>
      </c>
      <c r="I816" t="s">
        <v>603</v>
      </c>
      <c r="J816" s="105">
        <v>0.1641</v>
      </c>
      <c r="K816" s="105">
        <v>0.90059999999999996</v>
      </c>
      <c r="L816" s="105">
        <v>30.79</v>
      </c>
      <c r="M816" s="105">
        <v>31.66</v>
      </c>
      <c r="N816" s="105">
        <v>0.19439999999999999</v>
      </c>
      <c r="O816" s="105">
        <v>22.19</v>
      </c>
      <c r="P816" s="105">
        <v>0.34310000000000002</v>
      </c>
      <c r="Q816" s="105"/>
      <c r="R816" s="105"/>
      <c r="S816" s="105"/>
      <c r="T816" s="105">
        <v>12.54</v>
      </c>
      <c r="U816" s="105">
        <v>0.22500000000000001</v>
      </c>
      <c r="V816" s="105">
        <f t="shared" si="247"/>
        <v>99.007200000000012</v>
      </c>
    </row>
    <row r="817" spans="1:22" x14ac:dyDescent="0.25">
      <c r="A817"/>
      <c r="B817"/>
      <c r="C817"/>
      <c r="D817"/>
      <c r="E817"/>
      <c r="F817"/>
      <c r="G817" s="7" t="s">
        <v>133</v>
      </c>
      <c r="H817">
        <v>386</v>
      </c>
      <c r="I817" t="s">
        <v>604</v>
      </c>
      <c r="J817" s="105">
        <v>0.30030000000000001</v>
      </c>
      <c r="K817" s="105">
        <v>1.0201</v>
      </c>
      <c r="L817" s="105">
        <v>32.479999999999997</v>
      </c>
      <c r="M817" s="105">
        <v>34.28</v>
      </c>
      <c r="N817" s="105">
        <v>0.17749999999999999</v>
      </c>
      <c r="O817" s="105">
        <v>22.7</v>
      </c>
      <c r="P817" s="105">
        <v>0.37969999999999998</v>
      </c>
      <c r="Q817" s="105"/>
      <c r="R817" s="105"/>
      <c r="S817" s="105"/>
      <c r="T817" s="105">
        <v>8.15</v>
      </c>
      <c r="U817" s="105">
        <v>0.2155</v>
      </c>
      <c r="V817" s="105">
        <f t="shared" si="247"/>
        <v>99.703100000000006</v>
      </c>
    </row>
    <row r="818" spans="1:22" x14ac:dyDescent="0.25">
      <c r="A818"/>
      <c r="B818"/>
      <c r="C818"/>
      <c r="D818"/>
      <c r="E818"/>
      <c r="F818"/>
      <c r="G818" s="7" t="s">
        <v>133</v>
      </c>
      <c r="H818">
        <v>387</v>
      </c>
      <c r="I818" t="s">
        <v>605</v>
      </c>
      <c r="J818" s="105">
        <v>8.8800000000000004E-2</v>
      </c>
      <c r="K818" s="105">
        <v>1.1231</v>
      </c>
      <c r="L818" s="105">
        <v>31.12</v>
      </c>
      <c r="M818" s="105">
        <v>34.479999999999997</v>
      </c>
      <c r="N818" s="105">
        <v>0.1676</v>
      </c>
      <c r="O818" s="105">
        <v>22.6</v>
      </c>
      <c r="P818" s="105">
        <v>0.32240000000000002</v>
      </c>
      <c r="Q818" s="105"/>
      <c r="R818" s="105"/>
      <c r="S818" s="105"/>
      <c r="T818" s="105">
        <v>9.67</v>
      </c>
      <c r="U818" s="105">
        <v>0.28920000000000001</v>
      </c>
      <c r="V818" s="105">
        <f t="shared" si="247"/>
        <v>99.861099999999993</v>
      </c>
    </row>
    <row r="819" spans="1:22" x14ac:dyDescent="0.25">
      <c r="A819"/>
      <c r="B819"/>
      <c r="C819"/>
      <c r="D819"/>
      <c r="E819"/>
      <c r="F819"/>
      <c r="G819"/>
      <c r="H819"/>
      <c r="I819" s="73" t="s">
        <v>135</v>
      </c>
      <c r="J819" s="74">
        <f>AVERAGE(J814:J818)</f>
        <v>0.17660000000000001</v>
      </c>
      <c r="K819" s="74">
        <f t="shared" ref="K819:U819" si="248">AVERAGE(K814:K818)</f>
        <v>1.04904</v>
      </c>
      <c r="L819" s="74">
        <f t="shared" si="248"/>
        <v>31.943999999999999</v>
      </c>
      <c r="M819" s="74">
        <f t="shared" si="248"/>
        <v>34.239999999999995</v>
      </c>
      <c r="N819" s="74">
        <f t="shared" si="248"/>
        <v>0.15428</v>
      </c>
      <c r="O819" s="74">
        <f t="shared" si="248"/>
        <v>22.604000000000003</v>
      </c>
      <c r="P819" s="74">
        <f t="shared" si="248"/>
        <v>0.35315999999999997</v>
      </c>
      <c r="Q819" s="74"/>
      <c r="R819" s="74"/>
      <c r="S819" s="74"/>
      <c r="T819" s="74">
        <f t="shared" si="248"/>
        <v>8.6479999999999997</v>
      </c>
      <c r="U819" s="74">
        <f t="shared" si="248"/>
        <v>0.27107999999999999</v>
      </c>
      <c r="V819" s="74">
        <f t="shared" si="247"/>
        <v>99.440159999999992</v>
      </c>
    </row>
    <row r="820" spans="1:22" x14ac:dyDescent="0.25">
      <c r="A820" s="7"/>
      <c r="I820" s="73" t="s">
        <v>136</v>
      </c>
      <c r="J820" s="74">
        <f>STDEV(J814:J818)</f>
        <v>7.7383073084493117E-2</v>
      </c>
      <c r="K820" s="74">
        <f t="shared" ref="K820:U820" si="249">STDEV(K814:K818)</f>
        <v>9.2091438255681515E-2</v>
      </c>
      <c r="L820" s="74">
        <f t="shared" si="249"/>
        <v>0.92974727748996289</v>
      </c>
      <c r="M820" s="74">
        <f t="shared" si="249"/>
        <v>1.716143933357573</v>
      </c>
      <c r="N820" s="74">
        <f t="shared" si="249"/>
        <v>3.7399291437138202E-2</v>
      </c>
      <c r="O820" s="74">
        <f t="shared" si="249"/>
        <v>0.3010481689032497</v>
      </c>
      <c r="P820" s="74">
        <f t="shared" si="249"/>
        <v>2.1544094318397308E-2</v>
      </c>
      <c r="Q820" s="74"/>
      <c r="R820" s="74"/>
      <c r="S820" s="74"/>
      <c r="T820" s="74">
        <f t="shared" si="249"/>
        <v>2.7462192192175743</v>
      </c>
      <c r="U820" s="74">
        <f t="shared" si="249"/>
        <v>6.0058113523486778E-2</v>
      </c>
      <c r="V820" s="74"/>
    </row>
    <row r="821" spans="1:22" x14ac:dyDescent="0.25">
      <c r="A821" s="3" t="s">
        <v>137</v>
      </c>
      <c r="B821" s="3" t="s">
        <v>149</v>
      </c>
      <c r="C821" s="3">
        <v>2</v>
      </c>
      <c r="D821" s="3">
        <v>1300</v>
      </c>
      <c r="E821" s="3">
        <v>30</v>
      </c>
      <c r="F821" s="3">
        <v>4</v>
      </c>
      <c r="G821" s="3"/>
      <c r="H821" s="5"/>
      <c r="I821" s="5" t="s">
        <v>413</v>
      </c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x14ac:dyDescent="0.25">
      <c r="B822" s="6"/>
      <c r="G822" s="7" t="s">
        <v>133</v>
      </c>
      <c r="H822" s="7">
        <v>168</v>
      </c>
      <c r="I822" s="7" t="s">
        <v>90</v>
      </c>
      <c r="J822" s="10">
        <v>0.19159999999999999</v>
      </c>
      <c r="K822" s="10">
        <v>0.92579999999999996</v>
      </c>
      <c r="L822" s="10">
        <v>31.87</v>
      </c>
      <c r="M822" s="10">
        <v>31.69</v>
      </c>
      <c r="N822" s="10">
        <v>0.113</v>
      </c>
      <c r="O822" s="10">
        <v>22.97</v>
      </c>
      <c r="P822" s="10">
        <v>0.44030000000000002</v>
      </c>
      <c r="Q822" s="10"/>
      <c r="R822" s="10"/>
      <c r="S822" s="10"/>
      <c r="T822" s="10">
        <v>10.77</v>
      </c>
      <c r="U822" s="10">
        <v>0.21990000000000001</v>
      </c>
      <c r="V822" s="10">
        <f t="shared" ref="V822:V830" si="250">SUM(J822:U822)</f>
        <v>99.190599999999989</v>
      </c>
    </row>
    <row r="823" spans="1:22" x14ac:dyDescent="0.25">
      <c r="B823" s="6"/>
      <c r="G823" s="7" t="s">
        <v>133</v>
      </c>
      <c r="H823" s="7">
        <v>169</v>
      </c>
      <c r="I823" s="7" t="s">
        <v>91</v>
      </c>
      <c r="J823" s="10">
        <v>1.0061</v>
      </c>
      <c r="K823" s="10">
        <v>1.1123000000000001</v>
      </c>
      <c r="L823" s="10">
        <v>32.49</v>
      </c>
      <c r="M823" s="10">
        <v>32.39</v>
      </c>
      <c r="N823" s="10">
        <v>0.1663</v>
      </c>
      <c r="O823" s="10">
        <v>23.24</v>
      </c>
      <c r="P823" s="10">
        <v>0.75239999999999996</v>
      </c>
      <c r="Q823" s="10"/>
      <c r="R823" s="10"/>
      <c r="S823" s="10"/>
      <c r="T823" s="10">
        <v>9</v>
      </c>
      <c r="U823" s="10">
        <v>0.16350000000000001</v>
      </c>
      <c r="V823" s="10">
        <f t="shared" si="250"/>
        <v>100.3206</v>
      </c>
    </row>
    <row r="824" spans="1:22" x14ac:dyDescent="0.25">
      <c r="B824" s="6"/>
      <c r="G824" s="7" t="s">
        <v>133</v>
      </c>
      <c r="H824" s="7">
        <v>170</v>
      </c>
      <c r="I824" s="7" t="s">
        <v>92</v>
      </c>
      <c r="J824" s="10">
        <v>0.49199999999999999</v>
      </c>
      <c r="K824" s="10">
        <v>0.94310000000000005</v>
      </c>
      <c r="L824" s="10">
        <v>30.87</v>
      </c>
      <c r="M824" s="10">
        <v>32.39</v>
      </c>
      <c r="N824" s="10">
        <v>0.13880000000000001</v>
      </c>
      <c r="O824" s="10">
        <v>23.57</v>
      </c>
      <c r="P824" s="10">
        <v>0.62290000000000001</v>
      </c>
      <c r="Q824" s="10"/>
      <c r="R824" s="10"/>
      <c r="S824" s="10"/>
      <c r="T824" s="10">
        <v>10.65</v>
      </c>
      <c r="U824" s="10">
        <v>0.2019</v>
      </c>
      <c r="V824" s="10">
        <f t="shared" si="250"/>
        <v>99.878699999999995</v>
      </c>
    </row>
    <row r="825" spans="1:22" x14ac:dyDescent="0.25">
      <c r="B825" s="6"/>
      <c r="G825" s="7" t="s">
        <v>133</v>
      </c>
      <c r="H825" s="7">
        <v>172</v>
      </c>
      <c r="I825" s="7" t="s">
        <v>93</v>
      </c>
      <c r="J825" s="10">
        <v>0.47410000000000002</v>
      </c>
      <c r="K825" s="10">
        <v>1.131</v>
      </c>
      <c r="L825" s="10">
        <v>32.090000000000003</v>
      </c>
      <c r="M825" s="10">
        <v>33.49</v>
      </c>
      <c r="N825" s="10">
        <v>0.16950000000000001</v>
      </c>
      <c r="O825" s="10">
        <v>22.78</v>
      </c>
      <c r="P825" s="10">
        <v>0.66139999999999999</v>
      </c>
      <c r="Q825" s="10"/>
      <c r="R825" s="10"/>
      <c r="S825" s="10"/>
      <c r="T825" s="10">
        <v>8.49</v>
      </c>
      <c r="U825" s="10">
        <v>0.1384</v>
      </c>
      <c r="V825" s="10">
        <f t="shared" si="250"/>
        <v>99.424400000000006</v>
      </c>
    </row>
    <row r="826" spans="1:22" x14ac:dyDescent="0.25">
      <c r="B826" s="6"/>
      <c r="G826" s="7" t="s">
        <v>133</v>
      </c>
      <c r="H826" s="7">
        <v>173</v>
      </c>
      <c r="I826" s="7" t="s">
        <v>94</v>
      </c>
      <c r="J826" s="10">
        <v>0.23139999999999999</v>
      </c>
      <c r="K826" s="10">
        <v>1.0207999999999999</v>
      </c>
      <c r="L826" s="10">
        <v>31.27</v>
      </c>
      <c r="M826" s="10">
        <v>32.36</v>
      </c>
      <c r="N826" s="10">
        <v>0.15989999999999999</v>
      </c>
      <c r="O826" s="10">
        <v>23</v>
      </c>
      <c r="P826" s="10">
        <v>0.63880000000000003</v>
      </c>
      <c r="Q826" s="10"/>
      <c r="R826" s="10"/>
      <c r="S826" s="10"/>
      <c r="T826" s="10">
        <v>10.66</v>
      </c>
      <c r="U826" s="10">
        <v>0.15279999999999999</v>
      </c>
      <c r="V826" s="10">
        <f t="shared" si="250"/>
        <v>99.49369999999999</v>
      </c>
    </row>
    <row r="827" spans="1:22" x14ac:dyDescent="0.25">
      <c r="B827" s="6"/>
      <c r="G827" s="7" t="s">
        <v>133</v>
      </c>
      <c r="H827" s="7">
        <v>174</v>
      </c>
      <c r="I827" s="7" t="s">
        <v>95</v>
      </c>
      <c r="J827" s="10">
        <v>9.01E-2</v>
      </c>
      <c r="K827" s="10">
        <v>1.0254000000000001</v>
      </c>
      <c r="L827" s="10">
        <v>31.75</v>
      </c>
      <c r="M827" s="10">
        <v>32.729999999999997</v>
      </c>
      <c r="N827" s="10">
        <v>0.17349999999999999</v>
      </c>
      <c r="O827" s="10">
        <v>22.78</v>
      </c>
      <c r="P827" s="10">
        <v>0.32650000000000001</v>
      </c>
      <c r="Q827" s="10"/>
      <c r="R827" s="10"/>
      <c r="S827" s="10"/>
      <c r="T827" s="10">
        <v>10.119999999999999</v>
      </c>
      <c r="U827" s="10">
        <v>0.1366</v>
      </c>
      <c r="V827" s="10">
        <f t="shared" si="250"/>
        <v>99.132099999999994</v>
      </c>
    </row>
    <row r="828" spans="1:22" customFormat="1" x14ac:dyDescent="0.25">
      <c r="A828" s="40"/>
      <c r="B828" s="6"/>
      <c r="C828" s="7"/>
      <c r="D828" s="7"/>
      <c r="E828" s="7"/>
      <c r="F828" s="7"/>
      <c r="G828" s="7" t="s">
        <v>133</v>
      </c>
      <c r="H828" s="7">
        <v>175</v>
      </c>
      <c r="I828" s="7" t="s">
        <v>96</v>
      </c>
      <c r="J828" s="10">
        <v>0.1216</v>
      </c>
      <c r="K828" s="10">
        <v>1.0744</v>
      </c>
      <c r="L828" s="10">
        <v>30.2</v>
      </c>
      <c r="M828" s="10">
        <v>32.64</v>
      </c>
      <c r="N828" s="10">
        <v>0.1714</v>
      </c>
      <c r="O828" s="10">
        <v>22.64</v>
      </c>
      <c r="P828" s="10">
        <v>0.35610000000000003</v>
      </c>
      <c r="Q828" s="10"/>
      <c r="R828" s="10"/>
      <c r="S828" s="10"/>
      <c r="T828" s="10">
        <v>11.33</v>
      </c>
      <c r="U828" s="10">
        <v>0.2145</v>
      </c>
      <c r="V828" s="10">
        <f t="shared" si="250"/>
        <v>98.748000000000005</v>
      </c>
    </row>
    <row r="829" spans="1:22" x14ac:dyDescent="0.25">
      <c r="B829" s="6"/>
      <c r="G829" s="7" t="s">
        <v>133</v>
      </c>
      <c r="H829" s="7">
        <v>176</v>
      </c>
      <c r="I829" s="7" t="s">
        <v>97</v>
      </c>
      <c r="J829" s="10">
        <v>6.7799999999999999E-2</v>
      </c>
      <c r="K829" s="10">
        <v>0.93799999999999994</v>
      </c>
      <c r="L829" s="10">
        <v>31.05</v>
      </c>
      <c r="M829" s="10">
        <v>33.44</v>
      </c>
      <c r="N829" s="10">
        <v>0.19139999999999999</v>
      </c>
      <c r="O829" s="10">
        <v>22.99</v>
      </c>
      <c r="P829" s="10">
        <v>0.31219999999999998</v>
      </c>
      <c r="Q829" s="10"/>
      <c r="R829" s="10"/>
      <c r="S829" s="10"/>
      <c r="T829" s="10">
        <v>11.18</v>
      </c>
      <c r="U829" s="10">
        <v>0.15909999999999999</v>
      </c>
      <c r="V829" s="10">
        <f t="shared" si="250"/>
        <v>100.32849999999999</v>
      </c>
    </row>
    <row r="830" spans="1:22" x14ac:dyDescent="0.25">
      <c r="B830" s="6"/>
      <c r="I830" s="73" t="s">
        <v>135</v>
      </c>
      <c r="J830" s="74">
        <f t="shared" ref="J830:U830" si="251">AVERAGE(J822:J829)</f>
        <v>0.33433750000000001</v>
      </c>
      <c r="K830" s="74">
        <f t="shared" si="251"/>
        <v>1.0213500000000002</v>
      </c>
      <c r="L830" s="74">
        <f t="shared" si="251"/>
        <v>31.44875</v>
      </c>
      <c r="M830" s="74">
        <f t="shared" si="251"/>
        <v>32.641249999999999</v>
      </c>
      <c r="N830" s="74">
        <f t="shared" si="251"/>
        <v>0.16047500000000001</v>
      </c>
      <c r="O830" s="74">
        <f t="shared" si="251"/>
        <v>22.996250000000003</v>
      </c>
      <c r="P830" s="74">
        <f t="shared" si="251"/>
        <v>0.51382500000000009</v>
      </c>
      <c r="Q830" s="74"/>
      <c r="R830" s="74"/>
      <c r="S830" s="74"/>
      <c r="T830" s="74">
        <f t="shared" si="251"/>
        <v>10.275000000000002</v>
      </c>
      <c r="U830" s="74">
        <f t="shared" si="251"/>
        <v>0.17333750000000001</v>
      </c>
      <c r="V830" s="74">
        <f t="shared" si="250"/>
        <v>99.564575000000005</v>
      </c>
    </row>
    <row r="831" spans="1:22" s="61" customFormat="1" x14ac:dyDescent="0.25">
      <c r="A831" s="156"/>
      <c r="B831" s="165"/>
      <c r="I831" s="157" t="s">
        <v>136</v>
      </c>
      <c r="J831" s="158">
        <f t="shared" ref="J831:U831" si="252">STDEV(J822:J829)</f>
        <v>0.31680941516267197</v>
      </c>
      <c r="K831" s="158">
        <f t="shared" si="252"/>
        <v>8.0468378882639385E-2</v>
      </c>
      <c r="L831" s="158">
        <f t="shared" si="252"/>
        <v>0.74151269134693365</v>
      </c>
      <c r="M831" s="158">
        <f t="shared" si="252"/>
        <v>0.59479738446922248</v>
      </c>
      <c r="N831" s="158">
        <f t="shared" si="252"/>
        <v>2.4156498681957697E-2</v>
      </c>
      <c r="O831" s="158">
        <f t="shared" si="252"/>
        <v>0.29514826782483367</v>
      </c>
      <c r="P831" s="158">
        <f t="shared" si="252"/>
        <v>0.17412594579786186</v>
      </c>
      <c r="Q831" s="158"/>
      <c r="R831" s="158"/>
      <c r="S831" s="158"/>
      <c r="T831" s="158">
        <f t="shared" si="252"/>
        <v>1.0213296655410953</v>
      </c>
      <c r="U831" s="158">
        <f t="shared" si="252"/>
        <v>3.3742255725255924E-2</v>
      </c>
      <c r="V831" s="158"/>
    </row>
    <row r="832" spans="1:22" customFormat="1" x14ac:dyDescent="0.25">
      <c r="A832" s="3" t="s">
        <v>606</v>
      </c>
      <c r="B832" s="3" t="s">
        <v>149</v>
      </c>
      <c r="C832" s="3">
        <v>2</v>
      </c>
      <c r="D832" s="3">
        <v>1300</v>
      </c>
      <c r="E832" s="3">
        <v>50</v>
      </c>
      <c r="F832" s="3">
        <v>1</v>
      </c>
      <c r="G832" s="101"/>
      <c r="H832" s="101"/>
      <c r="I832" s="101" t="s">
        <v>828</v>
      </c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</row>
    <row r="833" spans="1:22" s="35" customFormat="1" x14ac:dyDescent="0.25">
      <c r="A833" s="103"/>
      <c r="B833" s="103"/>
      <c r="C833" s="103"/>
      <c r="D833" s="103"/>
      <c r="E833" s="103"/>
      <c r="F833" s="103"/>
      <c r="G833" s="67" t="s">
        <v>153</v>
      </c>
      <c r="H833" s="103"/>
      <c r="I833" t="s">
        <v>726</v>
      </c>
      <c r="J833" s="105">
        <v>26.731000000000002</v>
      </c>
      <c r="K833" s="105">
        <v>1.046</v>
      </c>
      <c r="L833" s="105">
        <v>5.6340000000000003</v>
      </c>
      <c r="M833" s="105">
        <v>4.673</v>
      </c>
      <c r="N833" s="105">
        <v>0.14000000000000001</v>
      </c>
      <c r="O833" s="105">
        <v>9.4</v>
      </c>
      <c r="P833" s="105">
        <v>37.715000000000003</v>
      </c>
      <c r="Q833" s="105">
        <v>1.2470000000000001</v>
      </c>
      <c r="R833" s="105">
        <v>0.51200000000000001</v>
      </c>
      <c r="S833" s="105">
        <v>0.33900000000000002</v>
      </c>
      <c r="T833" s="100"/>
      <c r="U833" s="100"/>
      <c r="V833" s="140">
        <f t="shared" ref="V833:V839" si="253">SUM(J833:U833)</f>
        <v>87.436999999999998</v>
      </c>
    </row>
    <row r="834" spans="1:22" s="35" customFormat="1" x14ac:dyDescent="0.25">
      <c r="A834" s="103"/>
      <c r="B834" s="103"/>
      <c r="C834" s="103"/>
      <c r="D834" s="103"/>
      <c r="E834" s="103"/>
      <c r="F834" s="103"/>
      <c r="G834" s="67" t="s">
        <v>153</v>
      </c>
      <c r="H834" s="103"/>
      <c r="I834" t="s">
        <v>727</v>
      </c>
      <c r="J834" s="105">
        <v>26.748000000000001</v>
      </c>
      <c r="K834" s="105">
        <v>1.167</v>
      </c>
      <c r="L834" s="105">
        <v>5.7249999999999996</v>
      </c>
      <c r="M834" s="105">
        <v>4.5970000000000004</v>
      </c>
      <c r="N834" s="105">
        <v>6.7000000000000004E-2</v>
      </c>
      <c r="O834" s="105">
        <v>9.3989999999999991</v>
      </c>
      <c r="P834" s="105">
        <v>37.838999999999999</v>
      </c>
      <c r="Q834" s="105">
        <v>1.42</v>
      </c>
      <c r="R834" s="105">
        <v>0.48099999999999998</v>
      </c>
      <c r="S834" s="105">
        <v>0.30199999999999999</v>
      </c>
      <c r="T834" s="100"/>
      <c r="U834" s="100"/>
      <c r="V834" s="140">
        <f t="shared" si="253"/>
        <v>87.745000000000005</v>
      </c>
    </row>
    <row r="835" spans="1:22" s="35" customFormat="1" x14ac:dyDescent="0.25">
      <c r="A835" s="103"/>
      <c r="B835" s="103"/>
      <c r="C835" s="103"/>
      <c r="D835" s="103"/>
      <c r="E835" s="103"/>
      <c r="F835" s="103"/>
      <c r="G835" s="67" t="s">
        <v>153</v>
      </c>
      <c r="H835" s="103"/>
      <c r="I835" t="s">
        <v>728</v>
      </c>
      <c r="J835" s="105">
        <v>26.689</v>
      </c>
      <c r="K835" s="105">
        <v>1.016</v>
      </c>
      <c r="L835" s="105">
        <v>5.5830000000000002</v>
      </c>
      <c r="M835" s="105">
        <v>4.6159999999999997</v>
      </c>
      <c r="N835" s="105">
        <v>6.4000000000000001E-2</v>
      </c>
      <c r="O835" s="105">
        <v>9.3569999999999993</v>
      </c>
      <c r="P835" s="105">
        <v>37.679000000000002</v>
      </c>
      <c r="Q835" s="105">
        <v>1.28</v>
      </c>
      <c r="R835" s="105">
        <v>0.496</v>
      </c>
      <c r="S835" s="105">
        <v>0.34799999999999998</v>
      </c>
      <c r="T835" s="100"/>
      <c r="U835" s="100"/>
      <c r="V835" s="140">
        <f t="shared" si="253"/>
        <v>87.127999999999986</v>
      </c>
    </row>
    <row r="836" spans="1:22" s="35" customFormat="1" x14ac:dyDescent="0.25">
      <c r="A836" s="103"/>
      <c r="B836" s="103"/>
      <c r="C836" s="103"/>
      <c r="D836" s="103"/>
      <c r="E836" s="103"/>
      <c r="F836" s="103"/>
      <c r="G836" s="67" t="s">
        <v>153</v>
      </c>
      <c r="H836" s="103"/>
      <c r="I836" t="s">
        <v>729</v>
      </c>
      <c r="J836" s="105">
        <v>27.007999999999999</v>
      </c>
      <c r="K836" s="105">
        <v>1.075</v>
      </c>
      <c r="L836" s="105">
        <v>5.7720000000000002</v>
      </c>
      <c r="M836" s="105">
        <v>4.6909999999999998</v>
      </c>
      <c r="N836" s="105">
        <v>9.6000000000000002E-2</v>
      </c>
      <c r="O836" s="105">
        <v>9.2919999999999998</v>
      </c>
      <c r="P836" s="105">
        <v>38.26</v>
      </c>
      <c r="Q836" s="105">
        <v>1.3380000000000001</v>
      </c>
      <c r="R836" s="105">
        <v>0.502</v>
      </c>
      <c r="S836" s="105">
        <v>0.34200000000000003</v>
      </c>
      <c r="T836" s="100"/>
      <c r="U836" s="100"/>
      <c r="V836" s="140">
        <f t="shared" si="253"/>
        <v>88.375999999999976</v>
      </c>
    </row>
    <row r="837" spans="1:22" s="35" customFormat="1" x14ac:dyDescent="0.25">
      <c r="A837" s="103"/>
      <c r="B837" s="103"/>
      <c r="C837" s="103"/>
      <c r="D837" s="103"/>
      <c r="E837" s="103"/>
      <c r="F837" s="103"/>
      <c r="G837" s="67" t="s">
        <v>153</v>
      </c>
      <c r="H837" s="103"/>
      <c r="I837" t="s">
        <v>730</v>
      </c>
      <c r="J837" s="105">
        <v>27.079000000000001</v>
      </c>
      <c r="K837" s="105">
        <v>1.105</v>
      </c>
      <c r="L837" s="105">
        <v>5.8170000000000002</v>
      </c>
      <c r="M837" s="105">
        <v>4.7080000000000002</v>
      </c>
      <c r="N837" s="105">
        <v>7.3999999999999996E-2</v>
      </c>
      <c r="O837" s="105">
        <v>9.5350000000000001</v>
      </c>
      <c r="P837" s="105">
        <v>37.984000000000002</v>
      </c>
      <c r="Q837" s="105">
        <v>1.357</v>
      </c>
      <c r="R837" s="105">
        <v>0.52400000000000002</v>
      </c>
      <c r="S837" s="105">
        <v>0.35599999999999998</v>
      </c>
      <c r="T837" s="100"/>
      <c r="U837" s="100"/>
      <c r="V837" s="140">
        <f t="shared" si="253"/>
        <v>88.538999999999987</v>
      </c>
    </row>
    <row r="838" spans="1:22" s="35" customFormat="1" x14ac:dyDescent="0.25">
      <c r="A838" s="103"/>
      <c r="B838" s="103"/>
      <c r="C838" s="103"/>
      <c r="D838" s="103"/>
      <c r="E838" s="103"/>
      <c r="F838" s="103"/>
      <c r="G838" s="67" t="s">
        <v>153</v>
      </c>
      <c r="H838" s="103"/>
      <c r="I838" t="s">
        <v>731</v>
      </c>
      <c r="J838" s="105">
        <v>26.834</v>
      </c>
      <c r="K838" s="105">
        <v>1.085</v>
      </c>
      <c r="L838" s="105">
        <v>5.9109999999999996</v>
      </c>
      <c r="M838" s="105">
        <v>4.7450000000000001</v>
      </c>
      <c r="N838" s="105">
        <v>9.9000000000000005E-2</v>
      </c>
      <c r="O838" s="105">
        <v>9.5020000000000007</v>
      </c>
      <c r="P838" s="105">
        <v>37.911999999999999</v>
      </c>
      <c r="Q838" s="105">
        <v>1.3120000000000001</v>
      </c>
      <c r="R838" s="105">
        <v>0.49199999999999999</v>
      </c>
      <c r="S838" s="105">
        <v>0.40100000000000002</v>
      </c>
      <c r="T838" s="100"/>
      <c r="U838" s="100"/>
      <c r="V838" s="140">
        <f t="shared" si="253"/>
        <v>88.292999999999992</v>
      </c>
    </row>
    <row r="839" spans="1:22" s="35" customFormat="1" x14ac:dyDescent="0.25">
      <c r="A839" s="103"/>
      <c r="B839" s="103"/>
      <c r="C839" s="103"/>
      <c r="D839" s="103"/>
      <c r="E839" s="103"/>
      <c r="F839" s="103"/>
      <c r="H839" s="103"/>
      <c r="I839" s="73" t="s">
        <v>135</v>
      </c>
      <c r="J839" s="74">
        <f>AVERAGE(J833:J838)</f>
        <v>26.848166666666668</v>
      </c>
      <c r="K839" s="74">
        <f t="shared" ref="K839:S839" si="254">AVERAGE(K833:K838)</f>
        <v>1.0823333333333334</v>
      </c>
      <c r="L839" s="74">
        <f t="shared" si="254"/>
        <v>5.7403333333333331</v>
      </c>
      <c r="M839" s="74">
        <f t="shared" si="254"/>
        <v>4.671666666666666</v>
      </c>
      <c r="N839" s="74">
        <f t="shared" si="254"/>
        <v>9.0000000000000011E-2</v>
      </c>
      <c r="O839" s="74">
        <f t="shared" si="254"/>
        <v>9.4141666666666683</v>
      </c>
      <c r="P839" s="74">
        <f t="shared" si="254"/>
        <v>37.898166666666668</v>
      </c>
      <c r="Q839" s="74">
        <f t="shared" si="254"/>
        <v>1.3256666666666668</v>
      </c>
      <c r="R839" s="74">
        <f t="shared" si="254"/>
        <v>0.50116666666666665</v>
      </c>
      <c r="S839" s="74">
        <f t="shared" si="254"/>
        <v>0.34800000000000003</v>
      </c>
      <c r="T839" s="74"/>
      <c r="U839" s="74"/>
      <c r="V839" s="74">
        <f t="shared" si="253"/>
        <v>87.919666666666657</v>
      </c>
    </row>
    <row r="840" spans="1:22" s="35" customFormat="1" x14ac:dyDescent="0.25">
      <c r="I840" s="73" t="s">
        <v>136</v>
      </c>
      <c r="J840" s="74">
        <f>STDEV(J833:J838)</f>
        <v>0.1600792512059778</v>
      </c>
      <c r="K840" s="74">
        <f t="shared" ref="K840:S840" si="255">STDEV(K833:K838)</f>
        <v>5.1890911214457075E-2</v>
      </c>
      <c r="L840" s="74">
        <f t="shared" si="255"/>
        <v>0.12025251210127222</v>
      </c>
      <c r="M840" s="74">
        <f t="shared" si="255"/>
        <v>5.6120109289511069E-2</v>
      </c>
      <c r="N840" s="74">
        <f t="shared" si="255"/>
        <v>2.8558711455526135E-2</v>
      </c>
      <c r="O840" s="74">
        <f t="shared" si="255"/>
        <v>9.048627888617547E-2</v>
      </c>
      <c r="P840" s="74">
        <f t="shared" si="255"/>
        <v>0.21145535383779251</v>
      </c>
      <c r="Q840" s="74">
        <f t="shared" si="255"/>
        <v>6.081666438293587E-2</v>
      </c>
      <c r="R840" s="74">
        <f t="shared" si="255"/>
        <v>1.5210741818421187E-2</v>
      </c>
      <c r="S840" s="74">
        <f t="shared" si="255"/>
        <v>3.195622005181465E-2</v>
      </c>
      <c r="T840" s="74"/>
      <c r="U840" s="74"/>
      <c r="V840" s="74"/>
    </row>
    <row r="841" spans="1:22" x14ac:dyDescent="0.25">
      <c r="A841" s="3" t="s">
        <v>138</v>
      </c>
      <c r="B841" s="3" t="s">
        <v>149</v>
      </c>
      <c r="C841" s="3">
        <v>2</v>
      </c>
      <c r="D841" s="3">
        <v>1300</v>
      </c>
      <c r="E841" s="3">
        <v>50</v>
      </c>
      <c r="F841" s="3">
        <v>4</v>
      </c>
      <c r="G841" s="3"/>
      <c r="H841" s="5"/>
      <c r="I841" s="101" t="s">
        <v>828</v>
      </c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spans="1:22" x14ac:dyDescent="0.25">
      <c r="B842" s="6"/>
      <c r="G842" s="7" t="s">
        <v>133</v>
      </c>
      <c r="H842" s="7">
        <v>119</v>
      </c>
      <c r="I842" s="7" t="s">
        <v>312</v>
      </c>
      <c r="J842" s="10">
        <v>27.03</v>
      </c>
      <c r="K842" s="10">
        <v>1.1059000000000001</v>
      </c>
      <c r="L842" s="10">
        <v>5.72</v>
      </c>
      <c r="M842" s="10">
        <v>4.79</v>
      </c>
      <c r="N842" s="10">
        <v>8.9700000000000002E-2</v>
      </c>
      <c r="O842" s="10">
        <v>9.4600000000000009</v>
      </c>
      <c r="P842" s="10">
        <v>35.5</v>
      </c>
      <c r="Q842" s="10">
        <v>1.3216000000000001</v>
      </c>
      <c r="R842" s="10">
        <v>0.58819999999999995</v>
      </c>
      <c r="S842" s="10">
        <v>0.45939999999999998</v>
      </c>
      <c r="T842" s="10">
        <v>0</v>
      </c>
      <c r="U842" s="10">
        <v>0</v>
      </c>
      <c r="V842" s="10">
        <f t="shared" ref="V842:V858" si="256">SUM(J842:U842)</f>
        <v>86.064800000000005</v>
      </c>
    </row>
    <row r="843" spans="1:22" x14ac:dyDescent="0.25">
      <c r="B843" s="6"/>
      <c r="G843" s="7" t="s">
        <v>133</v>
      </c>
      <c r="H843" s="7">
        <v>120</v>
      </c>
      <c r="I843" s="7" t="s">
        <v>313</v>
      </c>
      <c r="J843" s="10">
        <v>27.59</v>
      </c>
      <c r="K843" s="10">
        <v>1.1393</v>
      </c>
      <c r="L843" s="10">
        <v>5.65</v>
      </c>
      <c r="M843" s="10">
        <v>4.7699999999999996</v>
      </c>
      <c r="N843" s="10">
        <v>8.9700000000000002E-2</v>
      </c>
      <c r="O843" s="10">
        <v>9.33</v>
      </c>
      <c r="P843" s="10">
        <v>35.5</v>
      </c>
      <c r="Q843" s="10">
        <v>1.3278000000000001</v>
      </c>
      <c r="R843" s="10">
        <v>0.48649999999999999</v>
      </c>
      <c r="S843" s="10">
        <v>0.30730000000000002</v>
      </c>
      <c r="T843" s="10">
        <v>0</v>
      </c>
      <c r="U843" s="10">
        <v>2.6700000000000002E-2</v>
      </c>
      <c r="V843" s="10">
        <f t="shared" si="256"/>
        <v>86.217299999999994</v>
      </c>
    </row>
    <row r="844" spans="1:22" x14ac:dyDescent="0.25">
      <c r="B844" s="6"/>
      <c r="G844" s="7" t="s">
        <v>133</v>
      </c>
      <c r="H844" s="7">
        <v>121</v>
      </c>
      <c r="I844" s="7" t="s">
        <v>314</v>
      </c>
      <c r="J844" s="10">
        <v>27.4</v>
      </c>
      <c r="K844" s="10">
        <v>1.3109999999999999</v>
      </c>
      <c r="L844" s="10">
        <v>5.79</v>
      </c>
      <c r="M844" s="10">
        <v>4.79</v>
      </c>
      <c r="N844" s="10">
        <v>8.3000000000000004E-2</v>
      </c>
      <c r="O844" s="10">
        <v>9.07</v>
      </c>
      <c r="P844" s="10">
        <v>35.18</v>
      </c>
      <c r="Q844" s="10">
        <v>1.1637</v>
      </c>
      <c r="R844" s="10">
        <v>0.56610000000000005</v>
      </c>
      <c r="S844" s="10">
        <v>0.38769999999999999</v>
      </c>
      <c r="T844" s="10">
        <v>0</v>
      </c>
      <c r="U844" s="10">
        <v>2.1899999999999999E-2</v>
      </c>
      <c r="V844" s="10">
        <f t="shared" si="256"/>
        <v>85.763400000000004</v>
      </c>
    </row>
    <row r="845" spans="1:22" x14ac:dyDescent="0.25">
      <c r="B845" s="6"/>
      <c r="G845" s="7" t="s">
        <v>133</v>
      </c>
      <c r="H845" s="7">
        <v>122</v>
      </c>
      <c r="I845" s="7" t="s">
        <v>315</v>
      </c>
      <c r="J845" s="10">
        <v>28.26</v>
      </c>
      <c r="K845" s="10">
        <v>1.2230000000000001</v>
      </c>
      <c r="L845" s="10">
        <v>5.86</v>
      </c>
      <c r="M845" s="10">
        <v>4.53</v>
      </c>
      <c r="N845" s="10">
        <v>9.6799999999999997E-2</v>
      </c>
      <c r="O845" s="10">
        <v>9.27</v>
      </c>
      <c r="P845" s="10">
        <v>35.200000000000003</v>
      </c>
      <c r="Q845" s="10">
        <v>1.1823999999999999</v>
      </c>
      <c r="R845" s="10">
        <v>0.59319999999999995</v>
      </c>
      <c r="S845" s="10">
        <v>0.41660000000000003</v>
      </c>
      <c r="T845" s="10">
        <v>0</v>
      </c>
      <c r="U845" s="10">
        <v>3.56E-2</v>
      </c>
      <c r="V845" s="10">
        <f t="shared" si="256"/>
        <v>86.667600000000007</v>
      </c>
    </row>
    <row r="846" spans="1:22" x14ac:dyDescent="0.25">
      <c r="B846" s="6"/>
      <c r="G846" s="7" t="s">
        <v>133</v>
      </c>
      <c r="H846" s="7">
        <v>123</v>
      </c>
      <c r="I846" s="7" t="s">
        <v>316</v>
      </c>
      <c r="J846" s="10">
        <v>27.39</v>
      </c>
      <c r="K846" s="10">
        <v>1.2142999999999999</v>
      </c>
      <c r="L846" s="10">
        <v>5.79</v>
      </c>
      <c r="M846" s="10">
        <v>4.79</v>
      </c>
      <c r="N846" s="10">
        <v>6.0999999999999999E-2</v>
      </c>
      <c r="O846" s="10">
        <v>9.52</v>
      </c>
      <c r="P846" s="10">
        <v>35.68</v>
      </c>
      <c r="Q846" s="10">
        <v>1.39</v>
      </c>
      <c r="R846" s="10">
        <v>0.54320000000000002</v>
      </c>
      <c r="S846" s="10">
        <v>0.40350000000000003</v>
      </c>
      <c r="T846" s="10">
        <v>0</v>
      </c>
      <c r="U846" s="10">
        <v>5.9900000000000002E-2</v>
      </c>
      <c r="V846" s="10">
        <f t="shared" si="256"/>
        <v>86.841899999999995</v>
      </c>
    </row>
    <row r="847" spans="1:22" x14ac:dyDescent="0.25">
      <c r="B847" s="6"/>
      <c r="G847" s="7" t="s">
        <v>133</v>
      </c>
      <c r="H847" s="7">
        <v>124</v>
      </c>
      <c r="I847" s="7" t="s">
        <v>317</v>
      </c>
      <c r="J847" s="10">
        <v>27.02</v>
      </c>
      <c r="K847" s="10">
        <v>1.0809</v>
      </c>
      <c r="L847" s="10">
        <v>5.85</v>
      </c>
      <c r="M847" s="10">
        <v>4.58</v>
      </c>
      <c r="N847" s="10">
        <v>0.1137</v>
      </c>
      <c r="O847" s="10">
        <v>9.3800000000000008</v>
      </c>
      <c r="P847" s="10">
        <v>36.11</v>
      </c>
      <c r="Q847" s="10">
        <v>1.36</v>
      </c>
      <c r="R847" s="10">
        <v>0.56110000000000004</v>
      </c>
      <c r="S847" s="10">
        <v>0.3846</v>
      </c>
      <c r="T847" s="10">
        <v>0</v>
      </c>
      <c r="U847" s="10">
        <v>5.2600000000000001E-2</v>
      </c>
      <c r="V847" s="10">
        <f t="shared" si="256"/>
        <v>86.492900000000006</v>
      </c>
    </row>
    <row r="848" spans="1:22" x14ac:dyDescent="0.25">
      <c r="B848" s="6"/>
      <c r="G848" s="7" t="s">
        <v>133</v>
      </c>
      <c r="H848" s="7">
        <v>125</v>
      </c>
      <c r="I848" s="7" t="s">
        <v>318</v>
      </c>
      <c r="J848" s="10">
        <v>27.85</v>
      </c>
      <c r="K848" s="10">
        <v>1.3008999999999999</v>
      </c>
      <c r="L848" s="10">
        <v>5.88</v>
      </c>
      <c r="M848" s="10">
        <v>4.83</v>
      </c>
      <c r="N848" s="10">
        <v>7.9600000000000004E-2</v>
      </c>
      <c r="O848" s="10">
        <v>9.91</v>
      </c>
      <c r="P848" s="10">
        <v>35.090000000000003</v>
      </c>
      <c r="Q848" s="10">
        <v>1.1536999999999999</v>
      </c>
      <c r="R848" s="10">
        <v>0.48499999999999999</v>
      </c>
      <c r="S848" s="10">
        <v>0.36509999999999998</v>
      </c>
      <c r="T848" s="10">
        <v>7.4000000000000003E-3</v>
      </c>
      <c r="U848" s="10">
        <v>1.34E-2</v>
      </c>
      <c r="V848" s="10">
        <f t="shared" si="256"/>
        <v>86.965100000000007</v>
      </c>
    </row>
    <row r="849" spans="1:22" x14ac:dyDescent="0.25">
      <c r="B849" s="6"/>
      <c r="G849" s="7" t="s">
        <v>133</v>
      </c>
      <c r="H849" s="7">
        <v>126</v>
      </c>
      <c r="I849" s="7" t="s">
        <v>319</v>
      </c>
      <c r="J849" s="10">
        <v>26.82</v>
      </c>
      <c r="K849" s="10">
        <v>1.2708999999999999</v>
      </c>
      <c r="L849" s="10">
        <v>5.54</v>
      </c>
      <c r="M849" s="10">
        <v>4.7300000000000004</v>
      </c>
      <c r="N849" s="10">
        <v>0.1142</v>
      </c>
      <c r="O849" s="10">
        <v>9.58</v>
      </c>
      <c r="P849" s="10">
        <v>34.520000000000003</v>
      </c>
      <c r="Q849" s="10">
        <v>1.2653000000000001</v>
      </c>
      <c r="R849" s="10">
        <v>0.51490000000000002</v>
      </c>
      <c r="S849" s="10">
        <v>0.33410000000000001</v>
      </c>
      <c r="T849" s="10">
        <v>0</v>
      </c>
      <c r="U849" s="10">
        <v>2.52E-2</v>
      </c>
      <c r="V849" s="10">
        <f t="shared" si="256"/>
        <v>84.71459999999999</v>
      </c>
    </row>
    <row r="850" spans="1:22" x14ac:dyDescent="0.25">
      <c r="B850" s="6"/>
      <c r="G850" s="7" t="s">
        <v>133</v>
      </c>
      <c r="H850" s="7">
        <v>127</v>
      </c>
      <c r="I850" s="7" t="s">
        <v>320</v>
      </c>
      <c r="J850" s="10">
        <v>27.73</v>
      </c>
      <c r="K850" s="10">
        <v>1.204</v>
      </c>
      <c r="L850" s="10">
        <v>5.96</v>
      </c>
      <c r="M850" s="10">
        <v>4.7</v>
      </c>
      <c r="N850" s="10">
        <v>0.14760000000000001</v>
      </c>
      <c r="O850" s="10">
        <v>9.67</v>
      </c>
      <c r="P850" s="10">
        <v>36.31</v>
      </c>
      <c r="Q850" s="10">
        <v>1.2702</v>
      </c>
      <c r="R850" s="10">
        <v>0.51319999999999999</v>
      </c>
      <c r="S850" s="10">
        <v>0.39090000000000003</v>
      </c>
      <c r="T850" s="10">
        <v>3.0700000000000002E-2</v>
      </c>
      <c r="U850" s="10">
        <v>5.0999999999999997E-2</v>
      </c>
      <c r="V850" s="10">
        <f t="shared" si="256"/>
        <v>87.977599999999995</v>
      </c>
    </row>
    <row r="851" spans="1:22" x14ac:dyDescent="0.25">
      <c r="B851" s="6"/>
      <c r="G851" s="7" t="s">
        <v>133</v>
      </c>
      <c r="H851" s="7">
        <v>128</v>
      </c>
      <c r="I851" s="7" t="s">
        <v>321</v>
      </c>
      <c r="J851" s="10">
        <v>27.38</v>
      </c>
      <c r="K851" s="10">
        <v>1.2643</v>
      </c>
      <c r="L851" s="10">
        <v>5.89</v>
      </c>
      <c r="M851" s="10">
        <v>4.78</v>
      </c>
      <c r="N851" s="10">
        <v>0.1018</v>
      </c>
      <c r="O851" s="10">
        <v>9.74</v>
      </c>
      <c r="P851" s="10">
        <v>36.229999999999997</v>
      </c>
      <c r="Q851" s="10">
        <v>1.48</v>
      </c>
      <c r="R851" s="10">
        <v>0.53839999999999999</v>
      </c>
      <c r="S851" s="10">
        <v>0.40079999999999999</v>
      </c>
      <c r="T851" s="10">
        <v>3.4200000000000001E-2</v>
      </c>
      <c r="U851" s="10">
        <v>5.1000000000000004E-3</v>
      </c>
      <c r="V851" s="10">
        <f t="shared" si="256"/>
        <v>87.8446</v>
      </c>
    </row>
    <row r="852" spans="1:22" x14ac:dyDescent="0.25">
      <c r="B852" s="6"/>
      <c r="G852" s="7" t="s">
        <v>133</v>
      </c>
      <c r="H852" s="7">
        <v>129</v>
      </c>
      <c r="I852" s="7" t="s">
        <v>322</v>
      </c>
      <c r="J852" s="10">
        <v>27.86</v>
      </c>
      <c r="K852" s="10">
        <v>1.2968</v>
      </c>
      <c r="L852" s="10">
        <v>5.84</v>
      </c>
      <c r="M852" s="10">
        <v>4.74</v>
      </c>
      <c r="N852" s="10">
        <v>0.1065</v>
      </c>
      <c r="O852" s="10">
        <v>9.89</v>
      </c>
      <c r="P852" s="10">
        <v>36.049999999999997</v>
      </c>
      <c r="Q852" s="10">
        <v>1.45</v>
      </c>
      <c r="R852" s="10">
        <v>0.50190000000000001</v>
      </c>
      <c r="S852" s="10">
        <v>0.39679999999999999</v>
      </c>
      <c r="T852" s="10">
        <v>2.64E-2</v>
      </c>
      <c r="U852" s="10">
        <v>1.9E-3</v>
      </c>
      <c r="V852" s="10">
        <f t="shared" si="256"/>
        <v>88.160300000000007</v>
      </c>
    </row>
    <row r="853" spans="1:22" x14ac:dyDescent="0.25">
      <c r="B853" s="6"/>
      <c r="G853" s="7" t="s">
        <v>133</v>
      </c>
      <c r="H853" s="7">
        <v>130</v>
      </c>
      <c r="I853" s="7" t="s">
        <v>323</v>
      </c>
      <c r="J853" s="10">
        <v>27.13</v>
      </c>
      <c r="K853" s="10">
        <v>1.2435</v>
      </c>
      <c r="L853" s="10">
        <v>6.15</v>
      </c>
      <c r="M853" s="10">
        <v>4.68</v>
      </c>
      <c r="N853" s="10">
        <v>9.2399999999999996E-2</v>
      </c>
      <c r="O853" s="10">
        <v>9.57</v>
      </c>
      <c r="P853" s="10">
        <v>36.25</v>
      </c>
      <c r="Q853" s="10">
        <v>1.41</v>
      </c>
      <c r="R853" s="10">
        <v>0.54190000000000005</v>
      </c>
      <c r="S853" s="10">
        <v>0.29930000000000001</v>
      </c>
      <c r="T853" s="10">
        <v>6.3100000000000003E-2</v>
      </c>
      <c r="U853" s="10">
        <v>1.6799999999999999E-2</v>
      </c>
      <c r="V853" s="10">
        <f t="shared" si="256"/>
        <v>87.447000000000003</v>
      </c>
    </row>
    <row r="854" spans="1:22" x14ac:dyDescent="0.25">
      <c r="B854" s="6"/>
      <c r="G854" s="7" t="s">
        <v>133</v>
      </c>
      <c r="H854" s="7">
        <v>131</v>
      </c>
      <c r="I854" s="7" t="s">
        <v>324</v>
      </c>
      <c r="J854" s="10">
        <v>27.09</v>
      </c>
      <c r="K854" s="10">
        <v>1.2425999999999999</v>
      </c>
      <c r="L854" s="10">
        <v>5.78</v>
      </c>
      <c r="M854" s="10">
        <v>4.74</v>
      </c>
      <c r="N854" s="10">
        <v>6.7900000000000002E-2</v>
      </c>
      <c r="O854" s="10">
        <v>9.43</v>
      </c>
      <c r="P854" s="10">
        <v>35.549999999999997</v>
      </c>
      <c r="Q854" s="10">
        <v>1.36</v>
      </c>
      <c r="R854" s="10">
        <v>0.59060000000000001</v>
      </c>
      <c r="S854" s="10">
        <v>0.41570000000000001</v>
      </c>
      <c r="T854" s="10">
        <v>6.4000000000000003E-3</v>
      </c>
      <c r="U854" s="10">
        <v>1.3299999999999999E-2</v>
      </c>
      <c r="V854" s="10">
        <f t="shared" si="256"/>
        <v>86.28649999999999</v>
      </c>
    </row>
    <row r="855" spans="1:22" x14ac:dyDescent="0.25">
      <c r="B855" s="6"/>
      <c r="G855" s="7" t="s">
        <v>133</v>
      </c>
      <c r="H855" s="7">
        <v>132</v>
      </c>
      <c r="I855" s="7" t="s">
        <v>325</v>
      </c>
      <c r="J855" s="10">
        <v>28.05</v>
      </c>
      <c r="K855" s="10">
        <v>1.2642</v>
      </c>
      <c r="L855" s="10">
        <v>5.69</v>
      </c>
      <c r="M855" s="10">
        <v>4.63</v>
      </c>
      <c r="N855" s="10">
        <v>3.5900000000000001E-2</v>
      </c>
      <c r="O855" s="10">
        <v>9.49</v>
      </c>
      <c r="P855" s="10">
        <v>35.32</v>
      </c>
      <c r="Q855" s="10">
        <v>1.2629999999999999</v>
      </c>
      <c r="R855" s="10">
        <v>0.55049999999999999</v>
      </c>
      <c r="S855" s="10">
        <v>0.30549999999999999</v>
      </c>
      <c r="T855" s="10">
        <v>4.1000000000000003E-3</v>
      </c>
      <c r="U855" s="10">
        <v>3.1199999999999999E-2</v>
      </c>
      <c r="V855" s="10">
        <f t="shared" si="256"/>
        <v>86.634399999999985</v>
      </c>
    </row>
    <row r="856" spans="1:22" x14ac:dyDescent="0.25">
      <c r="B856" s="6"/>
      <c r="G856" s="7" t="s">
        <v>133</v>
      </c>
      <c r="H856" s="7">
        <v>133</v>
      </c>
      <c r="I856" s="7" t="s">
        <v>326</v>
      </c>
      <c r="J856" s="10">
        <v>27.79</v>
      </c>
      <c r="K856" s="10">
        <v>1.2062999999999999</v>
      </c>
      <c r="L856" s="10">
        <v>5.67</v>
      </c>
      <c r="M856" s="10">
        <v>4.71</v>
      </c>
      <c r="N856" s="10">
        <v>0.12089999999999999</v>
      </c>
      <c r="O856" s="10">
        <v>9.58</v>
      </c>
      <c r="P856" s="10">
        <v>35.81</v>
      </c>
      <c r="Q856" s="10">
        <v>1.3243</v>
      </c>
      <c r="R856" s="10">
        <v>0.54830000000000001</v>
      </c>
      <c r="S856" s="10">
        <v>0.33600000000000002</v>
      </c>
      <c r="T856" s="10">
        <v>3.4500000000000003E-2</v>
      </c>
      <c r="U856" s="10">
        <v>3.73E-2</v>
      </c>
      <c r="V856" s="10">
        <f t="shared" si="256"/>
        <v>87.167599999999993</v>
      </c>
    </row>
    <row r="857" spans="1:22" x14ac:dyDescent="0.25">
      <c r="B857" s="6"/>
      <c r="G857" s="7" t="s">
        <v>133</v>
      </c>
      <c r="H857" s="7">
        <v>134</v>
      </c>
      <c r="I857" s="7" t="s">
        <v>327</v>
      </c>
      <c r="J857" s="10">
        <v>27.67</v>
      </c>
      <c r="K857" s="10">
        <v>1.2524999999999999</v>
      </c>
      <c r="L857" s="10">
        <v>5.73</v>
      </c>
      <c r="M857" s="10">
        <v>4.7699999999999996</v>
      </c>
      <c r="N857" s="10">
        <v>0.1167</v>
      </c>
      <c r="O857" s="10">
        <v>9.5</v>
      </c>
      <c r="P857" s="10">
        <v>35.82</v>
      </c>
      <c r="Q857" s="10">
        <v>1.3416999999999999</v>
      </c>
      <c r="R857" s="10">
        <v>0.57020000000000004</v>
      </c>
      <c r="S857" s="10">
        <v>0.30509999999999998</v>
      </c>
      <c r="T857" s="10">
        <v>3.3000000000000002E-2</v>
      </c>
      <c r="U857" s="10">
        <v>0</v>
      </c>
      <c r="V857" s="10">
        <f t="shared" si="256"/>
        <v>87.109200000000001</v>
      </c>
    </row>
    <row r="858" spans="1:22" x14ac:dyDescent="0.25">
      <c r="B858" s="6"/>
      <c r="I858" s="73" t="s">
        <v>135</v>
      </c>
      <c r="J858" s="74">
        <f>AVERAGE(J842:J857)</f>
        <v>27.503750000000004</v>
      </c>
      <c r="K858" s="74">
        <f t="shared" ref="K858" si="257">AVERAGE(K842:K857)</f>
        <v>1.2262749999999998</v>
      </c>
      <c r="L858" s="74">
        <f t="shared" ref="L858:U858" si="258">AVERAGE(L842:L857)</f>
        <v>5.7993750000000004</v>
      </c>
      <c r="M858" s="74">
        <f t="shared" si="258"/>
        <v>4.7225000000000001</v>
      </c>
      <c r="N858" s="74">
        <f t="shared" si="258"/>
        <v>9.4837500000000005E-2</v>
      </c>
      <c r="O858" s="74">
        <f t="shared" si="258"/>
        <v>9.5243750000000009</v>
      </c>
      <c r="P858" s="74">
        <f t="shared" si="258"/>
        <v>35.632500000000007</v>
      </c>
      <c r="Q858" s="74">
        <f t="shared" si="258"/>
        <v>1.31648125</v>
      </c>
      <c r="R858" s="74">
        <f t="shared" si="258"/>
        <v>0.54332500000000006</v>
      </c>
      <c r="S858" s="74">
        <f t="shared" si="258"/>
        <v>0.36927500000000002</v>
      </c>
      <c r="T858" s="74">
        <f t="shared" si="258"/>
        <v>1.4987499999999999E-2</v>
      </c>
      <c r="U858" s="74">
        <f t="shared" si="258"/>
        <v>2.4493749999999998E-2</v>
      </c>
      <c r="V858" s="74">
        <f t="shared" si="256"/>
        <v>86.772175000000004</v>
      </c>
    </row>
    <row r="859" spans="1:22" x14ac:dyDescent="0.25">
      <c r="B859" s="6"/>
      <c r="I859" s="73" t="s">
        <v>136</v>
      </c>
      <c r="J859" s="74">
        <f>STDEV(J842:J857)</f>
        <v>0.41321302012400368</v>
      </c>
      <c r="K859" s="74">
        <f t="shared" ref="K859" si="259">STDEV(K842:K857)</f>
        <v>6.7372363275554834E-2</v>
      </c>
      <c r="L859" s="74">
        <f t="shared" ref="L859:U859" si="260">STDEV(L842:L857)</f>
        <v>0.14172596798046572</v>
      </c>
      <c r="M859" s="74">
        <f t="shared" si="260"/>
        <v>8.2502525213878519E-2</v>
      </c>
      <c r="N859" s="74">
        <f t="shared" si="260"/>
        <v>2.6627576557646641E-2</v>
      </c>
      <c r="O859" s="74">
        <f t="shared" si="260"/>
        <v>0.2164861427435946</v>
      </c>
      <c r="P859" s="74">
        <f t="shared" si="260"/>
        <v>0.49879187376433104</v>
      </c>
      <c r="Q859" s="74">
        <f t="shared" si="260"/>
        <v>9.6192496025764254E-2</v>
      </c>
      <c r="R859" s="74">
        <f t="shared" si="260"/>
        <v>3.5079025071971429E-2</v>
      </c>
      <c r="S859" s="74">
        <f t="shared" si="260"/>
        <v>4.8831171738279153E-2</v>
      </c>
      <c r="T859" s="74">
        <f t="shared" si="260"/>
        <v>1.930194722474048E-2</v>
      </c>
      <c r="U859" s="74">
        <f t="shared" si="260"/>
        <v>1.9121731746889456E-2</v>
      </c>
      <c r="V859" s="74"/>
    </row>
    <row r="860" spans="1:22" customFormat="1" x14ac:dyDescent="0.25">
      <c r="A860" s="3" t="s">
        <v>606</v>
      </c>
      <c r="B860" s="3" t="s">
        <v>149</v>
      </c>
      <c r="C860" s="3">
        <v>2</v>
      </c>
      <c r="D860" s="3">
        <v>1300</v>
      </c>
      <c r="E860" s="3">
        <v>50</v>
      </c>
      <c r="F860" s="3">
        <v>1</v>
      </c>
      <c r="G860" s="101"/>
      <c r="H860" s="101"/>
      <c r="I860" s="101" t="s">
        <v>413</v>
      </c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</row>
    <row r="861" spans="1:22" x14ac:dyDescent="0.25">
      <c r="A861"/>
      <c r="B861"/>
      <c r="C861"/>
      <c r="D861"/>
      <c r="E861"/>
      <c r="F861"/>
      <c r="G861" s="7" t="s">
        <v>133</v>
      </c>
      <c r="H861">
        <v>326</v>
      </c>
      <c r="I861" t="s">
        <v>608</v>
      </c>
      <c r="J861" s="105">
        <v>0.1353</v>
      </c>
      <c r="K861" s="105">
        <v>0.50080000000000002</v>
      </c>
      <c r="L861" s="105">
        <v>45.51</v>
      </c>
      <c r="M861" s="105">
        <v>27.26</v>
      </c>
      <c r="N861" s="105">
        <v>0.1013</v>
      </c>
      <c r="O861" s="105">
        <v>24.44</v>
      </c>
      <c r="P861" s="105">
        <v>0.29060000000000002</v>
      </c>
      <c r="Q861" s="105"/>
      <c r="R861" s="105"/>
      <c r="S861" s="105"/>
      <c r="T861" s="105">
        <v>5.5800000000000002E-2</v>
      </c>
      <c r="U861" s="105">
        <v>0.19570000000000001</v>
      </c>
      <c r="V861" s="105">
        <f t="shared" ref="V861:V867" si="261">SUM(J861:U861)</f>
        <v>98.489499999999992</v>
      </c>
    </row>
    <row r="862" spans="1:22" x14ac:dyDescent="0.25">
      <c r="A862"/>
      <c r="B862"/>
      <c r="C862"/>
      <c r="D862"/>
      <c r="E862"/>
      <c r="F862"/>
      <c r="G862" s="7" t="s">
        <v>133</v>
      </c>
      <c r="H862">
        <v>327</v>
      </c>
      <c r="I862" t="s">
        <v>609</v>
      </c>
      <c r="J862" s="105">
        <v>7.3499999999999996E-2</v>
      </c>
      <c r="K862" s="105">
        <v>0.48709999999999998</v>
      </c>
      <c r="L862" s="105">
        <v>46.56</v>
      </c>
      <c r="M862" s="105">
        <v>26.69</v>
      </c>
      <c r="N862" s="105">
        <v>0.1177</v>
      </c>
      <c r="O862" s="105">
        <v>23.89</v>
      </c>
      <c r="P862" s="105">
        <v>0.33169999999999999</v>
      </c>
      <c r="Q862" s="105"/>
      <c r="R862" s="105"/>
      <c r="S862" s="105"/>
      <c r="T862" s="105">
        <v>0.249</v>
      </c>
      <c r="U862" s="105">
        <v>0.14230000000000001</v>
      </c>
      <c r="V862" s="105">
        <f t="shared" si="261"/>
        <v>98.541300000000007</v>
      </c>
    </row>
    <row r="863" spans="1:22" x14ac:dyDescent="0.25">
      <c r="A863"/>
      <c r="B863"/>
      <c r="C863"/>
      <c r="D863"/>
      <c r="E863"/>
      <c r="F863"/>
      <c r="G863" s="7" t="s">
        <v>133</v>
      </c>
      <c r="H863">
        <v>328</v>
      </c>
      <c r="I863" t="s">
        <v>610</v>
      </c>
      <c r="J863" s="105">
        <v>6.4299999999999996E-2</v>
      </c>
      <c r="K863" s="105">
        <v>0.59319999999999995</v>
      </c>
      <c r="L863" s="105">
        <v>44.78</v>
      </c>
      <c r="M863" s="105">
        <v>27.13</v>
      </c>
      <c r="N863" s="105">
        <v>0.12429999999999999</v>
      </c>
      <c r="O863" s="105">
        <v>24.3</v>
      </c>
      <c r="P863" s="105">
        <v>0.2014</v>
      </c>
      <c r="Q863" s="105"/>
      <c r="R863" s="105"/>
      <c r="S863" s="105"/>
      <c r="T863" s="105">
        <v>0.1885</v>
      </c>
      <c r="U863" s="105">
        <v>0.22509999999999999</v>
      </c>
      <c r="V863" s="105">
        <f t="shared" si="261"/>
        <v>97.606800000000007</v>
      </c>
    </row>
    <row r="864" spans="1:22" x14ac:dyDescent="0.25">
      <c r="A864"/>
      <c r="B864"/>
      <c r="C864"/>
      <c r="D864"/>
      <c r="E864"/>
      <c r="F864"/>
      <c r="G864" s="7" t="s">
        <v>133</v>
      </c>
      <c r="H864">
        <v>332</v>
      </c>
      <c r="I864" t="s">
        <v>611</v>
      </c>
      <c r="J864" s="105">
        <v>0.52490000000000003</v>
      </c>
      <c r="K864" s="105">
        <v>0.60629999999999995</v>
      </c>
      <c r="L864" s="105">
        <v>45.41</v>
      </c>
      <c r="M864" s="105">
        <v>27.16</v>
      </c>
      <c r="N864" s="105">
        <v>0.15040000000000001</v>
      </c>
      <c r="O864" s="105">
        <v>24.53</v>
      </c>
      <c r="P864" s="105">
        <v>0.78710000000000002</v>
      </c>
      <c r="Q864" s="105"/>
      <c r="R864" s="105"/>
      <c r="S864" s="105"/>
      <c r="T864" s="105">
        <v>0.31950000000000001</v>
      </c>
      <c r="U864" s="105">
        <v>0.21149999999999999</v>
      </c>
      <c r="V864" s="105">
        <f t="shared" si="261"/>
        <v>99.699700000000007</v>
      </c>
    </row>
    <row r="865" spans="1:27" x14ac:dyDescent="0.25">
      <c r="A865"/>
      <c r="B865"/>
      <c r="C865"/>
      <c r="D865"/>
      <c r="E865"/>
      <c r="F865"/>
      <c r="G865" s="7" t="s">
        <v>133</v>
      </c>
      <c r="H865">
        <v>334</v>
      </c>
      <c r="I865" t="s">
        <v>612</v>
      </c>
      <c r="J865" s="105">
        <v>0.1187</v>
      </c>
      <c r="K865" s="105">
        <v>0.55249999999999999</v>
      </c>
      <c r="L865" s="105">
        <v>46.13</v>
      </c>
      <c r="M865" s="105">
        <v>26.45</v>
      </c>
      <c r="N865" s="105">
        <v>6.9900000000000004E-2</v>
      </c>
      <c r="O865" s="105">
        <v>24.67</v>
      </c>
      <c r="P865" s="105">
        <v>0.54500000000000004</v>
      </c>
      <c r="Q865" s="105"/>
      <c r="R865" s="105"/>
      <c r="S865" s="105"/>
      <c r="T865" s="105">
        <v>1.4407000000000001</v>
      </c>
      <c r="U865" s="105">
        <v>0.14630000000000001</v>
      </c>
      <c r="V865" s="105">
        <f t="shared" si="261"/>
        <v>100.12310000000001</v>
      </c>
    </row>
    <row r="866" spans="1:27" x14ac:dyDescent="0.25">
      <c r="A866"/>
      <c r="B866"/>
      <c r="C866"/>
      <c r="D866"/>
      <c r="E866"/>
      <c r="F866"/>
      <c r="G866" s="7" t="s">
        <v>133</v>
      </c>
      <c r="H866">
        <v>335</v>
      </c>
      <c r="I866" t="s">
        <v>613</v>
      </c>
      <c r="J866" s="105">
        <v>0.53369999999999995</v>
      </c>
      <c r="K866" s="105">
        <v>0.59809999999999997</v>
      </c>
      <c r="L866" s="105">
        <v>45.83</v>
      </c>
      <c r="M866" s="105">
        <v>26.03</v>
      </c>
      <c r="N866" s="105">
        <v>0.12620000000000001</v>
      </c>
      <c r="O866" s="105">
        <v>25.07</v>
      </c>
      <c r="P866" s="105">
        <v>0.7833</v>
      </c>
      <c r="Q866" s="105"/>
      <c r="R866" s="105"/>
      <c r="S866" s="105"/>
      <c r="T866" s="105">
        <v>1.3831</v>
      </c>
      <c r="U866" s="105">
        <v>0.23649999999999999</v>
      </c>
      <c r="V866" s="105">
        <f t="shared" si="261"/>
        <v>100.59089999999999</v>
      </c>
    </row>
    <row r="867" spans="1:27" x14ac:dyDescent="0.25">
      <c r="A867"/>
      <c r="B867"/>
      <c r="C867"/>
      <c r="D867"/>
      <c r="E867"/>
      <c r="F867"/>
      <c r="G867"/>
      <c r="H867"/>
      <c r="I867" s="73" t="s">
        <v>135</v>
      </c>
      <c r="J867" s="74">
        <f>AVERAGE(J861:J866)</f>
        <v>0.24173333333333336</v>
      </c>
      <c r="K867" s="74">
        <f t="shared" ref="K867:U867" si="262">AVERAGE(K861:K866)</f>
        <v>0.55633333333333324</v>
      </c>
      <c r="L867" s="74">
        <f t="shared" si="262"/>
        <v>45.703333333333326</v>
      </c>
      <c r="M867" s="74">
        <f t="shared" si="262"/>
        <v>26.786666666666665</v>
      </c>
      <c r="N867" s="74">
        <f t="shared" si="262"/>
        <v>0.11496666666666666</v>
      </c>
      <c r="O867" s="74">
        <f t="shared" si="262"/>
        <v>24.483333333333334</v>
      </c>
      <c r="P867" s="74">
        <f t="shared" si="262"/>
        <v>0.48985000000000006</v>
      </c>
      <c r="Q867" s="74"/>
      <c r="R867" s="74"/>
      <c r="S867" s="74"/>
      <c r="T867" s="74">
        <f t="shared" si="262"/>
        <v>0.60609999999999997</v>
      </c>
      <c r="U867" s="74">
        <f t="shared" si="262"/>
        <v>0.19289999999999999</v>
      </c>
      <c r="V867" s="74">
        <f t="shared" si="261"/>
        <v>99.175216666666643</v>
      </c>
    </row>
    <row r="868" spans="1:27" x14ac:dyDescent="0.25">
      <c r="A868" s="7"/>
      <c r="I868" s="73" t="s">
        <v>136</v>
      </c>
      <c r="J868" s="74">
        <f>STDEV(J861:J866)</f>
        <v>0.22435605333190065</v>
      </c>
      <c r="K868" s="74">
        <f t="shared" ref="K868:U868" si="263">STDEV(K861:K866)</f>
        <v>5.1946459616288236E-2</v>
      </c>
      <c r="L868" s="74">
        <f t="shared" si="263"/>
        <v>0.61772701629981186</v>
      </c>
      <c r="M868" s="74">
        <f t="shared" si="263"/>
        <v>0.48508418513353591</v>
      </c>
      <c r="N868" s="74">
        <f t="shared" si="263"/>
        <v>2.7181145425950463E-2</v>
      </c>
      <c r="O868" s="74">
        <f t="shared" si="263"/>
        <v>0.39210542799949433</v>
      </c>
      <c r="P868" s="74">
        <f t="shared" si="263"/>
        <v>0.25511855087390251</v>
      </c>
      <c r="Q868" s="74"/>
      <c r="R868" s="74"/>
      <c r="S868" s="74"/>
      <c r="T868" s="74">
        <f t="shared" si="263"/>
        <v>0.63042302940168693</v>
      </c>
      <c r="U868" s="74">
        <f t="shared" si="263"/>
        <v>4.0058756845414045E-2</v>
      </c>
      <c r="V868" s="74"/>
    </row>
    <row r="869" spans="1:27" x14ac:dyDescent="0.25">
      <c r="A869" s="3" t="s">
        <v>138</v>
      </c>
      <c r="B869" s="3" t="s">
        <v>149</v>
      </c>
      <c r="C869" s="3">
        <v>2</v>
      </c>
      <c r="D869" s="3">
        <v>1300</v>
      </c>
      <c r="E869" s="3">
        <v>50</v>
      </c>
      <c r="F869" s="3">
        <v>4</v>
      </c>
      <c r="G869" s="3"/>
      <c r="H869" s="5"/>
      <c r="I869" s="5" t="s">
        <v>413</v>
      </c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spans="1:27" x14ac:dyDescent="0.25">
      <c r="B870" s="6"/>
      <c r="G870" s="7" t="s">
        <v>133</v>
      </c>
      <c r="H870" s="7">
        <v>135</v>
      </c>
      <c r="I870" s="7" t="s">
        <v>84</v>
      </c>
      <c r="J870" s="10">
        <v>0.65129999999999999</v>
      </c>
      <c r="K870" s="10">
        <v>0.60570000000000002</v>
      </c>
      <c r="L870" s="10">
        <v>44.72</v>
      </c>
      <c r="M870" s="10">
        <v>23.08</v>
      </c>
      <c r="N870" s="10">
        <v>0.1076</v>
      </c>
      <c r="O870" s="10">
        <v>24.61</v>
      </c>
      <c r="P870" s="10">
        <v>0.73209999999999997</v>
      </c>
      <c r="Q870" s="10"/>
      <c r="R870" s="10"/>
      <c r="S870" s="10"/>
      <c r="T870" s="10">
        <v>4.47</v>
      </c>
      <c r="U870" s="10">
        <v>0.17480000000000001</v>
      </c>
      <c r="V870" s="10">
        <f t="shared" ref="V870:V876" si="264">SUM(J870:U870)</f>
        <v>99.151499999999999</v>
      </c>
    </row>
    <row r="871" spans="1:27" x14ac:dyDescent="0.25">
      <c r="B871" s="6"/>
      <c r="G871" s="7" t="s">
        <v>133</v>
      </c>
      <c r="H871" s="7">
        <v>136</v>
      </c>
      <c r="I871" s="7" t="s">
        <v>85</v>
      </c>
      <c r="J871" s="10">
        <v>0.21609999999999999</v>
      </c>
      <c r="K871" s="10">
        <v>0.36809999999999998</v>
      </c>
      <c r="L871" s="10">
        <v>48.54</v>
      </c>
      <c r="M871" s="10">
        <v>20.81</v>
      </c>
      <c r="N871" s="10">
        <v>0.111</v>
      </c>
      <c r="O871" s="10">
        <v>25.88</v>
      </c>
      <c r="P871" s="10">
        <v>0.45179999999999998</v>
      </c>
      <c r="Q871" s="10"/>
      <c r="R871" s="10"/>
      <c r="S871" s="10"/>
      <c r="T871" s="10">
        <v>3.75</v>
      </c>
      <c r="U871" s="10">
        <v>8.2699999999999996E-2</v>
      </c>
      <c r="V871" s="10">
        <f t="shared" si="264"/>
        <v>100.20970000000001</v>
      </c>
    </row>
    <row r="872" spans="1:27" x14ac:dyDescent="0.25">
      <c r="B872" s="6"/>
      <c r="G872" s="7" t="s">
        <v>133</v>
      </c>
      <c r="H872" s="7">
        <v>139</v>
      </c>
      <c r="I872" s="7" t="s">
        <v>86</v>
      </c>
      <c r="J872" s="10">
        <v>0.16839999999999999</v>
      </c>
      <c r="K872" s="10">
        <v>0.43580000000000002</v>
      </c>
      <c r="L872" s="10">
        <v>48.07</v>
      </c>
      <c r="M872" s="10">
        <v>22.65</v>
      </c>
      <c r="N872" s="10">
        <v>0.11559999999999999</v>
      </c>
      <c r="O872" s="10">
        <v>25.13</v>
      </c>
      <c r="P872" s="10">
        <v>0.34799999999999998</v>
      </c>
      <c r="Q872" s="10"/>
      <c r="R872" s="10"/>
      <c r="S872" s="10"/>
      <c r="T872" s="10">
        <v>2.66</v>
      </c>
      <c r="U872" s="10">
        <v>8.6199999999999999E-2</v>
      </c>
      <c r="V872" s="10">
        <f t="shared" si="264"/>
        <v>99.663999999999987</v>
      </c>
    </row>
    <row r="873" spans="1:27" x14ac:dyDescent="0.25">
      <c r="B873" s="6"/>
      <c r="G873" s="7" t="s">
        <v>133</v>
      </c>
      <c r="H873" s="7">
        <v>141</v>
      </c>
      <c r="I873" s="7" t="s">
        <v>87</v>
      </c>
      <c r="J873" s="10">
        <v>0.97940000000000005</v>
      </c>
      <c r="K873" s="10">
        <v>0.43709999999999999</v>
      </c>
      <c r="L873" s="10">
        <v>47.3</v>
      </c>
      <c r="M873" s="10">
        <v>21.48</v>
      </c>
      <c r="N873" s="10">
        <v>0.17430000000000001</v>
      </c>
      <c r="O873" s="10">
        <v>24.79</v>
      </c>
      <c r="P873" s="10">
        <v>1.5</v>
      </c>
      <c r="Q873" s="10"/>
      <c r="R873" s="10"/>
      <c r="S873" s="10"/>
      <c r="T873" s="10">
        <v>1.99</v>
      </c>
      <c r="U873" s="10">
        <v>0.109</v>
      </c>
      <c r="V873" s="10">
        <f t="shared" si="264"/>
        <v>98.759799999999984</v>
      </c>
    </row>
    <row r="874" spans="1:27" x14ac:dyDescent="0.25">
      <c r="B874" s="6"/>
      <c r="G874" s="7" t="s">
        <v>133</v>
      </c>
      <c r="H874" s="7">
        <v>145</v>
      </c>
      <c r="I874" s="7" t="s">
        <v>88</v>
      </c>
      <c r="J874" s="10">
        <v>0.6925</v>
      </c>
      <c r="K874" s="10">
        <v>0.4234</v>
      </c>
      <c r="L874" s="10">
        <v>47.94</v>
      </c>
      <c r="M874" s="10">
        <v>20.97</v>
      </c>
      <c r="N874" s="10">
        <v>0.17660000000000001</v>
      </c>
      <c r="O874" s="10">
        <v>24.68</v>
      </c>
      <c r="P874" s="10">
        <v>0.9577</v>
      </c>
      <c r="Q874" s="10"/>
      <c r="R874" s="10"/>
      <c r="S874" s="10"/>
      <c r="T874" s="10">
        <v>2.48</v>
      </c>
      <c r="U874" s="10">
        <v>4.8000000000000001E-2</v>
      </c>
      <c r="V874" s="10">
        <f t="shared" si="264"/>
        <v>98.368200000000002</v>
      </c>
    </row>
    <row r="875" spans="1:27" x14ac:dyDescent="0.25">
      <c r="B875" s="6"/>
      <c r="G875" s="7" t="s">
        <v>133</v>
      </c>
      <c r="H875" s="7">
        <v>146</v>
      </c>
      <c r="I875" s="7" t="s">
        <v>89</v>
      </c>
      <c r="J875" s="10">
        <v>0.13600000000000001</v>
      </c>
      <c r="K875" s="10">
        <v>0.41839999999999999</v>
      </c>
      <c r="L875" s="10">
        <v>49.1</v>
      </c>
      <c r="M875" s="10">
        <v>21.52</v>
      </c>
      <c r="N875" s="10">
        <v>0.1487</v>
      </c>
      <c r="O875" s="10">
        <v>24.77</v>
      </c>
      <c r="P875" s="10">
        <v>0.27939999999999998</v>
      </c>
      <c r="Q875" s="10"/>
      <c r="R875" s="10"/>
      <c r="S875" s="10"/>
      <c r="T875" s="10">
        <v>2.17</v>
      </c>
      <c r="U875" s="10">
        <v>5.6300000000000003E-2</v>
      </c>
      <c r="V875" s="10">
        <f t="shared" si="264"/>
        <v>98.598799999999997</v>
      </c>
    </row>
    <row r="876" spans="1:27" x14ac:dyDescent="0.25">
      <c r="B876" s="6"/>
      <c r="I876" s="73" t="s">
        <v>135</v>
      </c>
      <c r="J876" s="74">
        <f>AVERAGE(J870:J875)</f>
        <v>0.47395000000000004</v>
      </c>
      <c r="K876" s="74">
        <f t="shared" ref="K876" si="265">AVERAGE(K870:K875)</f>
        <v>0.44808333333333339</v>
      </c>
      <c r="L876" s="74">
        <f t="shared" ref="L876:U876" si="266">AVERAGE(L870:L875)</f>
        <v>47.611666666666672</v>
      </c>
      <c r="M876" s="74">
        <f t="shared" si="266"/>
        <v>21.751666666666665</v>
      </c>
      <c r="N876" s="74">
        <f t="shared" si="266"/>
        <v>0.13896666666666666</v>
      </c>
      <c r="O876" s="74">
        <f t="shared" si="266"/>
        <v>24.97666666666667</v>
      </c>
      <c r="P876" s="74">
        <f t="shared" si="266"/>
        <v>0.71150000000000002</v>
      </c>
      <c r="Q876" s="74"/>
      <c r="R876" s="74"/>
      <c r="S876" s="74"/>
      <c r="T876" s="74">
        <f t="shared" si="266"/>
        <v>2.92</v>
      </c>
      <c r="U876" s="74">
        <f t="shared" si="266"/>
        <v>9.2833333333333337E-2</v>
      </c>
      <c r="V876" s="74">
        <f t="shared" si="264"/>
        <v>99.125333333333344</v>
      </c>
    </row>
    <row r="877" spans="1:27" s="64" customFormat="1" ht="15.75" thickBot="1" x14ac:dyDescent="0.3">
      <c r="A877" s="68"/>
      <c r="B877" s="77"/>
      <c r="I877" s="71" t="s">
        <v>136</v>
      </c>
      <c r="J877" s="72">
        <f>STDEV(J870:J875)</f>
        <v>0.34892820321665025</v>
      </c>
      <c r="K877" s="72">
        <f t="shared" ref="K877" si="267">STDEV(K870:K875)</f>
        <v>8.1243126888781311E-2</v>
      </c>
      <c r="L877" s="72">
        <f t="shared" ref="L877:U877" si="268">STDEV(L870:L875)</f>
        <v>1.5397196714553816</v>
      </c>
      <c r="M877" s="72">
        <f t="shared" si="268"/>
        <v>0.91615318951945257</v>
      </c>
      <c r="N877" s="72">
        <f t="shared" si="268"/>
        <v>3.1847930335685441E-2</v>
      </c>
      <c r="O877" s="72">
        <f t="shared" si="268"/>
        <v>0.47739571287001148</v>
      </c>
      <c r="P877" s="72">
        <f t="shared" si="268"/>
        <v>0.46239762110114702</v>
      </c>
      <c r="Q877" s="72"/>
      <c r="R877" s="72"/>
      <c r="S877" s="72"/>
      <c r="T877" s="72">
        <f t="shared" si="268"/>
        <v>0.97775252492642473</v>
      </c>
      <c r="U877" s="72">
        <f t="shared" si="268"/>
        <v>4.5763070992522636E-2</v>
      </c>
      <c r="V877" s="72"/>
      <c r="X877" s="64" t="s">
        <v>892</v>
      </c>
      <c r="Y877" s="64" t="s">
        <v>981</v>
      </c>
      <c r="Z877" s="64" t="s">
        <v>982</v>
      </c>
      <c r="AA877" s="64" t="s">
        <v>983</v>
      </c>
    </row>
    <row r="878" spans="1:27" x14ac:dyDescent="0.25">
      <c r="A878" s="40" t="s">
        <v>154</v>
      </c>
      <c r="G878" s="12" t="s">
        <v>930</v>
      </c>
      <c r="I878" t="s">
        <v>931</v>
      </c>
      <c r="J878" s="105">
        <v>40.549999999999997</v>
      </c>
      <c r="K878" s="10"/>
      <c r="L878" s="10"/>
      <c r="M878" s="105">
        <v>9.9499999999999993</v>
      </c>
      <c r="N878" s="105">
        <v>0.21</v>
      </c>
      <c r="O878" s="105">
        <v>48.05</v>
      </c>
      <c r="P878" s="105">
        <v>0.18</v>
      </c>
      <c r="Q878" s="10"/>
      <c r="R878" s="10"/>
      <c r="S878" s="10"/>
      <c r="T878" s="10"/>
      <c r="U878" s="105">
        <v>0.39</v>
      </c>
      <c r="V878" s="105">
        <v>99.33</v>
      </c>
      <c r="X878" s="241">
        <v>89.180466496595272</v>
      </c>
      <c r="Y878" s="241">
        <v>10.358042823386175</v>
      </c>
      <c r="Z878" s="241">
        <v>0.24007442317660588</v>
      </c>
      <c r="AA878" s="241">
        <v>0.22141625684195199</v>
      </c>
    </row>
    <row r="879" spans="1:27" x14ac:dyDescent="0.25">
      <c r="G879" s="12" t="s">
        <v>930</v>
      </c>
      <c r="I879" t="s">
        <v>932</v>
      </c>
      <c r="J879" s="105">
        <v>39.86</v>
      </c>
      <c r="K879" s="10"/>
      <c r="L879" s="10"/>
      <c r="M879" s="105">
        <v>13.7</v>
      </c>
      <c r="N879" s="105">
        <v>0.34</v>
      </c>
      <c r="O879" s="105">
        <v>44.6</v>
      </c>
      <c r="P879" s="105">
        <v>0.88</v>
      </c>
      <c r="Q879" s="10"/>
      <c r="R879" s="10"/>
      <c r="S879" s="10"/>
      <c r="T879" s="10"/>
      <c r="U879" s="105">
        <v>0.02</v>
      </c>
      <c r="V879" s="105">
        <v>99.39</v>
      </c>
      <c r="X879" s="241">
        <v>83.977071796834792</v>
      </c>
      <c r="Y879" s="241">
        <v>14.468539998236999</v>
      </c>
      <c r="Z879" s="241">
        <v>1.1907088505062229</v>
      </c>
      <c r="AA879" s="241">
        <v>0.36367935442198684</v>
      </c>
    </row>
    <row r="880" spans="1:27" x14ac:dyDescent="0.25">
      <c r="G880" s="12" t="s">
        <v>930</v>
      </c>
      <c r="I880" t="s">
        <v>933</v>
      </c>
      <c r="J880" s="105">
        <v>40.630000000000003</v>
      </c>
      <c r="K880" s="10"/>
      <c r="L880" s="10"/>
      <c r="M880" s="105">
        <v>11.14</v>
      </c>
      <c r="N880" s="105">
        <v>0.15</v>
      </c>
      <c r="O880" s="105">
        <v>47.6</v>
      </c>
      <c r="P880" s="105">
        <v>0.22</v>
      </c>
      <c r="Q880" s="10"/>
      <c r="R880" s="10"/>
      <c r="S880" s="10"/>
      <c r="T880" s="10"/>
      <c r="U880" s="105">
        <v>0.25</v>
      </c>
      <c r="V880" s="105">
        <v>100</v>
      </c>
      <c r="X880" s="241">
        <v>87.998825013864518</v>
      </c>
      <c r="Y880" s="241">
        <v>11.551367081096345</v>
      </c>
      <c r="Z880" s="241">
        <v>0.29227363616686652</v>
      </c>
      <c r="AA880" s="241">
        <v>0.15753426887226599</v>
      </c>
    </row>
    <row r="881" spans="1:27" x14ac:dyDescent="0.25">
      <c r="G881" s="12" t="s">
        <v>930</v>
      </c>
      <c r="I881" t="s">
        <v>934</v>
      </c>
      <c r="J881" s="105">
        <v>39.97</v>
      </c>
      <c r="K881" s="10"/>
      <c r="L881" s="10"/>
      <c r="M881" s="105">
        <v>14.22</v>
      </c>
      <c r="N881" s="105">
        <v>0.31</v>
      </c>
      <c r="O881" s="105">
        <v>44.9</v>
      </c>
      <c r="P881" s="105">
        <v>0.62</v>
      </c>
      <c r="Q881" s="10"/>
      <c r="R881" s="10"/>
      <c r="S881" s="10"/>
      <c r="T881" s="10"/>
      <c r="U881" s="105">
        <v>0.14000000000000001</v>
      </c>
      <c r="V881" s="105">
        <v>100.16</v>
      </c>
      <c r="X881" s="241">
        <v>83.929131972663825</v>
      </c>
      <c r="Y881" s="241">
        <v>14.908853957699728</v>
      </c>
      <c r="Z881" s="241">
        <v>0.83282762275216859</v>
      </c>
      <c r="AA881" s="241">
        <v>0.32918644688427973</v>
      </c>
    </row>
    <row r="882" spans="1:27" x14ac:dyDescent="0.25">
      <c r="G882" s="12" t="s">
        <v>930</v>
      </c>
      <c r="I882" t="s">
        <v>935</v>
      </c>
      <c r="J882" s="105">
        <v>41.03</v>
      </c>
      <c r="K882" s="10"/>
      <c r="L882" s="10"/>
      <c r="M882" s="105">
        <v>9.4499999999999993</v>
      </c>
      <c r="N882" s="105">
        <v>0.18</v>
      </c>
      <c r="O882" s="105">
        <v>49.17</v>
      </c>
      <c r="P882" s="105">
        <v>0.26</v>
      </c>
      <c r="Q882" s="10"/>
      <c r="R882" s="10"/>
      <c r="S882" s="10"/>
      <c r="T882" s="10"/>
      <c r="U882" s="105">
        <v>0.11</v>
      </c>
      <c r="V882" s="105">
        <v>100.2</v>
      </c>
      <c r="X882" s="241">
        <v>89.792617088626741</v>
      </c>
      <c r="Y882" s="241">
        <v>9.679446049784012</v>
      </c>
      <c r="Z882" s="241">
        <v>0.34120140475061161</v>
      </c>
      <c r="AA882" s="241">
        <v>0.18673545683863796</v>
      </c>
    </row>
    <row r="883" spans="1:27" x14ac:dyDescent="0.25">
      <c r="G883" s="12" t="s">
        <v>930</v>
      </c>
      <c r="I883" t="s">
        <v>936</v>
      </c>
      <c r="J883" s="105">
        <v>40.07</v>
      </c>
      <c r="K883" s="10"/>
      <c r="L883" s="10"/>
      <c r="M883" s="105">
        <v>14.02</v>
      </c>
      <c r="N883" s="105">
        <v>0.27</v>
      </c>
      <c r="O883" s="105">
        <v>44.78</v>
      </c>
      <c r="P883" s="105">
        <v>0.88</v>
      </c>
      <c r="Q883" s="10"/>
      <c r="R883" s="10"/>
      <c r="S883" s="10"/>
      <c r="T883" s="10"/>
      <c r="U883" s="105">
        <v>7.0000000000000007E-2</v>
      </c>
      <c r="V883" s="105">
        <v>100.09</v>
      </c>
      <c r="X883" s="241">
        <v>83.811450251638291</v>
      </c>
      <c r="Y883" s="241">
        <v>14.717890032823314</v>
      </c>
      <c r="Z883" s="241">
        <v>1.1835837114130727</v>
      </c>
      <c r="AA883" s="241">
        <v>0.28707600412532014</v>
      </c>
    </row>
    <row r="884" spans="1:27" x14ac:dyDescent="0.25">
      <c r="G884" s="12" t="s">
        <v>930</v>
      </c>
      <c r="I884" t="s">
        <v>937</v>
      </c>
      <c r="J884" s="105">
        <v>37.76</v>
      </c>
      <c r="K884" s="10"/>
      <c r="L884" s="10"/>
      <c r="M884" s="105">
        <v>26.9</v>
      </c>
      <c r="N884" s="105">
        <v>0.9</v>
      </c>
      <c r="O884" s="105">
        <v>33.450000000000003</v>
      </c>
      <c r="P884" s="105">
        <v>1.42</v>
      </c>
      <c r="Q884" s="10"/>
      <c r="R884" s="10"/>
      <c r="S884" s="10"/>
      <c r="T884" s="10"/>
      <c r="U884" s="105">
        <v>0.02</v>
      </c>
      <c r="V884" s="105">
        <v>100.44</v>
      </c>
      <c r="X884" s="241">
        <v>66.806906902442464</v>
      </c>
      <c r="Y884" s="241">
        <v>30.13393147604711</v>
      </c>
      <c r="Z884" s="241">
        <v>2.0380302612748236</v>
      </c>
      <c r="AA884" s="241">
        <v>1.021131360235618</v>
      </c>
    </row>
    <row r="885" spans="1:27" x14ac:dyDescent="0.25">
      <c r="G885" s="12" t="s">
        <v>930</v>
      </c>
      <c r="I885" t="s">
        <v>938</v>
      </c>
      <c r="J885" s="105">
        <v>36.549999999999997</v>
      </c>
      <c r="K885" s="10"/>
      <c r="L885" s="10"/>
      <c r="M885" s="105">
        <v>31.65</v>
      </c>
      <c r="N885" s="105">
        <v>1.23</v>
      </c>
      <c r="O885" s="105">
        <v>29.5</v>
      </c>
      <c r="P885" s="105">
        <v>1.32</v>
      </c>
      <c r="Q885" s="10"/>
      <c r="R885" s="10"/>
      <c r="S885" s="10"/>
      <c r="T885" s="10"/>
      <c r="U885" s="105">
        <v>0.1</v>
      </c>
      <c r="V885" s="105">
        <v>100.36</v>
      </c>
      <c r="X885" s="241">
        <v>60.327801701309326</v>
      </c>
      <c r="Y885" s="241">
        <v>36.303414331180321</v>
      </c>
      <c r="Z885" s="241">
        <v>1.9398424401598509</v>
      </c>
      <c r="AA885" s="241">
        <v>1.4289415273504953</v>
      </c>
    </row>
    <row r="886" spans="1:27" x14ac:dyDescent="0.25">
      <c r="G886" s="12" t="s">
        <v>930</v>
      </c>
      <c r="I886" t="s">
        <v>939</v>
      </c>
      <c r="J886" s="105">
        <v>40.869999999999997</v>
      </c>
      <c r="K886" s="10"/>
      <c r="L886" s="10"/>
      <c r="M886" s="105">
        <v>10.11</v>
      </c>
      <c r="N886" s="105">
        <v>0.18</v>
      </c>
      <c r="O886" s="105">
        <v>48.72</v>
      </c>
      <c r="P886" s="105">
        <v>0.18</v>
      </c>
      <c r="Q886" s="10"/>
      <c r="R886" s="10"/>
      <c r="S886" s="10"/>
      <c r="T886" s="10"/>
      <c r="U886" s="105">
        <v>0.36</v>
      </c>
      <c r="V886" s="105">
        <v>100.41</v>
      </c>
      <c r="X886" s="241">
        <v>89.194484094012552</v>
      </c>
      <c r="Y886" s="241">
        <v>10.381500936964958</v>
      </c>
      <c r="Z886" s="241">
        <v>0.23681012362191325</v>
      </c>
      <c r="AA886" s="241">
        <v>0.18720484540057644</v>
      </c>
    </row>
    <row r="887" spans="1:27" x14ac:dyDescent="0.25">
      <c r="G887" s="12" t="s">
        <v>930</v>
      </c>
      <c r="I887" t="s">
        <v>940</v>
      </c>
      <c r="J887" s="105">
        <v>39.75</v>
      </c>
      <c r="K887" s="10"/>
      <c r="L887" s="10"/>
      <c r="M887" s="105">
        <v>15.04</v>
      </c>
      <c r="N887" s="105">
        <v>0.36</v>
      </c>
      <c r="O887" s="105">
        <v>43.74</v>
      </c>
      <c r="P887" s="105">
        <v>1.26</v>
      </c>
      <c r="Q887" s="10"/>
      <c r="R887" s="10"/>
      <c r="S887" s="10"/>
      <c r="T887" s="10"/>
      <c r="U887" s="105">
        <v>0.05</v>
      </c>
      <c r="V887" s="105">
        <v>100.2</v>
      </c>
      <c r="X887" s="241">
        <v>82.085714079118503</v>
      </c>
      <c r="Y887" s="241">
        <v>15.831239233263512</v>
      </c>
      <c r="Z887" s="241">
        <v>1.6992465159794745</v>
      </c>
      <c r="AA887" s="241">
        <v>0.38380017163852315</v>
      </c>
    </row>
    <row r="888" spans="1:27" x14ac:dyDescent="0.25">
      <c r="G888" s="12" t="s">
        <v>930</v>
      </c>
      <c r="I888" t="s">
        <v>941</v>
      </c>
      <c r="J888" s="105">
        <v>36.06</v>
      </c>
      <c r="K888" s="10"/>
      <c r="L888" s="10"/>
      <c r="M888" s="105">
        <v>32.770000000000003</v>
      </c>
      <c r="N888" s="105">
        <v>1.23</v>
      </c>
      <c r="O888" s="105">
        <v>28.17</v>
      </c>
      <c r="P888" s="105">
        <v>1.61</v>
      </c>
      <c r="Q888" s="10"/>
      <c r="R888" s="10"/>
      <c r="S888" s="10"/>
      <c r="T888" s="10"/>
      <c r="U888" s="105">
        <v>7.0000000000000007E-2</v>
      </c>
      <c r="V888" s="105">
        <v>99.9</v>
      </c>
      <c r="X888" s="241">
        <v>58.195136048093879</v>
      </c>
      <c r="Y888" s="241">
        <v>37.971220420767864</v>
      </c>
      <c r="Z888" s="241">
        <v>2.3901367969489264</v>
      </c>
      <c r="AA888" s="241">
        <v>1.4435067341893493</v>
      </c>
    </row>
    <row r="889" spans="1:27" x14ac:dyDescent="0.25">
      <c r="G889" s="12" t="s">
        <v>930</v>
      </c>
      <c r="I889" t="s">
        <v>942</v>
      </c>
      <c r="J889" s="105">
        <v>40.46</v>
      </c>
      <c r="K889" s="10"/>
      <c r="L889" s="10"/>
      <c r="M889" s="105">
        <v>12.27</v>
      </c>
      <c r="N889" s="105">
        <v>0.21</v>
      </c>
      <c r="O889" s="105">
        <v>47.19</v>
      </c>
      <c r="P889" s="105">
        <v>0.12</v>
      </c>
      <c r="Q889" s="10"/>
      <c r="R889" s="10"/>
      <c r="S889" s="10"/>
      <c r="T889" s="10"/>
      <c r="U889" s="105">
        <v>0.22</v>
      </c>
      <c r="V889" s="105">
        <v>100.48</v>
      </c>
      <c r="X889" s="241">
        <v>86.941844572649771</v>
      </c>
      <c r="Y889" s="241">
        <v>12.679487768211168</v>
      </c>
      <c r="Z889" s="241">
        <v>0.15887558397991908</v>
      </c>
      <c r="AA889" s="241">
        <v>0.2197920751591381</v>
      </c>
    </row>
    <row r="890" spans="1:27" x14ac:dyDescent="0.25">
      <c r="G890" s="12" t="s">
        <v>930</v>
      </c>
      <c r="I890" t="s">
        <v>943</v>
      </c>
      <c r="J890" s="105">
        <v>39.99</v>
      </c>
      <c r="K890" s="10"/>
      <c r="L890" s="10"/>
      <c r="M890" s="105">
        <v>14.45</v>
      </c>
      <c r="N890" s="105">
        <v>0.4</v>
      </c>
      <c r="O890" s="105">
        <v>44.43</v>
      </c>
      <c r="P890" s="105">
        <v>0.9</v>
      </c>
      <c r="Q890" s="10"/>
      <c r="R890" s="10"/>
      <c r="S890" s="10"/>
      <c r="T890" s="10"/>
      <c r="U890" s="105">
        <v>0.19</v>
      </c>
      <c r="V890" s="105">
        <v>100.36</v>
      </c>
      <c r="X890" s="241">
        <v>83.188444485951166</v>
      </c>
      <c r="Y890" s="241">
        <v>15.175143660643689</v>
      </c>
      <c r="Z890" s="241">
        <v>1.2109500822052579</v>
      </c>
      <c r="AA890" s="241">
        <v>0.4254617711998927</v>
      </c>
    </row>
    <row r="891" spans="1:27" x14ac:dyDescent="0.25">
      <c r="G891" s="12" t="s">
        <v>930</v>
      </c>
      <c r="I891" s="7" t="s">
        <v>944</v>
      </c>
      <c r="J891" s="10">
        <v>37.08</v>
      </c>
      <c r="K891" s="10"/>
      <c r="L891" s="10"/>
      <c r="M891" s="10">
        <v>28.96</v>
      </c>
      <c r="N891" s="10">
        <v>1.1200000000000001</v>
      </c>
      <c r="O891" s="10">
        <v>31.48</v>
      </c>
      <c r="P891" s="10">
        <v>1.86</v>
      </c>
      <c r="Q891" s="10"/>
      <c r="R891" s="10"/>
      <c r="S891" s="10"/>
      <c r="T891" s="10"/>
      <c r="U891" s="10">
        <v>0.13</v>
      </c>
      <c r="V891" s="10">
        <v>100.63</v>
      </c>
      <c r="X891" s="241">
        <v>63.34478383150671</v>
      </c>
      <c r="Y891" s="241">
        <v>32.685336912875947</v>
      </c>
      <c r="Z891" s="241">
        <v>2.6895902400512424</v>
      </c>
      <c r="AA891" s="241">
        <v>1.2802890155661042</v>
      </c>
    </row>
    <row r="892" spans="1:27" x14ac:dyDescent="0.25">
      <c r="G892" s="12"/>
      <c r="I892" s="253" t="s">
        <v>331</v>
      </c>
      <c r="J892" s="255">
        <f>AVERAGE(J878:J891)</f>
        <v>39.330714285714286</v>
      </c>
      <c r="K892" s="255"/>
      <c r="L892" s="255"/>
      <c r="M892" s="255">
        <f t="shared" ref="M892:AA892" si="269">AVERAGE(M878:M891)</f>
        <v>17.473571428571429</v>
      </c>
      <c r="N892" s="255">
        <f t="shared" si="269"/>
        <v>0.50642857142857145</v>
      </c>
      <c r="O892" s="255">
        <f t="shared" si="269"/>
        <v>41.841428571428573</v>
      </c>
      <c r="P892" s="255">
        <f t="shared" si="269"/>
        <v>0.83642857142857141</v>
      </c>
      <c r="Q892" s="255"/>
      <c r="R892" s="255"/>
      <c r="S892" s="255"/>
      <c r="T892" s="255"/>
      <c r="U892" s="255">
        <f t="shared" si="269"/>
        <v>0.15142857142857144</v>
      </c>
      <c r="V892" s="255">
        <f t="shared" si="269"/>
        <v>100.13928571428571</v>
      </c>
      <c r="W892" s="255"/>
      <c r="X892" s="256">
        <f t="shared" si="269"/>
        <v>79.198191309664836</v>
      </c>
      <c r="Y892" s="256">
        <f t="shared" si="269"/>
        <v>19.060386763070081</v>
      </c>
      <c r="Z892" s="256">
        <f t="shared" si="269"/>
        <v>1.1745822637847827</v>
      </c>
      <c r="AA892" s="256">
        <f t="shared" si="269"/>
        <v>0.56683966348029569</v>
      </c>
    </row>
    <row r="893" spans="1:27" s="64" customFormat="1" ht="15.75" thickBot="1" x14ac:dyDescent="0.3">
      <c r="A893" s="68"/>
      <c r="G893" s="69"/>
      <c r="I893" s="254" t="s">
        <v>984</v>
      </c>
      <c r="J893" s="257">
        <f>STDEVP(J878:J891)</f>
        <v>1.6369765871687894</v>
      </c>
      <c r="K893" s="257"/>
      <c r="L893" s="257"/>
      <c r="M893" s="257">
        <f t="shared" ref="M893:V893" si="270">STDEVP(M878:M891)</f>
        <v>8.2373700788738695</v>
      </c>
      <c r="N893" s="257">
        <f t="shared" si="270"/>
        <v>0.40083140636248893</v>
      </c>
      <c r="O893" s="257">
        <f t="shared" si="270"/>
        <v>7.3398937878096513</v>
      </c>
      <c r="P893" s="257">
        <f t="shared" si="270"/>
        <v>0.56958138942882752</v>
      </c>
      <c r="Q893" s="257"/>
      <c r="R893" s="257"/>
      <c r="S893" s="257"/>
      <c r="T893" s="257"/>
      <c r="U893" s="257">
        <f t="shared" si="270"/>
        <v>0.11319118736880175</v>
      </c>
      <c r="V893" s="257">
        <f t="shared" si="270"/>
        <v>0.37045270154451865</v>
      </c>
      <c r="W893" s="257"/>
      <c r="X893" s="259">
        <f t="shared" ref="X893:AA893" si="271">STDEVP(X878:X892)</f>
        <v>10.77678004194156</v>
      </c>
      <c r="Y893" s="259">
        <f t="shared" si="271"/>
        <v>9.5988245871775995</v>
      </c>
      <c r="Z893" s="259">
        <f t="shared" si="271"/>
        <v>0.80643635076110531</v>
      </c>
      <c r="AA893" s="259">
        <f t="shared" si="271"/>
        <v>0.45844372969065639</v>
      </c>
    </row>
    <row r="894" spans="1:27" x14ac:dyDescent="0.25">
      <c r="A894" s="40" t="s">
        <v>150</v>
      </c>
      <c r="G894" s="12" t="s">
        <v>930</v>
      </c>
      <c r="I894" t="s">
        <v>950</v>
      </c>
      <c r="J894" s="105">
        <v>39.744</v>
      </c>
      <c r="K894" s="10"/>
      <c r="L894" s="105">
        <v>3.2000000000000001E-2</v>
      </c>
      <c r="M894" s="105">
        <v>12.356</v>
      </c>
      <c r="N894" s="105">
        <v>0.35899999999999999</v>
      </c>
      <c r="O894" s="105">
        <v>46.83</v>
      </c>
      <c r="P894" s="105">
        <v>0.72499999999999998</v>
      </c>
      <c r="Q894" s="10"/>
      <c r="R894" s="10"/>
      <c r="S894" s="10"/>
      <c r="T894" s="10"/>
      <c r="U894" s="105">
        <v>0.112</v>
      </c>
      <c r="V894" s="105">
        <v>100.158</v>
      </c>
      <c r="X894" s="241">
        <v>85.949779458865933</v>
      </c>
      <c r="Y894" s="241">
        <v>12.719697474659755</v>
      </c>
      <c r="Z894" s="241">
        <v>0.95621523008808962</v>
      </c>
      <c r="AA894" s="241">
        <v>0.37430783638624349</v>
      </c>
    </row>
    <row r="895" spans="1:27" x14ac:dyDescent="0.25">
      <c r="G895" s="12" t="s">
        <v>930</v>
      </c>
      <c r="I895" t="s">
        <v>951</v>
      </c>
      <c r="J895" s="105">
        <v>39.173999999999999</v>
      </c>
      <c r="K895" s="10"/>
      <c r="L895" s="105">
        <v>8.9999999999999993E-3</v>
      </c>
      <c r="M895" s="105">
        <v>18.937000000000001</v>
      </c>
      <c r="N895" s="105">
        <v>0.45600000000000002</v>
      </c>
      <c r="O895" s="105">
        <v>41.704999999999998</v>
      </c>
      <c r="P895" s="105">
        <v>9.1999999999999998E-2</v>
      </c>
      <c r="Q895" s="10"/>
      <c r="R895" s="10"/>
      <c r="S895" s="10"/>
      <c r="T895" s="10"/>
      <c r="U895" s="105">
        <v>1.2999999999999999E-2</v>
      </c>
      <c r="V895" s="105">
        <v>100.386</v>
      </c>
      <c r="X895" s="241">
        <v>79.209146392330339</v>
      </c>
      <c r="Y895" s="241">
        <v>20.173286685921394</v>
      </c>
      <c r="Z895" s="241">
        <v>0.12556600473821031</v>
      </c>
      <c r="AA895" s="241">
        <v>0.49200091701005583</v>
      </c>
    </row>
    <row r="896" spans="1:27" x14ac:dyDescent="0.25">
      <c r="G896" s="12" t="s">
        <v>930</v>
      </c>
      <c r="I896" t="s">
        <v>952</v>
      </c>
      <c r="J896" s="105">
        <v>38.231999999999999</v>
      </c>
      <c r="K896" s="10"/>
      <c r="L896" s="105">
        <v>2.7E-2</v>
      </c>
      <c r="M896" s="105">
        <v>19.007000000000001</v>
      </c>
      <c r="N896" s="105">
        <v>0.498</v>
      </c>
      <c r="O896" s="105">
        <v>41.737000000000002</v>
      </c>
      <c r="P896" s="105">
        <v>7.5999999999999998E-2</v>
      </c>
      <c r="Q896" s="10"/>
      <c r="R896" s="10"/>
      <c r="S896" s="10"/>
      <c r="T896" s="10"/>
      <c r="U896" s="105">
        <v>0</v>
      </c>
      <c r="V896" s="105">
        <v>99.576999999999998</v>
      </c>
      <c r="X896" s="241">
        <v>79.14422236147864</v>
      </c>
      <c r="Y896" s="241">
        <v>20.215748933899739</v>
      </c>
      <c r="Z896" s="241">
        <v>0.10356395334008722</v>
      </c>
      <c r="AA896" s="241">
        <v>0.53646475128155391</v>
      </c>
    </row>
    <row r="897" spans="1:27" x14ac:dyDescent="0.25">
      <c r="G897" s="12" t="s">
        <v>930</v>
      </c>
      <c r="I897" t="s">
        <v>953</v>
      </c>
      <c r="J897" s="105">
        <v>39.670999999999999</v>
      </c>
      <c r="K897" s="10"/>
      <c r="L897" s="105">
        <v>3.3000000000000002E-2</v>
      </c>
      <c r="M897" s="105">
        <v>10.638999999999999</v>
      </c>
      <c r="N897" s="105">
        <v>0.17299999999999999</v>
      </c>
      <c r="O897" s="105">
        <v>47.761000000000003</v>
      </c>
      <c r="P897" s="105">
        <v>0.22</v>
      </c>
      <c r="Q897" s="10"/>
      <c r="R897" s="10"/>
      <c r="S897" s="10"/>
      <c r="T897" s="10"/>
      <c r="U897" s="105">
        <v>0.189</v>
      </c>
      <c r="V897" s="105">
        <v>98.686000000000007</v>
      </c>
      <c r="X897" s="241">
        <v>88.471377871637984</v>
      </c>
      <c r="Y897" s="241">
        <v>11.053720077428315</v>
      </c>
      <c r="Z897" s="241">
        <v>0.29285261193459311</v>
      </c>
      <c r="AA897" s="241">
        <v>0.18204943899912296</v>
      </c>
    </row>
    <row r="898" spans="1:27" x14ac:dyDescent="0.25">
      <c r="G898" s="12" t="s">
        <v>930</v>
      </c>
      <c r="I898" t="s">
        <v>954</v>
      </c>
      <c r="J898" s="105">
        <v>39.890999999999998</v>
      </c>
      <c r="K898" s="10"/>
      <c r="L898" s="105">
        <v>3.1E-2</v>
      </c>
      <c r="M898" s="105">
        <v>11.186999999999999</v>
      </c>
      <c r="N898" s="105">
        <v>0.20799999999999999</v>
      </c>
      <c r="O898" s="105">
        <v>47.884</v>
      </c>
      <c r="P898" s="105">
        <v>0.20300000000000001</v>
      </c>
      <c r="Q898" s="10"/>
      <c r="R898" s="10"/>
      <c r="S898" s="10"/>
      <c r="T898" s="10"/>
      <c r="U898" s="105">
        <v>0.251</v>
      </c>
      <c r="V898" s="105">
        <v>99.655000000000001</v>
      </c>
      <c r="X898" s="241">
        <v>87.98530282079102</v>
      </c>
      <c r="Y898" s="241">
        <v>11.529530505100976</v>
      </c>
      <c r="Z898" s="241">
        <v>0.26804813511166653</v>
      </c>
      <c r="AA898" s="241">
        <v>0.21711853899631756</v>
      </c>
    </row>
    <row r="899" spans="1:27" x14ac:dyDescent="0.25">
      <c r="G899" s="12" t="s">
        <v>930</v>
      </c>
      <c r="I899" t="s">
        <v>955</v>
      </c>
      <c r="J899" s="105">
        <v>39.835999999999999</v>
      </c>
      <c r="K899" s="10"/>
      <c r="L899" s="105">
        <v>1.6E-2</v>
      </c>
      <c r="M899" s="105">
        <v>14.315</v>
      </c>
      <c r="N899" s="105">
        <v>0.51100000000000001</v>
      </c>
      <c r="O899" s="105">
        <v>45.722000000000001</v>
      </c>
      <c r="P899" s="105">
        <v>7.9000000000000001E-2</v>
      </c>
      <c r="Q899" s="10"/>
      <c r="R899" s="10"/>
      <c r="S899" s="10"/>
      <c r="T899" s="10"/>
      <c r="U899" s="105">
        <v>0</v>
      </c>
      <c r="V899" s="105">
        <v>100.479</v>
      </c>
      <c r="X899" s="241">
        <v>84.516654156672814</v>
      </c>
      <c r="Y899" s="241">
        <v>14.8418043612111</v>
      </c>
      <c r="Z899" s="241">
        <v>0.10494003604561769</v>
      </c>
      <c r="AA899" s="241">
        <v>0.53660144607047866</v>
      </c>
    </row>
    <row r="900" spans="1:27" x14ac:dyDescent="0.25">
      <c r="G900" s="12" t="s">
        <v>930</v>
      </c>
      <c r="I900" t="s">
        <v>956</v>
      </c>
      <c r="J900" s="105">
        <v>40.020000000000003</v>
      </c>
      <c r="K900" s="10"/>
      <c r="L900" s="105">
        <v>0</v>
      </c>
      <c r="M900" s="105">
        <v>14.228999999999999</v>
      </c>
      <c r="N900" s="105">
        <v>0.51200000000000001</v>
      </c>
      <c r="O900" s="105">
        <v>45.179000000000002</v>
      </c>
      <c r="P900" s="105">
        <v>7.0000000000000007E-2</v>
      </c>
      <c r="Q900" s="10"/>
      <c r="R900" s="10"/>
      <c r="S900" s="10"/>
      <c r="T900" s="10"/>
      <c r="U900" s="105">
        <v>0.01</v>
      </c>
      <c r="V900" s="105">
        <v>100.02</v>
      </c>
      <c r="X900" s="241">
        <v>84.445028351728993</v>
      </c>
      <c r="Y900" s="241">
        <v>14.917296602488516</v>
      </c>
      <c r="Z900" s="241">
        <v>9.4022664205768533E-2</v>
      </c>
      <c r="AA900" s="241">
        <v>0.54365238157671736</v>
      </c>
    </row>
    <row r="901" spans="1:27" x14ac:dyDescent="0.25">
      <c r="G901" s="12" t="s">
        <v>930</v>
      </c>
      <c r="I901" t="s">
        <v>957</v>
      </c>
      <c r="J901" s="105">
        <v>39.14</v>
      </c>
      <c r="K901" s="10"/>
      <c r="L901" s="105">
        <v>0</v>
      </c>
      <c r="M901" s="105">
        <v>14.43</v>
      </c>
      <c r="N901" s="105">
        <v>0.59899999999999998</v>
      </c>
      <c r="O901" s="105">
        <v>45.091999999999999</v>
      </c>
      <c r="P901" s="105">
        <v>4.2000000000000003E-2</v>
      </c>
      <c r="Q901" s="10"/>
      <c r="R901" s="10"/>
      <c r="S901" s="10"/>
      <c r="T901" s="10"/>
      <c r="U901" s="105">
        <v>0</v>
      </c>
      <c r="V901" s="105">
        <v>99.302999999999997</v>
      </c>
      <c r="X901" s="241">
        <v>84.195795220783126</v>
      </c>
      <c r="Y901" s="241">
        <v>15.112472013127848</v>
      </c>
      <c r="Z901" s="241">
        <v>5.6355620564345635E-2</v>
      </c>
      <c r="AA901" s="241">
        <v>0.63537714552467317</v>
      </c>
    </row>
    <row r="902" spans="1:27" x14ac:dyDescent="0.25">
      <c r="G902" s="12" t="s">
        <v>930</v>
      </c>
      <c r="I902" t="s">
        <v>958</v>
      </c>
      <c r="J902" s="105">
        <v>39.655999999999999</v>
      </c>
      <c r="K902" s="10"/>
      <c r="L902" s="105">
        <v>1.4999999999999999E-2</v>
      </c>
      <c r="M902" s="105">
        <v>10.430999999999999</v>
      </c>
      <c r="N902" s="105">
        <v>0.20200000000000001</v>
      </c>
      <c r="O902" s="105">
        <v>48.573</v>
      </c>
      <c r="P902" s="105">
        <v>0.185</v>
      </c>
      <c r="Q902" s="10"/>
      <c r="R902" s="10"/>
      <c r="S902" s="10"/>
      <c r="T902" s="10"/>
      <c r="U902" s="105">
        <v>0.38800000000000001</v>
      </c>
      <c r="V902" s="105">
        <v>99.45</v>
      </c>
      <c r="X902" s="241">
        <v>88.845439474878134</v>
      </c>
      <c r="Y902" s="241">
        <v>10.701494472781187</v>
      </c>
      <c r="Z902" s="241">
        <v>0.24316943293587351</v>
      </c>
      <c r="AA902" s="241">
        <v>0.20989661940481449</v>
      </c>
    </row>
    <row r="903" spans="1:27" x14ac:dyDescent="0.25">
      <c r="G903" s="12" t="s">
        <v>930</v>
      </c>
      <c r="I903" t="s">
        <v>959</v>
      </c>
      <c r="J903" s="105">
        <v>41.06</v>
      </c>
      <c r="K903" s="10"/>
      <c r="L903" s="105">
        <v>1.4E-2</v>
      </c>
      <c r="M903" s="105">
        <v>10.497</v>
      </c>
      <c r="N903" s="105">
        <v>0.16300000000000001</v>
      </c>
      <c r="O903" s="105">
        <v>48.445</v>
      </c>
      <c r="P903" s="105">
        <v>0.11</v>
      </c>
      <c r="Q903" s="10"/>
      <c r="R903" s="10"/>
      <c r="S903" s="10"/>
      <c r="T903" s="10"/>
      <c r="U903" s="105">
        <v>0.39600000000000002</v>
      </c>
      <c r="V903" s="105">
        <v>100.685</v>
      </c>
      <c r="X903" s="241">
        <v>88.882869540691729</v>
      </c>
      <c r="Y903" s="241">
        <v>10.80220905145609</v>
      </c>
      <c r="Z903" s="241">
        <v>0.1450303293607684</v>
      </c>
      <c r="AA903" s="241">
        <v>0.16989107849142146</v>
      </c>
    </row>
    <row r="904" spans="1:27" x14ac:dyDescent="0.25">
      <c r="G904" s="12" t="s">
        <v>930</v>
      </c>
      <c r="I904" t="s">
        <v>960</v>
      </c>
      <c r="J904" s="105">
        <v>40.994</v>
      </c>
      <c r="K904" s="10"/>
      <c r="L904" s="105">
        <v>6.0000000000000001E-3</v>
      </c>
      <c r="M904" s="105">
        <v>10.395</v>
      </c>
      <c r="N904" s="105">
        <v>0.23599999999999999</v>
      </c>
      <c r="O904" s="105">
        <v>48.26</v>
      </c>
      <c r="P904" s="105">
        <v>0.16900000000000001</v>
      </c>
      <c r="Q904" s="10"/>
      <c r="R904" s="10"/>
      <c r="S904" s="10"/>
      <c r="T904" s="10"/>
      <c r="U904" s="105">
        <v>0.34799999999999998</v>
      </c>
      <c r="V904" s="105">
        <v>100.408</v>
      </c>
      <c r="X904" s="241">
        <v>88.801426757557721</v>
      </c>
      <c r="Y904" s="241">
        <v>10.728410767106135</v>
      </c>
      <c r="Z904" s="241">
        <v>0.22346852980796569</v>
      </c>
      <c r="AA904" s="241">
        <v>0.24669394552816934</v>
      </c>
    </row>
    <row r="905" spans="1:27" x14ac:dyDescent="0.25">
      <c r="G905" s="12" t="s">
        <v>930</v>
      </c>
      <c r="I905" t="s">
        <v>961</v>
      </c>
      <c r="J905" s="105">
        <v>39.93</v>
      </c>
      <c r="K905" s="10"/>
      <c r="L905" s="105">
        <v>4.7E-2</v>
      </c>
      <c r="M905" s="105">
        <v>10.877000000000001</v>
      </c>
      <c r="N905" s="105">
        <v>0.4</v>
      </c>
      <c r="O905" s="105">
        <v>47.718000000000004</v>
      </c>
      <c r="P905" s="105">
        <v>1.034</v>
      </c>
      <c r="Q905" s="10"/>
      <c r="R905" s="10"/>
      <c r="S905" s="10"/>
      <c r="T905" s="10"/>
      <c r="U905" s="105">
        <v>6.8000000000000005E-2</v>
      </c>
      <c r="V905" s="105">
        <v>100.074</v>
      </c>
      <c r="X905" s="241">
        <v>87.093978285681047</v>
      </c>
      <c r="Y905" s="241">
        <v>11.13507888568085</v>
      </c>
      <c r="Z905" s="241">
        <v>1.3561991749824269</v>
      </c>
      <c r="AA905" s="241">
        <v>0.41474365365568694</v>
      </c>
    </row>
    <row r="906" spans="1:27" x14ac:dyDescent="0.25">
      <c r="G906" s="12" t="s">
        <v>930</v>
      </c>
      <c r="I906" t="s">
        <v>962</v>
      </c>
      <c r="J906" s="105">
        <v>38.234000000000002</v>
      </c>
      <c r="K906" s="10"/>
      <c r="L906" s="105">
        <v>4.0000000000000001E-3</v>
      </c>
      <c r="M906" s="105">
        <v>18.716000000000001</v>
      </c>
      <c r="N906" s="105">
        <v>0.59499999999999997</v>
      </c>
      <c r="O906" s="105">
        <v>41.838999999999999</v>
      </c>
      <c r="P906" s="105">
        <v>6.9000000000000006E-2</v>
      </c>
      <c r="Q906" s="10"/>
      <c r="R906" s="10"/>
      <c r="S906" s="10"/>
      <c r="T906" s="10"/>
      <c r="U906" s="105">
        <v>0.19700000000000001</v>
      </c>
      <c r="V906" s="105">
        <v>99.653999999999996</v>
      </c>
      <c r="X906" s="241">
        <v>79.354411859498143</v>
      </c>
      <c r="Y906" s="241">
        <v>19.91045072526283</v>
      </c>
      <c r="Z906" s="241">
        <v>9.4045043846030768E-2</v>
      </c>
      <c r="AA906" s="241">
        <v>0.64109237139301556</v>
      </c>
    </row>
    <row r="907" spans="1:27" x14ac:dyDescent="0.25">
      <c r="G907" s="12" t="s">
        <v>930</v>
      </c>
      <c r="I907" s="7" t="s">
        <v>963</v>
      </c>
      <c r="J907" s="10">
        <v>39.271000000000001</v>
      </c>
      <c r="K907" s="10"/>
      <c r="L907" s="10">
        <v>0</v>
      </c>
      <c r="M907" s="10">
        <v>18.983000000000001</v>
      </c>
      <c r="N907" s="10">
        <v>0.499</v>
      </c>
      <c r="O907" s="10">
        <v>41.527000000000001</v>
      </c>
      <c r="P907" s="10">
        <v>6.6000000000000003E-2</v>
      </c>
      <c r="Q907" s="10"/>
      <c r="R907" s="10"/>
      <c r="S907" s="10"/>
      <c r="T907" s="10"/>
      <c r="U907" s="10">
        <v>0.22800000000000001</v>
      </c>
      <c r="V907" s="10">
        <v>100.574</v>
      </c>
      <c r="X907" s="241">
        <v>79.091074567430056</v>
      </c>
      <c r="Y907" s="241">
        <v>20.278696696913027</v>
      </c>
      <c r="Z907" s="241">
        <v>9.0331223986533427E-2</v>
      </c>
      <c r="AA907" s="241">
        <v>0.53989751167038991</v>
      </c>
    </row>
    <row r="908" spans="1:27" x14ac:dyDescent="0.25">
      <c r="G908" s="12"/>
      <c r="I908" s="253" t="s">
        <v>331</v>
      </c>
      <c r="J908" s="255">
        <f>AVERAGE(J894:J907)</f>
        <v>39.632357142857138</v>
      </c>
      <c r="K908" s="255"/>
      <c r="L908" s="255">
        <f t="shared" ref="L908:AA908" si="272">AVERAGE(L894:L907)</f>
        <v>1.6714285714285716E-2</v>
      </c>
      <c r="M908" s="255">
        <f t="shared" si="272"/>
        <v>13.928500000000001</v>
      </c>
      <c r="N908" s="255">
        <f t="shared" si="272"/>
        <v>0.38649999999999995</v>
      </c>
      <c r="O908" s="255">
        <f t="shared" si="272"/>
        <v>45.590857142857139</v>
      </c>
      <c r="P908" s="255">
        <f t="shared" si="272"/>
        <v>0.22428571428571428</v>
      </c>
      <c r="Q908" s="255"/>
      <c r="R908" s="255"/>
      <c r="S908" s="255"/>
      <c r="T908" s="255"/>
      <c r="U908" s="255">
        <f t="shared" si="272"/>
        <v>0.15714285714285717</v>
      </c>
      <c r="V908" s="255">
        <f t="shared" si="272"/>
        <v>99.936357142857148</v>
      </c>
      <c r="W908" s="255"/>
      <c r="X908" s="256">
        <f t="shared" si="272"/>
        <v>84.713321937144684</v>
      </c>
      <c r="Y908" s="256">
        <f t="shared" si="272"/>
        <v>14.579992660931268</v>
      </c>
      <c r="Z908" s="256">
        <f t="shared" si="272"/>
        <v>0.29670057078199835</v>
      </c>
      <c r="AA908" s="256">
        <f t="shared" si="272"/>
        <v>0.4099848311420472</v>
      </c>
    </row>
    <row r="909" spans="1:27" s="64" customFormat="1" ht="15.75" thickBot="1" x14ac:dyDescent="0.3">
      <c r="A909" s="68"/>
      <c r="G909" s="69"/>
      <c r="I909" s="254" t="s">
        <v>984</v>
      </c>
      <c r="J909" s="257">
        <f>STDEVP(J894:J907)</f>
        <v>0.79072594197112478</v>
      </c>
      <c r="K909" s="257"/>
      <c r="L909" s="257">
        <f t="shared" ref="L909:AA909" si="273">STDEVP(L894:L907)</f>
        <v>1.4419374721080614E-2</v>
      </c>
      <c r="M909" s="257">
        <f t="shared" si="273"/>
        <v>3.4480833961989417</v>
      </c>
      <c r="N909" s="257">
        <f t="shared" si="273"/>
        <v>0.15464787190813287</v>
      </c>
      <c r="O909" s="257">
        <f t="shared" si="273"/>
        <v>2.6882152565049777</v>
      </c>
      <c r="P909" s="257">
        <f t="shared" si="273"/>
        <v>0.27919282342685892</v>
      </c>
      <c r="Q909" s="257"/>
      <c r="R909" s="257"/>
      <c r="S909" s="257"/>
      <c r="T909" s="257"/>
      <c r="U909" s="257">
        <f t="shared" si="273"/>
        <v>0.14385054602550776</v>
      </c>
      <c r="V909" s="257">
        <f t="shared" si="273"/>
        <v>0.55099333767593239</v>
      </c>
      <c r="W909" s="257"/>
      <c r="X909" s="259">
        <f t="shared" si="273"/>
        <v>3.8285974076073499</v>
      </c>
      <c r="Y909" s="259">
        <f t="shared" si="273"/>
        <v>3.8323685173248028</v>
      </c>
      <c r="Z909" s="259">
        <f t="shared" si="273"/>
        <v>0.36600424644829005</v>
      </c>
      <c r="AA909" s="259">
        <f t="shared" si="273"/>
        <v>0.16743952953378929</v>
      </c>
    </row>
    <row r="910" spans="1:27" x14ac:dyDescent="0.25">
      <c r="A910" s="40" t="s">
        <v>149</v>
      </c>
      <c r="G910" s="12" t="s">
        <v>930</v>
      </c>
      <c r="I910" t="s">
        <v>964</v>
      </c>
      <c r="J910" s="105">
        <v>37.408999999999999</v>
      </c>
      <c r="L910" s="105">
        <v>1.9E-2</v>
      </c>
      <c r="M910" s="105">
        <v>25.177</v>
      </c>
      <c r="N910" s="105">
        <v>0.71699999999999997</v>
      </c>
      <c r="O910" s="105">
        <v>35.956000000000003</v>
      </c>
      <c r="P910" s="105">
        <v>0.442</v>
      </c>
      <c r="U910" s="105">
        <v>0.126</v>
      </c>
      <c r="V910" s="105">
        <v>99.846000000000004</v>
      </c>
      <c r="X910" s="241">
        <v>70.776055469191931</v>
      </c>
      <c r="Y910" s="241">
        <v>27.796955796231497</v>
      </c>
      <c r="Z910" s="241">
        <v>0.62522206054315255</v>
      </c>
      <c r="AA910" s="241">
        <v>0.80176667403341983</v>
      </c>
    </row>
    <row r="911" spans="1:27" x14ac:dyDescent="0.25">
      <c r="G911" s="12" t="s">
        <v>930</v>
      </c>
      <c r="I911" t="s">
        <v>965</v>
      </c>
      <c r="J911" s="105">
        <v>40.322000000000003</v>
      </c>
      <c r="L911" s="105">
        <v>1.4E-2</v>
      </c>
      <c r="M911" s="105">
        <v>12.859</v>
      </c>
      <c r="N911" s="105">
        <v>0.215</v>
      </c>
      <c r="O911" s="105">
        <v>46.347000000000001</v>
      </c>
      <c r="P911" s="105">
        <v>0.21299999999999999</v>
      </c>
      <c r="U911" s="105">
        <v>0.19700000000000001</v>
      </c>
      <c r="V911" s="105">
        <v>100.167</v>
      </c>
      <c r="X911" s="241">
        <v>86.091316409257317</v>
      </c>
      <c r="Y911" s="241">
        <v>13.397482261267072</v>
      </c>
      <c r="Z911" s="241">
        <v>0.28432455318425198</v>
      </c>
      <c r="AA911" s="241">
        <v>0.22687677629135536</v>
      </c>
    </row>
    <row r="912" spans="1:27" x14ac:dyDescent="0.25">
      <c r="G912" s="12" t="s">
        <v>930</v>
      </c>
      <c r="I912" t="s">
        <v>966</v>
      </c>
      <c r="J912" s="105">
        <v>39.927999999999997</v>
      </c>
      <c r="L912" s="105">
        <v>0.03</v>
      </c>
      <c r="M912" s="105">
        <v>12.385999999999999</v>
      </c>
      <c r="N912" s="105">
        <v>0.189</v>
      </c>
      <c r="O912" s="105">
        <v>46.558999999999997</v>
      </c>
      <c r="P912" s="105">
        <v>0.25900000000000001</v>
      </c>
      <c r="U912" s="105">
        <v>0.247</v>
      </c>
      <c r="V912" s="105">
        <v>99.597999999999999</v>
      </c>
      <c r="X912" s="241">
        <v>86.541402798586859</v>
      </c>
      <c r="Y912" s="241">
        <v>12.913073888963558</v>
      </c>
      <c r="Z912" s="241">
        <v>0.34595299280768171</v>
      </c>
      <c r="AA912" s="241">
        <v>0.19957031964190491</v>
      </c>
    </row>
    <row r="913" spans="1:27" x14ac:dyDescent="0.25">
      <c r="G913" s="12" t="s">
        <v>930</v>
      </c>
      <c r="I913" t="s">
        <v>967</v>
      </c>
      <c r="J913" s="105">
        <v>38.567999999999998</v>
      </c>
      <c r="L913" s="105">
        <v>1.2999999999999999E-2</v>
      </c>
      <c r="M913" s="105">
        <v>19.542999999999999</v>
      </c>
      <c r="N913" s="105">
        <v>0.36699999999999999</v>
      </c>
      <c r="O913" s="105">
        <v>40.997</v>
      </c>
      <c r="P913" s="105">
        <v>0.35499999999999998</v>
      </c>
      <c r="U913" s="105">
        <v>0.157</v>
      </c>
      <c r="V913" s="105">
        <v>100</v>
      </c>
      <c r="X913" s="241">
        <v>78.205589769205048</v>
      </c>
      <c r="Y913" s="241">
        <v>20.910057317750624</v>
      </c>
      <c r="Z913" s="241">
        <v>0.48664370714763849</v>
      </c>
      <c r="AA913" s="241">
        <v>0.39770920589667608</v>
      </c>
    </row>
    <row r="914" spans="1:27" x14ac:dyDescent="0.25">
      <c r="G914" s="12" t="s">
        <v>930</v>
      </c>
      <c r="I914" t="s">
        <v>968</v>
      </c>
      <c r="J914" s="105">
        <v>40.508000000000003</v>
      </c>
      <c r="L914" s="105">
        <v>3.6999999999999998E-2</v>
      </c>
      <c r="M914" s="105">
        <v>12.929</v>
      </c>
      <c r="N914" s="105">
        <v>0.20200000000000001</v>
      </c>
      <c r="O914" s="105">
        <v>46.502000000000002</v>
      </c>
      <c r="P914" s="105">
        <v>0.216</v>
      </c>
      <c r="U914" s="105">
        <v>0.23</v>
      </c>
      <c r="V914" s="105">
        <v>100.624</v>
      </c>
      <c r="X914" s="241">
        <v>86.076987386269806</v>
      </c>
      <c r="Y914" s="241">
        <v>13.423279587067372</v>
      </c>
      <c r="Z914" s="241">
        <v>0.28732023912152432</v>
      </c>
      <c r="AA914" s="241">
        <v>0.21241278754130302</v>
      </c>
    </row>
    <row r="915" spans="1:27" x14ac:dyDescent="0.25">
      <c r="G915" s="12" t="s">
        <v>930</v>
      </c>
      <c r="I915" t="s">
        <v>969</v>
      </c>
      <c r="J915" s="105">
        <v>40.466999999999999</v>
      </c>
      <c r="L915" s="105">
        <v>2.3E-2</v>
      </c>
      <c r="M915" s="105">
        <v>13.561</v>
      </c>
      <c r="N915" s="105">
        <v>0.221</v>
      </c>
      <c r="O915" s="105">
        <v>46.207000000000001</v>
      </c>
      <c r="P915" s="105">
        <v>0.2</v>
      </c>
      <c r="U915" s="105">
        <v>0.28899999999999998</v>
      </c>
      <c r="V915" s="105">
        <v>100.968</v>
      </c>
      <c r="X915" s="241">
        <v>85.437973122596915</v>
      </c>
      <c r="Y915" s="241">
        <v>14.064139120975705</v>
      </c>
      <c r="Z915" s="241">
        <v>0.26574812006584514</v>
      </c>
      <c r="AA915" s="241">
        <v>0.23213963636154944</v>
      </c>
    </row>
    <row r="916" spans="1:27" x14ac:dyDescent="0.25">
      <c r="G916" s="12" t="s">
        <v>930</v>
      </c>
      <c r="I916" t="s">
        <v>970</v>
      </c>
      <c r="J916" s="105">
        <v>37.076999999999998</v>
      </c>
      <c r="L916" s="105">
        <v>7.0000000000000001E-3</v>
      </c>
      <c r="M916" s="105">
        <v>25.663</v>
      </c>
      <c r="N916" s="105">
        <v>0.65100000000000002</v>
      </c>
      <c r="O916" s="105">
        <v>35.853999999999999</v>
      </c>
      <c r="P916" s="105">
        <v>0.43</v>
      </c>
      <c r="U916" s="105">
        <v>0.112</v>
      </c>
      <c r="V916" s="105">
        <v>99.793999999999997</v>
      </c>
      <c r="X916" s="241">
        <v>70.402777608137342</v>
      </c>
      <c r="Y916" s="241">
        <v>28.264276774384673</v>
      </c>
      <c r="Z916" s="241">
        <v>0.60676102506395002</v>
      </c>
      <c r="AA916" s="241">
        <v>0.72618459241405087</v>
      </c>
    </row>
    <row r="917" spans="1:27" x14ac:dyDescent="0.25">
      <c r="G917" s="12" t="s">
        <v>930</v>
      </c>
      <c r="I917" t="s">
        <v>971</v>
      </c>
      <c r="J917" s="105">
        <v>40.872</v>
      </c>
      <c r="L917" s="105">
        <v>2.4E-2</v>
      </c>
      <c r="M917" s="105">
        <v>12.084</v>
      </c>
      <c r="N917" s="105">
        <v>0.25700000000000001</v>
      </c>
      <c r="O917" s="105">
        <v>46.42</v>
      </c>
      <c r="P917" s="105">
        <v>0.254</v>
      </c>
      <c r="U917" s="105">
        <v>0.33800000000000002</v>
      </c>
      <c r="V917" s="105">
        <v>100.249</v>
      </c>
      <c r="X917" s="241">
        <v>86.723673614125886</v>
      </c>
      <c r="Y917" s="241">
        <v>12.662560123105163</v>
      </c>
      <c r="Z917" s="241">
        <v>0.34100699524196187</v>
      </c>
      <c r="AA917" s="241">
        <v>0.27275926752698243</v>
      </c>
    </row>
    <row r="918" spans="1:27" x14ac:dyDescent="0.25">
      <c r="G918" s="12" t="s">
        <v>930</v>
      </c>
      <c r="I918" t="s">
        <v>972</v>
      </c>
      <c r="J918" s="105">
        <v>39.713999999999999</v>
      </c>
      <c r="L918" s="105">
        <v>2.1999999999999999E-2</v>
      </c>
      <c r="M918" s="105">
        <v>12.215</v>
      </c>
      <c r="N918" s="105">
        <v>0.19700000000000001</v>
      </c>
      <c r="O918" s="105">
        <v>47.094999999999999</v>
      </c>
      <c r="P918" s="105">
        <v>0.25700000000000001</v>
      </c>
      <c r="U918" s="105">
        <v>0.311</v>
      </c>
      <c r="V918" s="105">
        <v>99.811000000000007</v>
      </c>
      <c r="X918" s="241">
        <v>86.822458522001938</v>
      </c>
      <c r="Y918" s="241">
        <v>12.630746624714723</v>
      </c>
      <c r="Z918" s="241">
        <v>0.34047673585617771</v>
      </c>
      <c r="AA918" s="241">
        <v>0.20631811742714817</v>
      </c>
    </row>
    <row r="919" spans="1:27" x14ac:dyDescent="0.25">
      <c r="G919" s="12" t="s">
        <v>930</v>
      </c>
      <c r="I919" t="s">
        <v>973</v>
      </c>
      <c r="J919" s="105">
        <v>38.411999999999999</v>
      </c>
      <c r="L919" s="105">
        <v>7.2999999999999995E-2</v>
      </c>
      <c r="M919" s="105">
        <v>22.302</v>
      </c>
      <c r="N919" s="105">
        <v>0.52600000000000002</v>
      </c>
      <c r="O919" s="105">
        <v>38.981000000000002</v>
      </c>
      <c r="P919" s="105">
        <v>0.26200000000000001</v>
      </c>
      <c r="U919" s="105">
        <v>0.17399999999999999</v>
      </c>
      <c r="V919" s="105">
        <v>100.73</v>
      </c>
      <c r="X919" s="241">
        <v>74.996523570594505</v>
      </c>
      <c r="Y919" s="241">
        <v>24.066350718605666</v>
      </c>
      <c r="Z919" s="241">
        <v>0.36223172890571287</v>
      </c>
      <c r="AA919" s="241">
        <v>0.57489398189411911</v>
      </c>
    </row>
    <row r="920" spans="1:27" x14ac:dyDescent="0.25">
      <c r="G920" s="12" t="s">
        <v>930</v>
      </c>
      <c r="I920" t="s">
        <v>974</v>
      </c>
      <c r="J920" s="105">
        <v>40.026000000000003</v>
      </c>
      <c r="L920" s="105">
        <v>3.3000000000000002E-2</v>
      </c>
      <c r="M920" s="105">
        <v>12.507999999999999</v>
      </c>
      <c r="N920" s="105">
        <v>0.20899999999999999</v>
      </c>
      <c r="O920" s="105">
        <v>46.82</v>
      </c>
      <c r="P920" s="105">
        <v>0.23</v>
      </c>
      <c r="U920" s="105">
        <v>0.23799999999999999</v>
      </c>
      <c r="V920" s="105">
        <v>100.06399999999999</v>
      </c>
      <c r="X920" s="241">
        <v>86.512042543145</v>
      </c>
      <c r="Y920" s="241">
        <v>12.963172574224563</v>
      </c>
      <c r="Z920" s="241">
        <v>0.30540070385673285</v>
      </c>
      <c r="AA920" s="241">
        <v>0.21938417877371488</v>
      </c>
    </row>
    <row r="921" spans="1:27" x14ac:dyDescent="0.25">
      <c r="G921" s="12" t="s">
        <v>930</v>
      </c>
      <c r="I921" t="s">
        <v>975</v>
      </c>
      <c r="J921" s="105">
        <v>39.899000000000001</v>
      </c>
      <c r="L921" s="105">
        <v>0.05</v>
      </c>
      <c r="M921" s="105">
        <v>12.741</v>
      </c>
      <c r="N921" s="105">
        <v>0.29599999999999999</v>
      </c>
      <c r="O921" s="105">
        <v>46.81</v>
      </c>
      <c r="P921" s="105">
        <v>0.245</v>
      </c>
      <c r="U921" s="105">
        <v>0.187</v>
      </c>
      <c r="V921" s="105">
        <v>100.22799999999999</v>
      </c>
      <c r="X921" s="241">
        <v>86.205430682845716</v>
      </c>
      <c r="Y921" s="241">
        <v>13.160663173638776</v>
      </c>
      <c r="Z921" s="241">
        <v>0.32423441526870744</v>
      </c>
      <c r="AA921" s="241">
        <v>0.30967172824678846</v>
      </c>
    </row>
    <row r="922" spans="1:27" x14ac:dyDescent="0.25">
      <c r="G922" s="12" t="s">
        <v>930</v>
      </c>
      <c r="I922" t="s">
        <v>976</v>
      </c>
      <c r="J922" s="105">
        <v>40.049999999999997</v>
      </c>
      <c r="L922" s="105">
        <v>3.9E-2</v>
      </c>
      <c r="M922" s="105">
        <v>12.772</v>
      </c>
      <c r="N922" s="105">
        <v>0.188</v>
      </c>
      <c r="O922" s="105">
        <v>46.215000000000003</v>
      </c>
      <c r="P922" s="105">
        <v>0.23200000000000001</v>
      </c>
      <c r="U922" s="105">
        <v>0.23599999999999999</v>
      </c>
      <c r="V922" s="105">
        <v>99.731999999999999</v>
      </c>
      <c r="X922" s="241">
        <v>86.13810150781508</v>
      </c>
      <c r="Y922" s="241">
        <v>13.352098324154472</v>
      </c>
      <c r="Z922" s="241">
        <v>0.31074014520355986</v>
      </c>
      <c r="AA922" s="241">
        <v>0.19906002282689961</v>
      </c>
    </row>
    <row r="923" spans="1:27" x14ac:dyDescent="0.25">
      <c r="G923" s="12" t="s">
        <v>930</v>
      </c>
      <c r="I923" t="s">
        <v>977</v>
      </c>
      <c r="J923" s="105">
        <v>40.65</v>
      </c>
      <c r="L923" s="105">
        <v>3.6999999999999998E-2</v>
      </c>
      <c r="M923" s="105">
        <v>12.454000000000001</v>
      </c>
      <c r="N923" s="105">
        <v>0.13300000000000001</v>
      </c>
      <c r="O923" s="105">
        <v>46.948999999999998</v>
      </c>
      <c r="P923" s="105">
        <v>0.26900000000000002</v>
      </c>
      <c r="U923" s="105">
        <v>0.34200000000000003</v>
      </c>
      <c r="V923" s="105">
        <v>100.834</v>
      </c>
      <c r="X923" s="241">
        <v>86.616662901143997</v>
      </c>
      <c r="Y923" s="241">
        <v>12.887308836939191</v>
      </c>
      <c r="Z923" s="241">
        <v>0.35663537773681581</v>
      </c>
      <c r="AA923" s="241">
        <v>0.13939288417998788</v>
      </c>
    </row>
    <row r="924" spans="1:27" x14ac:dyDescent="0.25">
      <c r="G924" s="12" t="s">
        <v>930</v>
      </c>
      <c r="I924" t="s">
        <v>978</v>
      </c>
      <c r="J924" s="105">
        <v>38.514000000000003</v>
      </c>
      <c r="L924" s="105">
        <v>1.7999999999999999E-2</v>
      </c>
      <c r="M924" s="105">
        <v>22.614999999999998</v>
      </c>
      <c r="N924" s="105">
        <v>0.627</v>
      </c>
      <c r="O924" s="105">
        <v>37.731000000000002</v>
      </c>
      <c r="P924" s="105">
        <v>0.41399999999999998</v>
      </c>
      <c r="U924" s="105">
        <v>0.128</v>
      </c>
      <c r="V924" s="105">
        <v>100.047</v>
      </c>
      <c r="X924" s="241">
        <v>73.882045663944723</v>
      </c>
      <c r="Y924" s="241">
        <v>24.837933609470944</v>
      </c>
      <c r="Z924" s="241">
        <v>0.58255640086661331</v>
      </c>
      <c r="AA924" s="241">
        <v>0.69746432571772554</v>
      </c>
    </row>
    <row r="925" spans="1:27" x14ac:dyDescent="0.25">
      <c r="G925" s="12" t="s">
        <v>930</v>
      </c>
      <c r="I925" t="s">
        <v>979</v>
      </c>
      <c r="J925" s="105">
        <v>39.622</v>
      </c>
      <c r="L925" s="105">
        <v>0.03</v>
      </c>
      <c r="M925" s="105">
        <v>12.646000000000001</v>
      </c>
      <c r="N925" s="105">
        <v>0.27</v>
      </c>
      <c r="O925" s="105">
        <v>46.63</v>
      </c>
      <c r="P925" s="105">
        <v>0.23799999999999999</v>
      </c>
      <c r="U925" s="105">
        <v>0.26600000000000001</v>
      </c>
      <c r="V925" s="105">
        <v>99.701999999999998</v>
      </c>
      <c r="X925" s="241">
        <v>86.276059663605125</v>
      </c>
      <c r="Y925" s="241">
        <v>13.123701320166347</v>
      </c>
      <c r="Z925" s="241">
        <v>0.31644547136695977</v>
      </c>
      <c r="AA925" s="241">
        <v>0.2837935448615565</v>
      </c>
    </row>
    <row r="926" spans="1:27" x14ac:dyDescent="0.25">
      <c r="G926" s="12" t="s">
        <v>930</v>
      </c>
      <c r="I926" t="s">
        <v>980</v>
      </c>
      <c r="J926" s="105">
        <v>39.664000000000001</v>
      </c>
      <c r="L926" s="105">
        <v>6.3E-2</v>
      </c>
      <c r="M926" s="105">
        <v>12.273999999999999</v>
      </c>
      <c r="N926" s="105">
        <v>0.23</v>
      </c>
      <c r="O926" s="105">
        <v>46.692</v>
      </c>
      <c r="P926" s="105">
        <v>0.21199999999999999</v>
      </c>
      <c r="U926" s="105">
        <v>0.28999999999999998</v>
      </c>
      <c r="V926" s="105">
        <v>99.424999999999997</v>
      </c>
      <c r="X926" s="241">
        <v>86.692421181539913</v>
      </c>
      <c r="Y926" s="241">
        <v>12.782124638621017</v>
      </c>
      <c r="Z926" s="241">
        <v>0.2828600133500756</v>
      </c>
      <c r="AA926" s="241">
        <v>0.24259416648899521</v>
      </c>
    </row>
    <row r="927" spans="1:27" x14ac:dyDescent="0.25">
      <c r="I927" s="253" t="s">
        <v>331</v>
      </c>
      <c r="J927" s="255">
        <f>AVERAGE(J910:J926)</f>
        <v>39.511882352941171</v>
      </c>
      <c r="K927" s="255"/>
      <c r="L927" s="255">
        <f t="shared" ref="L927:AA927" si="274">AVERAGE(L910:L926)</f>
        <v>3.1294117647058813E-2</v>
      </c>
      <c r="M927" s="255">
        <f t="shared" si="274"/>
        <v>15.68994117647059</v>
      </c>
      <c r="N927" s="255">
        <f t="shared" si="274"/>
        <v>0.32323529411764712</v>
      </c>
      <c r="O927" s="255">
        <f t="shared" si="274"/>
        <v>44.045000000000002</v>
      </c>
      <c r="P927" s="255">
        <f t="shared" si="274"/>
        <v>0.27811764705882352</v>
      </c>
      <c r="Q927" s="255"/>
      <c r="R927" s="255"/>
      <c r="S927" s="255"/>
      <c r="T927" s="255"/>
      <c r="U927" s="255">
        <f t="shared" si="274"/>
        <v>0.22752941176470587</v>
      </c>
      <c r="V927" s="255">
        <f t="shared" si="274"/>
        <v>100.10700000000001</v>
      </c>
      <c r="W927" s="255"/>
      <c r="X927" s="256">
        <f t="shared" si="274"/>
        <v>82.611618965529829</v>
      </c>
      <c r="Y927" s="256">
        <f t="shared" si="274"/>
        <v>16.660936746487138</v>
      </c>
      <c r="Z927" s="256">
        <f t="shared" si="274"/>
        <v>0.37791533444631525</v>
      </c>
      <c r="AA927" s="256">
        <f t="shared" si="274"/>
        <v>0.34952895353671637</v>
      </c>
    </row>
    <row r="928" spans="1:27" s="64" customFormat="1" ht="15.75" thickBot="1" x14ac:dyDescent="0.3">
      <c r="A928" s="68"/>
      <c r="I928" s="254" t="s">
        <v>984</v>
      </c>
      <c r="J928" s="257">
        <f>STDEVP(J910:J926)</f>
        <v>1.0875290872298244</v>
      </c>
      <c r="K928" s="257"/>
      <c r="L928" s="257">
        <f t="shared" ref="L928:AA928" si="275">STDEVP(L910:L926)</f>
        <v>1.7125023678411656E-2</v>
      </c>
      <c r="M928" s="257">
        <f t="shared" si="275"/>
        <v>4.9163138567138072</v>
      </c>
      <c r="N928" s="257">
        <f t="shared" si="275"/>
        <v>0.18032406430116302</v>
      </c>
      <c r="O928" s="257">
        <f t="shared" si="275"/>
        <v>4.1072089850723232</v>
      </c>
      <c r="P928" s="257">
        <f t="shared" si="275"/>
        <v>7.7367634480135991E-2</v>
      </c>
      <c r="Q928" s="258"/>
      <c r="R928" s="258"/>
      <c r="S928" s="258"/>
      <c r="T928" s="258"/>
      <c r="U928" s="258">
        <f t="shared" si="275"/>
        <v>7.1116406353211828E-2</v>
      </c>
      <c r="V928" s="258">
        <f t="shared" si="275"/>
        <v>0.43811977948555497</v>
      </c>
      <c r="W928" s="258"/>
      <c r="X928" s="259">
        <f t="shared" si="275"/>
        <v>5.9981351096150499</v>
      </c>
      <c r="Y928" s="259">
        <f t="shared" si="275"/>
        <v>5.6943211783757715</v>
      </c>
      <c r="Z928" s="259">
        <f t="shared" si="275"/>
        <v>0.11548614279193184</v>
      </c>
      <c r="AA928" s="259">
        <f t="shared" si="275"/>
        <v>0.20553429279736041</v>
      </c>
    </row>
    <row r="930" spans="9:9" x14ac:dyDescent="0.25">
      <c r="I930" s="7" t="s">
        <v>985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85" zoomScaleNormal="85" workbookViewId="0">
      <selection activeCell="Q1" sqref="Q1"/>
    </sheetView>
  </sheetViews>
  <sheetFormatPr defaultRowHeight="15" x14ac:dyDescent="0.25"/>
  <cols>
    <col min="17" max="18" width="9.140625" customWidth="1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1"/>
  <sheetViews>
    <sheetView topLeftCell="A71" zoomScaleNormal="100" workbookViewId="0">
      <pane ySplit="600" activePane="bottomLeft"/>
      <selection activeCell="C71" sqref="C1:D1048576"/>
      <selection pane="bottomLeft" activeCell="L13" sqref="L13"/>
    </sheetView>
  </sheetViews>
  <sheetFormatPr defaultRowHeight="15" x14ac:dyDescent="0.25"/>
  <cols>
    <col min="1" max="1" width="13.28515625" style="234" customWidth="1"/>
    <col min="2" max="2" width="19" style="44" bestFit="1" customWidth="1"/>
    <col min="3" max="3" width="7.42578125" style="124" customWidth="1"/>
    <col min="4" max="4" width="7.42578125" customWidth="1"/>
    <col min="5" max="5" width="14.85546875" bestFit="1" customWidth="1"/>
    <col min="6" max="6" width="2.140625" bestFit="1" customWidth="1"/>
    <col min="7" max="7" width="8.140625" bestFit="1" customWidth="1"/>
    <col min="8" max="9" width="5.140625" bestFit="1" customWidth="1"/>
  </cols>
  <sheetData>
    <row r="1" spans="1:9" ht="15.75" thickBot="1" x14ac:dyDescent="0.3">
      <c r="A1" s="229" t="s">
        <v>614</v>
      </c>
      <c r="B1" s="43" t="s">
        <v>127</v>
      </c>
      <c r="C1" s="135" t="s">
        <v>912</v>
      </c>
      <c r="D1" s="1" t="s">
        <v>621</v>
      </c>
      <c r="E1" s="1" t="s">
        <v>622</v>
      </c>
      <c r="F1" s="1" t="s">
        <v>615</v>
      </c>
      <c r="G1" s="1" t="s">
        <v>616</v>
      </c>
      <c r="H1" s="1" t="s">
        <v>892</v>
      </c>
      <c r="I1" s="1" t="s">
        <v>617</v>
      </c>
    </row>
    <row r="2" spans="1:9" s="12" customFormat="1" x14ac:dyDescent="0.25">
      <c r="A2" s="260"/>
      <c r="B2" s="274" t="s">
        <v>154</v>
      </c>
      <c r="C2" s="285" t="s">
        <v>986</v>
      </c>
      <c r="D2" s="275"/>
      <c r="E2" s="284"/>
      <c r="F2" s="275"/>
      <c r="G2" s="275"/>
      <c r="H2" s="276">
        <f>'Experimental runs'!X892</f>
        <v>79.198191309664836</v>
      </c>
      <c r="I2" s="277">
        <f>'Experimental runs'!P892</f>
        <v>0.83642857142857141</v>
      </c>
    </row>
    <row r="3" spans="1:9" x14ac:dyDescent="0.25">
      <c r="A3" s="261" t="s">
        <v>192</v>
      </c>
      <c r="B3" s="78" t="s">
        <v>154</v>
      </c>
      <c r="C3" s="118">
        <v>2</v>
      </c>
      <c r="D3" s="118">
        <v>1200</v>
      </c>
      <c r="E3" s="118">
        <v>10</v>
      </c>
      <c r="F3" s="118">
        <v>6</v>
      </c>
      <c r="G3" s="7" t="s">
        <v>134</v>
      </c>
      <c r="H3" s="241">
        <v>95.52839581759477</v>
      </c>
      <c r="I3" s="196">
        <v>1.0807500000000001</v>
      </c>
    </row>
    <row r="4" spans="1:9" x14ac:dyDescent="0.25">
      <c r="A4" s="261" t="s">
        <v>193</v>
      </c>
      <c r="B4" s="78" t="s">
        <v>154</v>
      </c>
      <c r="C4" s="118">
        <v>2</v>
      </c>
      <c r="D4" s="118">
        <v>1200</v>
      </c>
      <c r="E4" s="118">
        <v>30</v>
      </c>
      <c r="F4" s="118">
        <v>6</v>
      </c>
      <c r="G4" s="7" t="s">
        <v>134</v>
      </c>
      <c r="H4" s="241">
        <v>95.769184800250969</v>
      </c>
      <c r="I4" s="196">
        <v>1.6426666666666667</v>
      </c>
    </row>
    <row r="5" spans="1:9" x14ac:dyDescent="0.25">
      <c r="A5" s="261" t="s">
        <v>196</v>
      </c>
      <c r="B5" s="78" t="s">
        <v>154</v>
      </c>
      <c r="C5" s="118">
        <v>2</v>
      </c>
      <c r="D5" s="118">
        <v>1200</v>
      </c>
      <c r="E5" s="118">
        <v>50</v>
      </c>
      <c r="F5" s="118">
        <v>6</v>
      </c>
      <c r="G5" s="7" t="s">
        <v>134</v>
      </c>
      <c r="H5" s="241">
        <v>95.801431382673627</v>
      </c>
      <c r="I5" s="196">
        <v>1.9515</v>
      </c>
    </row>
    <row r="6" spans="1:9" x14ac:dyDescent="0.25">
      <c r="A6" s="261" t="s">
        <v>189</v>
      </c>
      <c r="B6" s="78" t="s">
        <v>154</v>
      </c>
      <c r="C6" s="118">
        <v>2</v>
      </c>
      <c r="D6" s="118">
        <v>1300</v>
      </c>
      <c r="E6" s="118">
        <v>10</v>
      </c>
      <c r="F6" s="118">
        <v>1</v>
      </c>
      <c r="G6" s="7" t="s">
        <v>134</v>
      </c>
      <c r="H6" s="241">
        <v>95.849857618316221</v>
      </c>
      <c r="I6" s="196">
        <v>1.5586666666666666</v>
      </c>
    </row>
    <row r="7" spans="1:9" ht="15.75" thickBot="1" x14ac:dyDescent="0.3">
      <c r="A7" s="262" t="s">
        <v>190</v>
      </c>
      <c r="B7" s="93" t="s">
        <v>154</v>
      </c>
      <c r="C7" s="120">
        <v>2</v>
      </c>
      <c r="D7" s="120">
        <v>1300</v>
      </c>
      <c r="E7" s="120">
        <v>30</v>
      </c>
      <c r="F7" s="120">
        <v>1</v>
      </c>
      <c r="G7" s="64" t="s">
        <v>134</v>
      </c>
      <c r="H7" s="252">
        <v>96.982292249959187</v>
      </c>
      <c r="I7" s="202">
        <v>2.2136</v>
      </c>
    </row>
    <row r="8" spans="1:9" s="7" customFormat="1" x14ac:dyDescent="0.25">
      <c r="A8" s="263"/>
      <c r="B8" s="278" t="s">
        <v>150</v>
      </c>
      <c r="C8" s="285" t="s">
        <v>986</v>
      </c>
      <c r="D8" s="279"/>
      <c r="E8" s="284"/>
      <c r="F8" s="280"/>
      <c r="G8" s="281"/>
      <c r="H8" s="282">
        <f>'Experimental runs'!X908</f>
        <v>84.713321937144684</v>
      </c>
      <c r="I8" s="283">
        <f>'Experimental runs'!P908</f>
        <v>0.22428571428571428</v>
      </c>
    </row>
    <row r="9" spans="1:9" x14ac:dyDescent="0.25">
      <c r="A9" s="261" t="s">
        <v>347</v>
      </c>
      <c r="B9" s="78" t="s">
        <v>150</v>
      </c>
      <c r="C9" s="118">
        <v>2</v>
      </c>
      <c r="D9" s="118">
        <v>1200</v>
      </c>
      <c r="E9" s="118">
        <v>10</v>
      </c>
      <c r="F9" s="118">
        <v>1</v>
      </c>
      <c r="G9" s="7" t="s">
        <v>134</v>
      </c>
      <c r="H9" s="241">
        <v>95.428770553004824</v>
      </c>
      <c r="I9" s="196">
        <v>2.72</v>
      </c>
    </row>
    <row r="10" spans="1:9" x14ac:dyDescent="0.25">
      <c r="A10" s="261" t="s">
        <v>424</v>
      </c>
      <c r="B10" s="78" t="s">
        <v>150</v>
      </c>
      <c r="C10" s="118">
        <v>2</v>
      </c>
      <c r="D10" s="118">
        <v>1200</v>
      </c>
      <c r="E10" s="118">
        <v>30</v>
      </c>
      <c r="F10" s="118">
        <v>6</v>
      </c>
      <c r="G10" s="7" t="s">
        <v>134</v>
      </c>
      <c r="H10" s="241">
        <v>96.105571233861653</v>
      </c>
      <c r="I10" s="196">
        <v>2.2941176470588229</v>
      </c>
    </row>
    <row r="11" spans="1:9" x14ac:dyDescent="0.25">
      <c r="A11" s="261" t="s">
        <v>455</v>
      </c>
      <c r="B11" s="78" t="s">
        <v>150</v>
      </c>
      <c r="C11" s="118">
        <v>2</v>
      </c>
      <c r="D11" s="118">
        <v>1200</v>
      </c>
      <c r="E11" s="118">
        <v>50</v>
      </c>
      <c r="F11" s="118">
        <v>6</v>
      </c>
      <c r="G11" s="7" t="s">
        <v>134</v>
      </c>
      <c r="H11" s="241">
        <v>95.29824169097121</v>
      </c>
      <c r="I11" s="196">
        <v>2.2600000000000002</v>
      </c>
    </row>
    <row r="12" spans="1:9" s="111" customFormat="1" x14ac:dyDescent="0.25">
      <c r="A12" s="264" t="s">
        <v>139</v>
      </c>
      <c r="B12" s="128" t="s">
        <v>150</v>
      </c>
      <c r="C12" s="126">
        <v>2</v>
      </c>
      <c r="D12" s="126">
        <v>1300</v>
      </c>
      <c r="E12" s="126">
        <v>10</v>
      </c>
      <c r="F12" s="126">
        <v>1</v>
      </c>
      <c r="G12" s="12" t="s">
        <v>134</v>
      </c>
      <c r="H12" s="243">
        <v>96.42036481597178</v>
      </c>
      <c r="I12" s="265">
        <v>2.451111111111111</v>
      </c>
    </row>
    <row r="13" spans="1:9" s="111" customFormat="1" x14ac:dyDescent="0.25">
      <c r="A13" s="264" t="s">
        <v>140</v>
      </c>
      <c r="B13" s="128" t="s">
        <v>150</v>
      </c>
      <c r="C13" s="126">
        <v>2</v>
      </c>
      <c r="D13" s="126">
        <v>1300</v>
      </c>
      <c r="E13" s="126">
        <v>30</v>
      </c>
      <c r="F13" s="126">
        <v>1</v>
      </c>
      <c r="G13" s="12" t="s">
        <v>134</v>
      </c>
      <c r="H13" s="243">
        <v>97.140800891039277</v>
      </c>
      <c r="I13" s="265">
        <v>2.274</v>
      </c>
    </row>
    <row r="14" spans="1:9" s="111" customFormat="1" ht="15.75" thickBot="1" x14ac:dyDescent="0.3">
      <c r="A14" s="266" t="s">
        <v>141</v>
      </c>
      <c r="B14" s="267" t="s">
        <v>150</v>
      </c>
      <c r="C14" s="208">
        <v>2</v>
      </c>
      <c r="D14" s="208">
        <v>1300</v>
      </c>
      <c r="E14" s="208">
        <v>50</v>
      </c>
      <c r="F14" s="208">
        <v>1</v>
      </c>
      <c r="G14" s="69" t="s">
        <v>134</v>
      </c>
      <c r="H14" s="268">
        <v>96.088508019830257</v>
      </c>
      <c r="I14" s="269">
        <v>2.8350000000000004</v>
      </c>
    </row>
    <row r="15" spans="1:9" s="12" customFormat="1" x14ac:dyDescent="0.25">
      <c r="A15" s="260"/>
      <c r="B15" s="274" t="s">
        <v>149</v>
      </c>
      <c r="C15" s="285" t="s">
        <v>986</v>
      </c>
      <c r="D15" s="275"/>
      <c r="E15" s="284"/>
      <c r="F15" s="284"/>
      <c r="G15" s="275"/>
      <c r="H15" s="276">
        <f>'Experimental runs'!X927</f>
        <v>82.611618965529829</v>
      </c>
      <c r="I15" s="277">
        <f>'Experimental runs'!P927</f>
        <v>0.27811764705882352</v>
      </c>
    </row>
    <row r="16" spans="1:9" x14ac:dyDescent="0.25">
      <c r="A16" s="261" t="s">
        <v>551</v>
      </c>
      <c r="B16" s="78" t="s">
        <v>149</v>
      </c>
      <c r="C16" s="118">
        <v>2</v>
      </c>
      <c r="D16" s="118">
        <v>1200</v>
      </c>
      <c r="E16" s="118">
        <v>10</v>
      </c>
      <c r="F16" s="118">
        <v>6</v>
      </c>
      <c r="G16" s="7" t="s">
        <v>618</v>
      </c>
      <c r="H16" s="241">
        <v>96.192482086531612</v>
      </c>
      <c r="I16" s="196">
        <v>1.7028000000000001</v>
      </c>
    </row>
    <row r="17" spans="1:9" x14ac:dyDescent="0.25">
      <c r="A17" s="261" t="s">
        <v>569</v>
      </c>
      <c r="B17" s="78" t="s">
        <v>149</v>
      </c>
      <c r="C17" s="118">
        <v>2</v>
      </c>
      <c r="D17" s="118">
        <v>1200</v>
      </c>
      <c r="E17" s="118">
        <v>30</v>
      </c>
      <c r="F17" s="118">
        <v>6</v>
      </c>
      <c r="G17" s="7" t="s">
        <v>618</v>
      </c>
      <c r="H17" s="241">
        <v>94.935742354380736</v>
      </c>
      <c r="I17" s="196">
        <v>0.69850666666666661</v>
      </c>
    </row>
    <row r="18" spans="1:9" x14ac:dyDescent="0.25">
      <c r="A18" s="261" t="s">
        <v>577</v>
      </c>
      <c r="B18" s="78" t="s">
        <v>149</v>
      </c>
      <c r="C18" s="118">
        <v>2</v>
      </c>
      <c r="D18" s="118">
        <v>1200</v>
      </c>
      <c r="E18" s="118">
        <v>50</v>
      </c>
      <c r="F18" s="118">
        <v>6</v>
      </c>
      <c r="G18" s="7" t="s">
        <v>618</v>
      </c>
      <c r="H18" s="241"/>
      <c r="I18" s="196"/>
    </row>
    <row r="19" spans="1:9" x14ac:dyDescent="0.25">
      <c r="A19" s="270" t="s">
        <v>578</v>
      </c>
      <c r="B19" s="235" t="s">
        <v>149</v>
      </c>
      <c r="C19" s="123">
        <v>2</v>
      </c>
      <c r="D19" s="123">
        <v>1300</v>
      </c>
      <c r="E19" s="123">
        <v>10</v>
      </c>
      <c r="F19" s="123">
        <v>1</v>
      </c>
      <c r="G19" s="7" t="s">
        <v>618</v>
      </c>
      <c r="H19" s="241">
        <v>95.170800000568903</v>
      </c>
      <c r="I19" s="196">
        <v>0.67459999999999987</v>
      </c>
    </row>
    <row r="20" spans="1:9" ht="15.75" thickBot="1" x14ac:dyDescent="0.3">
      <c r="A20" s="271" t="s">
        <v>607</v>
      </c>
      <c r="B20" s="272" t="s">
        <v>149</v>
      </c>
      <c r="C20" s="273">
        <v>2</v>
      </c>
      <c r="D20" s="273">
        <v>1300</v>
      </c>
      <c r="E20" s="273">
        <v>30</v>
      </c>
      <c r="F20" s="273">
        <v>1</v>
      </c>
      <c r="G20" s="64" t="s">
        <v>618</v>
      </c>
      <c r="H20" s="252">
        <v>95.1884634985594</v>
      </c>
      <c r="I20" s="202">
        <v>2.4583333333333335</v>
      </c>
    </row>
    <row r="21" spans="1:9" x14ac:dyDescent="0.25">
      <c r="H21" s="244"/>
      <c r="I21" s="105"/>
    </row>
    <row r="22" spans="1:9" x14ac:dyDescent="0.25">
      <c r="A22" s="233" t="s">
        <v>680</v>
      </c>
      <c r="H22" s="244"/>
      <c r="I22" s="105"/>
    </row>
    <row r="23" spans="1:9" ht="18" x14ac:dyDescent="0.35">
      <c r="A23" s="230">
        <v>2</v>
      </c>
      <c r="B23" s="236" t="s">
        <v>906</v>
      </c>
      <c r="C23" s="119">
        <v>5</v>
      </c>
      <c r="D23" s="119">
        <v>1200</v>
      </c>
      <c r="E23" s="119">
        <v>0</v>
      </c>
      <c r="F23" s="112"/>
      <c r="G23" s="112" t="s">
        <v>134</v>
      </c>
      <c r="H23" s="240">
        <v>96.25</v>
      </c>
      <c r="I23" s="113">
        <v>0.4</v>
      </c>
    </row>
    <row r="24" spans="1:9" ht="18" x14ac:dyDescent="0.35">
      <c r="A24" s="231">
        <v>6</v>
      </c>
      <c r="B24" s="237" t="s">
        <v>906</v>
      </c>
      <c r="C24" s="126">
        <v>5</v>
      </c>
      <c r="D24" s="118">
        <v>1200</v>
      </c>
      <c r="E24" s="118">
        <v>5</v>
      </c>
      <c r="F24" s="7"/>
      <c r="G24" s="7" t="s">
        <v>134</v>
      </c>
      <c r="H24" s="241">
        <v>93.47</v>
      </c>
      <c r="I24" s="114">
        <v>0.57999999999999996</v>
      </c>
    </row>
    <row r="25" spans="1:9" ht="18" x14ac:dyDescent="0.35">
      <c r="A25" s="231">
        <v>15</v>
      </c>
      <c r="B25" s="237" t="s">
        <v>906</v>
      </c>
      <c r="C25" s="126">
        <v>5</v>
      </c>
      <c r="D25" s="118">
        <v>1200</v>
      </c>
      <c r="E25" s="118">
        <v>10</v>
      </c>
      <c r="F25" s="7"/>
      <c r="G25" s="7" t="s">
        <v>134</v>
      </c>
      <c r="H25" s="241">
        <v>91.25</v>
      </c>
      <c r="I25" s="114">
        <v>0.79</v>
      </c>
    </row>
    <row r="26" spans="1:9" ht="18" x14ac:dyDescent="0.35">
      <c r="A26" s="232">
        <v>5</v>
      </c>
      <c r="B26" s="237" t="s">
        <v>906</v>
      </c>
      <c r="C26" s="121">
        <v>5</v>
      </c>
      <c r="D26" s="121">
        <v>1200</v>
      </c>
      <c r="E26" s="121">
        <v>20</v>
      </c>
      <c r="F26" s="61"/>
      <c r="G26" s="61" t="s">
        <v>134</v>
      </c>
      <c r="H26" s="242">
        <v>89.14</v>
      </c>
      <c r="I26" s="115">
        <v>1.0900000000000001</v>
      </c>
    </row>
    <row r="27" spans="1:9" ht="18" x14ac:dyDescent="0.35">
      <c r="A27" s="230">
        <v>9</v>
      </c>
      <c r="B27" s="236" t="s">
        <v>906</v>
      </c>
      <c r="C27" s="119">
        <v>5</v>
      </c>
      <c r="D27" s="119">
        <v>1150</v>
      </c>
      <c r="E27" s="119">
        <v>0</v>
      </c>
      <c r="F27" s="112"/>
      <c r="G27" s="112" t="s">
        <v>134</v>
      </c>
      <c r="H27" s="240">
        <v>89.14</v>
      </c>
      <c r="I27" s="113">
        <v>0.57999999999999996</v>
      </c>
    </row>
    <row r="28" spans="1:9" ht="18" x14ac:dyDescent="0.35">
      <c r="A28" s="231">
        <v>8</v>
      </c>
      <c r="B28" s="237" t="s">
        <v>906</v>
      </c>
      <c r="C28" s="126">
        <v>5</v>
      </c>
      <c r="D28" s="118">
        <v>1150</v>
      </c>
      <c r="E28" s="118">
        <v>5</v>
      </c>
      <c r="F28" s="7"/>
      <c r="G28" s="7" t="s">
        <v>134</v>
      </c>
      <c r="H28" s="241">
        <v>88.79</v>
      </c>
      <c r="I28" s="114">
        <v>0.7</v>
      </c>
    </row>
    <row r="29" spans="1:9" ht="18" x14ac:dyDescent="0.35">
      <c r="A29" s="231">
        <v>12</v>
      </c>
      <c r="B29" s="237" t="s">
        <v>906</v>
      </c>
      <c r="C29" s="126">
        <v>5</v>
      </c>
      <c r="D29" s="118">
        <v>1150</v>
      </c>
      <c r="E29" s="118">
        <v>10</v>
      </c>
      <c r="F29" s="7"/>
      <c r="G29" s="7" t="s">
        <v>403</v>
      </c>
      <c r="H29" s="241">
        <v>87.68</v>
      </c>
      <c r="I29" s="114">
        <v>0.86</v>
      </c>
    </row>
    <row r="30" spans="1:9" ht="18" x14ac:dyDescent="0.35">
      <c r="A30" s="232">
        <v>7</v>
      </c>
      <c r="B30" s="238" t="s">
        <v>906</v>
      </c>
      <c r="C30" s="121">
        <v>5</v>
      </c>
      <c r="D30" s="121">
        <v>1150</v>
      </c>
      <c r="E30" s="121">
        <v>20</v>
      </c>
      <c r="F30" s="61"/>
      <c r="G30" s="61" t="s">
        <v>134</v>
      </c>
      <c r="H30" s="242">
        <v>87.47</v>
      </c>
      <c r="I30" s="115">
        <v>1.1000000000000001</v>
      </c>
    </row>
    <row r="31" spans="1:9" x14ac:dyDescent="0.25">
      <c r="E31" s="124"/>
      <c r="H31" s="244"/>
      <c r="I31" s="105"/>
    </row>
    <row r="32" spans="1:9" x14ac:dyDescent="0.25">
      <c r="A32" s="233" t="s">
        <v>869</v>
      </c>
      <c r="H32" s="244"/>
      <c r="I32" s="105"/>
    </row>
    <row r="33" spans="1:10" x14ac:dyDescent="0.25">
      <c r="A33" s="230" t="s">
        <v>866</v>
      </c>
      <c r="B33" s="236"/>
      <c r="C33" s="119" t="s">
        <v>905</v>
      </c>
      <c r="D33" s="119">
        <v>1150</v>
      </c>
      <c r="E33" s="119">
        <v>0</v>
      </c>
      <c r="F33" s="112"/>
      <c r="G33" s="112" t="s">
        <v>134</v>
      </c>
      <c r="H33" s="240">
        <v>88.95</v>
      </c>
      <c r="I33" s="113">
        <v>2.14</v>
      </c>
    </row>
    <row r="34" spans="1:10" x14ac:dyDescent="0.25">
      <c r="A34" s="231" t="s">
        <v>867</v>
      </c>
      <c r="B34" s="237"/>
      <c r="C34" s="118" t="s">
        <v>905</v>
      </c>
      <c r="D34" s="118">
        <v>1150</v>
      </c>
      <c r="E34" s="118">
        <v>10</v>
      </c>
      <c r="F34" s="7"/>
      <c r="G34" s="7" t="s">
        <v>134</v>
      </c>
      <c r="H34" s="241">
        <v>90.018000000000001</v>
      </c>
      <c r="I34" s="114">
        <v>2.21</v>
      </c>
    </row>
    <row r="35" spans="1:10" x14ac:dyDescent="0.25">
      <c r="A35" s="231" t="s">
        <v>868</v>
      </c>
      <c r="B35" s="237"/>
      <c r="C35" s="118" t="s">
        <v>905</v>
      </c>
      <c r="D35" s="118">
        <v>1150</v>
      </c>
      <c r="E35" s="118">
        <v>20</v>
      </c>
      <c r="F35" s="7"/>
      <c r="G35" s="7" t="s">
        <v>134</v>
      </c>
      <c r="H35" s="241">
        <v>90.823999999999998</v>
      </c>
      <c r="I35" s="114">
        <v>2.33</v>
      </c>
    </row>
    <row r="36" spans="1:10" x14ac:dyDescent="0.25">
      <c r="A36" s="230" t="s">
        <v>860</v>
      </c>
      <c r="B36" s="236"/>
      <c r="C36" s="119" t="s">
        <v>905</v>
      </c>
      <c r="D36" s="119">
        <v>1250</v>
      </c>
      <c r="E36" s="119">
        <v>0</v>
      </c>
      <c r="F36" s="112"/>
      <c r="G36" s="112" t="s">
        <v>134</v>
      </c>
      <c r="H36" s="240">
        <v>90.183000000000007</v>
      </c>
      <c r="I36" s="113">
        <v>1.59</v>
      </c>
    </row>
    <row r="37" spans="1:10" x14ac:dyDescent="0.25">
      <c r="A37" s="231" t="s">
        <v>861</v>
      </c>
      <c r="B37" s="239"/>
      <c r="C37" s="126" t="s">
        <v>905</v>
      </c>
      <c r="D37" s="118">
        <v>1250</v>
      </c>
      <c r="E37" s="118">
        <v>10</v>
      </c>
      <c r="F37" s="7"/>
      <c r="G37" s="7" t="s">
        <v>134</v>
      </c>
      <c r="H37" s="241">
        <v>91.54</v>
      </c>
      <c r="I37" s="114">
        <v>1.7</v>
      </c>
    </row>
    <row r="38" spans="1:10" x14ac:dyDescent="0.25">
      <c r="A38" s="232" t="s">
        <v>862</v>
      </c>
      <c r="B38" s="238"/>
      <c r="C38" s="121" t="s">
        <v>905</v>
      </c>
      <c r="D38" s="121">
        <v>1250</v>
      </c>
      <c r="E38" s="121">
        <v>20</v>
      </c>
      <c r="F38" s="61"/>
      <c r="G38" s="61" t="s">
        <v>134</v>
      </c>
      <c r="H38" s="242">
        <v>92.558999999999997</v>
      </c>
      <c r="I38" s="115">
        <v>1.78</v>
      </c>
    </row>
    <row r="39" spans="1:10" x14ac:dyDescent="0.25">
      <c r="H39" s="244"/>
      <c r="I39" s="105"/>
    </row>
    <row r="40" spans="1:10" x14ac:dyDescent="0.25">
      <c r="A40" s="233" t="s">
        <v>679</v>
      </c>
      <c r="H40" s="244"/>
      <c r="I40" s="105"/>
    </row>
    <row r="41" spans="1:10" ht="18" x14ac:dyDescent="0.35">
      <c r="A41" s="230" t="s">
        <v>893</v>
      </c>
      <c r="B41" s="236" t="s">
        <v>907</v>
      </c>
      <c r="C41" s="119">
        <v>2.2999999999999998</v>
      </c>
      <c r="D41" s="119">
        <v>1100</v>
      </c>
      <c r="E41" s="119">
        <v>0</v>
      </c>
      <c r="F41" s="112"/>
      <c r="G41" s="112" t="s">
        <v>134</v>
      </c>
      <c r="H41" s="240">
        <v>89.33</v>
      </c>
      <c r="I41" s="113">
        <v>0.13</v>
      </c>
    </row>
    <row r="42" spans="1:10" ht="18" x14ac:dyDescent="0.35">
      <c r="A42" s="231" t="s">
        <v>894</v>
      </c>
      <c r="B42" s="237" t="s">
        <v>907</v>
      </c>
      <c r="C42" s="118">
        <v>2.2999999999999998</v>
      </c>
      <c r="D42" s="118">
        <v>1100</v>
      </c>
      <c r="E42" s="118">
        <v>9</v>
      </c>
      <c r="F42" s="7"/>
      <c r="G42" s="7" t="s">
        <v>134</v>
      </c>
      <c r="H42" s="241">
        <v>88.21</v>
      </c>
      <c r="I42" s="114">
        <v>0.31</v>
      </c>
    </row>
    <row r="43" spans="1:10" ht="18" x14ac:dyDescent="0.35">
      <c r="A43" s="231" t="s">
        <v>895</v>
      </c>
      <c r="B43" s="237" t="s">
        <v>908</v>
      </c>
      <c r="C43" s="118">
        <v>2.2999999999999998</v>
      </c>
      <c r="D43" s="118">
        <v>1100</v>
      </c>
      <c r="E43" s="118">
        <v>15</v>
      </c>
      <c r="F43" s="7"/>
      <c r="G43" s="7" t="s">
        <v>134</v>
      </c>
      <c r="H43" s="241">
        <v>90.54</v>
      </c>
      <c r="I43" s="114">
        <v>0.25</v>
      </c>
    </row>
    <row r="44" spans="1:10" ht="18" x14ac:dyDescent="0.35">
      <c r="A44" s="230" t="s">
        <v>896</v>
      </c>
      <c r="B44" s="236" t="s">
        <v>907</v>
      </c>
      <c r="C44" s="119">
        <v>2.1</v>
      </c>
      <c r="D44" s="119">
        <v>1150</v>
      </c>
      <c r="E44" s="119">
        <v>0</v>
      </c>
      <c r="F44" s="112"/>
      <c r="G44" s="112" t="s">
        <v>134</v>
      </c>
      <c r="H44" s="240">
        <v>90.183000000000007</v>
      </c>
      <c r="I44" s="113">
        <v>0.24</v>
      </c>
    </row>
    <row r="45" spans="1:10" ht="18" x14ac:dyDescent="0.35">
      <c r="A45" s="232" t="s">
        <v>897</v>
      </c>
      <c r="B45" s="238" t="s">
        <v>908</v>
      </c>
      <c r="C45" s="121">
        <v>2.1</v>
      </c>
      <c r="D45" s="121">
        <v>1150</v>
      </c>
      <c r="E45" s="121">
        <v>8</v>
      </c>
      <c r="F45" s="61"/>
      <c r="G45" s="61" t="s">
        <v>134</v>
      </c>
      <c r="H45" s="242">
        <v>90.33</v>
      </c>
      <c r="I45" s="115">
        <v>0.28000000000000003</v>
      </c>
    </row>
    <row r="46" spans="1:10" ht="18" x14ac:dyDescent="0.35">
      <c r="A46" s="230" t="s">
        <v>898</v>
      </c>
      <c r="B46" s="236" t="s">
        <v>907</v>
      </c>
      <c r="C46" s="119">
        <v>2.1</v>
      </c>
      <c r="D46" s="119">
        <v>1150</v>
      </c>
      <c r="E46" s="119">
        <v>0</v>
      </c>
      <c r="F46" s="112"/>
      <c r="G46" s="112" t="s">
        <v>134</v>
      </c>
      <c r="H46" s="240">
        <v>90</v>
      </c>
      <c r="I46" s="113">
        <v>0.24</v>
      </c>
      <c r="J46" t="s">
        <v>904</v>
      </c>
    </row>
    <row r="47" spans="1:10" ht="18" x14ac:dyDescent="0.35">
      <c r="A47" s="231" t="s">
        <v>899</v>
      </c>
      <c r="B47" s="239" t="s">
        <v>908</v>
      </c>
      <c r="C47" s="126">
        <v>2.1</v>
      </c>
      <c r="D47" s="118">
        <v>1150</v>
      </c>
      <c r="E47" s="118">
        <v>9</v>
      </c>
      <c r="F47" s="7"/>
      <c r="G47" s="7" t="s">
        <v>134</v>
      </c>
      <c r="H47" s="241">
        <v>90.53</v>
      </c>
      <c r="I47" s="114">
        <v>0.23</v>
      </c>
      <c r="J47" t="s">
        <v>904</v>
      </c>
    </row>
    <row r="48" spans="1:10" ht="18" x14ac:dyDescent="0.35">
      <c r="A48" s="232" t="s">
        <v>900</v>
      </c>
      <c r="B48" s="238" t="s">
        <v>908</v>
      </c>
      <c r="C48" s="121">
        <v>2.1</v>
      </c>
      <c r="D48" s="121">
        <v>1150</v>
      </c>
      <c r="E48" s="121">
        <v>17</v>
      </c>
      <c r="F48" s="61"/>
      <c r="G48" s="61" t="s">
        <v>134</v>
      </c>
      <c r="H48" s="242">
        <v>91.08</v>
      </c>
      <c r="I48" s="115">
        <v>0.23</v>
      </c>
      <c r="J48" t="s">
        <v>904</v>
      </c>
    </row>
    <row r="49" spans="1:9" ht="18" x14ac:dyDescent="0.35">
      <c r="A49" s="230" t="s">
        <v>901</v>
      </c>
      <c r="B49" s="236" t="s">
        <v>909</v>
      </c>
      <c r="C49" s="119">
        <v>2.1</v>
      </c>
      <c r="D49" s="119">
        <v>1100</v>
      </c>
      <c r="E49" s="119">
        <v>0</v>
      </c>
      <c r="F49" s="112"/>
      <c r="G49" s="112" t="s">
        <v>134</v>
      </c>
      <c r="H49" s="240">
        <v>90</v>
      </c>
      <c r="I49" s="113">
        <v>0.24</v>
      </c>
    </row>
    <row r="50" spans="1:9" ht="18" x14ac:dyDescent="0.35">
      <c r="A50" s="231" t="s">
        <v>902</v>
      </c>
      <c r="B50" s="239" t="s">
        <v>910</v>
      </c>
      <c r="C50" s="126">
        <v>2.1</v>
      </c>
      <c r="D50" s="118">
        <v>1100</v>
      </c>
      <c r="E50" s="118">
        <v>9</v>
      </c>
      <c r="F50" s="7"/>
      <c r="G50" s="7" t="s">
        <v>134</v>
      </c>
      <c r="H50" s="241">
        <v>90.53</v>
      </c>
      <c r="I50" s="114">
        <v>0.23</v>
      </c>
    </row>
    <row r="51" spans="1:9" ht="18" x14ac:dyDescent="0.35">
      <c r="A51" s="232" t="s">
        <v>903</v>
      </c>
      <c r="B51" s="238" t="s">
        <v>911</v>
      </c>
      <c r="C51" s="121">
        <v>2.1</v>
      </c>
      <c r="D51" s="121">
        <v>1100</v>
      </c>
      <c r="E51" s="121">
        <v>16</v>
      </c>
      <c r="F51" s="61"/>
      <c r="G51" s="61" t="s">
        <v>134</v>
      </c>
      <c r="H51" s="242">
        <v>91.08</v>
      </c>
      <c r="I51" s="115">
        <v>0.23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="115" zoomScaleNormal="115" workbookViewId="0">
      <selection activeCell="J23" sqref="J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workbookViewId="0">
      <selection activeCell="G3" sqref="G3"/>
    </sheetView>
  </sheetViews>
  <sheetFormatPr defaultColWidth="8.85546875" defaultRowHeight="15" x14ac:dyDescent="0.25"/>
  <cols>
    <col min="1" max="1" width="15.42578125" style="66" customWidth="1"/>
    <col min="2" max="2" width="9.140625" style="66" customWidth="1"/>
    <col min="3" max="3" width="7.42578125" style="66" customWidth="1"/>
    <col min="4" max="4" width="12" style="66" customWidth="1"/>
    <col min="5" max="5" width="10.42578125" style="66" customWidth="1"/>
    <col min="6" max="6" width="2.5703125" style="66" customWidth="1"/>
    <col min="7" max="7" width="36" style="66" bestFit="1" customWidth="1"/>
    <col min="8" max="16384" width="8.85546875" style="66"/>
  </cols>
  <sheetData>
    <row r="1" spans="1:7" x14ac:dyDescent="0.25">
      <c r="A1" s="95" t="s">
        <v>126</v>
      </c>
      <c r="B1" s="95" t="s">
        <v>127</v>
      </c>
      <c r="C1" s="95" t="s">
        <v>129</v>
      </c>
      <c r="D1" s="95" t="s">
        <v>527</v>
      </c>
      <c r="E1" s="95" t="s">
        <v>530</v>
      </c>
    </row>
    <row r="2" spans="1:7" x14ac:dyDescent="0.25">
      <c r="A2" s="4" t="s">
        <v>197</v>
      </c>
      <c r="B2" s="66" t="s">
        <v>154</v>
      </c>
      <c r="C2" s="66">
        <v>1100</v>
      </c>
      <c r="D2" s="66">
        <v>10</v>
      </c>
      <c r="E2" s="66">
        <v>1</v>
      </c>
    </row>
    <row r="3" spans="1:7" x14ac:dyDescent="0.25">
      <c r="A3" s="4" t="s">
        <v>198</v>
      </c>
      <c r="B3" s="66" t="s">
        <v>154</v>
      </c>
      <c r="C3" s="66">
        <v>1100</v>
      </c>
      <c r="D3" s="66">
        <v>30</v>
      </c>
      <c r="E3" s="66">
        <v>1</v>
      </c>
    </row>
    <row r="4" spans="1:7" x14ac:dyDescent="0.25">
      <c r="A4" s="4" t="s">
        <v>199</v>
      </c>
      <c r="B4" s="66" t="s">
        <v>154</v>
      </c>
      <c r="C4" s="66">
        <v>1100</v>
      </c>
      <c r="D4" s="66">
        <v>50</v>
      </c>
      <c r="E4" s="66">
        <v>1</v>
      </c>
    </row>
    <row r="5" spans="1:7" x14ac:dyDescent="0.25">
      <c r="A5" s="4" t="s">
        <v>192</v>
      </c>
      <c r="B5" s="66" t="s">
        <v>154</v>
      </c>
      <c r="C5" s="66">
        <v>1200</v>
      </c>
      <c r="D5" s="66">
        <v>10</v>
      </c>
      <c r="E5" s="66">
        <v>6</v>
      </c>
    </row>
    <row r="6" spans="1:7" x14ac:dyDescent="0.25">
      <c r="A6" s="4" t="s">
        <v>194</v>
      </c>
      <c r="B6" s="66" t="s">
        <v>154</v>
      </c>
      <c r="C6" s="66">
        <v>1200</v>
      </c>
      <c r="D6" s="66">
        <v>30</v>
      </c>
      <c r="E6" s="66">
        <v>1</v>
      </c>
    </row>
    <row r="7" spans="1:7" x14ac:dyDescent="0.25">
      <c r="A7" s="4" t="s">
        <v>193</v>
      </c>
      <c r="B7" s="66" t="s">
        <v>154</v>
      </c>
      <c r="C7" s="66">
        <v>1200</v>
      </c>
      <c r="D7" s="66">
        <v>30</v>
      </c>
      <c r="E7" s="66">
        <v>6</v>
      </c>
    </row>
    <row r="8" spans="1:7" x14ac:dyDescent="0.25">
      <c r="A8" s="4" t="s">
        <v>196</v>
      </c>
      <c r="B8" s="66" t="s">
        <v>154</v>
      </c>
      <c r="C8" s="66">
        <v>1200</v>
      </c>
      <c r="D8" s="66">
        <v>50</v>
      </c>
      <c r="E8" s="66">
        <v>6</v>
      </c>
    </row>
    <row r="9" spans="1:7" x14ac:dyDescent="0.25">
      <c r="A9" s="4" t="s">
        <v>195</v>
      </c>
      <c r="B9" s="66" t="s">
        <v>154</v>
      </c>
      <c r="C9" s="66">
        <v>1200</v>
      </c>
      <c r="D9" s="66">
        <v>50</v>
      </c>
      <c r="E9" s="66">
        <v>1</v>
      </c>
    </row>
    <row r="10" spans="1:7" x14ac:dyDescent="0.25">
      <c r="A10" s="4" t="s">
        <v>189</v>
      </c>
      <c r="B10" s="66" t="s">
        <v>154</v>
      </c>
      <c r="C10" s="66">
        <v>1300</v>
      </c>
      <c r="D10" s="66">
        <v>10</v>
      </c>
      <c r="E10" s="66">
        <v>1</v>
      </c>
    </row>
    <row r="11" spans="1:7" x14ac:dyDescent="0.25">
      <c r="A11" s="4" t="s">
        <v>190</v>
      </c>
      <c r="B11" s="66" t="s">
        <v>154</v>
      </c>
      <c r="C11" s="66">
        <v>1300</v>
      </c>
      <c r="D11" s="66">
        <v>30</v>
      </c>
      <c r="E11" s="66">
        <v>1</v>
      </c>
    </row>
    <row r="12" spans="1:7" x14ac:dyDescent="0.25">
      <c r="A12" s="4" t="s">
        <v>191</v>
      </c>
      <c r="B12" s="66" t="s">
        <v>154</v>
      </c>
      <c r="C12" s="66">
        <v>1300</v>
      </c>
      <c r="D12" s="66">
        <v>50</v>
      </c>
      <c r="E12" s="66">
        <v>1</v>
      </c>
    </row>
    <row r="14" spans="1:7" x14ac:dyDescent="0.25">
      <c r="A14" s="4" t="s">
        <v>472</v>
      </c>
      <c r="B14" s="66" t="s">
        <v>150</v>
      </c>
      <c r="C14" s="66">
        <v>1100</v>
      </c>
      <c r="D14" s="66">
        <v>10</v>
      </c>
      <c r="E14" s="66">
        <v>6</v>
      </c>
      <c r="G14" s="66" t="s">
        <v>529</v>
      </c>
    </row>
    <row r="15" spans="1:7" x14ac:dyDescent="0.25">
      <c r="A15" s="4" t="s">
        <v>476</v>
      </c>
      <c r="B15" s="66" t="s">
        <v>150</v>
      </c>
      <c r="C15" s="66">
        <v>1100</v>
      </c>
      <c r="D15" s="66">
        <v>30</v>
      </c>
      <c r="E15" s="66">
        <v>6</v>
      </c>
    </row>
    <row r="16" spans="1:7" x14ac:dyDescent="0.25">
      <c r="A16" s="4" t="s">
        <v>347</v>
      </c>
      <c r="B16" s="66" t="s">
        <v>150</v>
      </c>
      <c r="C16" s="66">
        <v>1200</v>
      </c>
      <c r="D16" s="66">
        <v>10</v>
      </c>
      <c r="E16" s="66">
        <v>1</v>
      </c>
    </row>
    <row r="17" spans="1:7" x14ac:dyDescent="0.25">
      <c r="A17" s="4" t="s">
        <v>401</v>
      </c>
      <c r="B17" s="66" t="s">
        <v>150</v>
      </c>
      <c r="C17" s="66">
        <v>1200</v>
      </c>
      <c r="D17" s="66">
        <v>10</v>
      </c>
      <c r="E17" s="66">
        <v>6</v>
      </c>
    </row>
    <row r="18" spans="1:7" x14ac:dyDescent="0.25">
      <c r="A18" s="4" t="s">
        <v>366</v>
      </c>
      <c r="B18" s="66" t="s">
        <v>150</v>
      </c>
      <c r="C18" s="66">
        <v>1200</v>
      </c>
      <c r="D18" s="66">
        <v>30</v>
      </c>
      <c r="E18" s="66">
        <v>1</v>
      </c>
    </row>
    <row r="19" spans="1:7" x14ac:dyDescent="0.25">
      <c r="A19" s="4" t="s">
        <v>424</v>
      </c>
      <c r="B19" s="66" t="s">
        <v>150</v>
      </c>
      <c r="C19" s="66">
        <v>1200</v>
      </c>
      <c r="D19" s="66">
        <v>30</v>
      </c>
      <c r="E19" s="66">
        <v>6</v>
      </c>
    </row>
    <row r="20" spans="1:7" x14ac:dyDescent="0.25">
      <c r="A20" s="4" t="s">
        <v>383</v>
      </c>
      <c r="B20" s="66" t="s">
        <v>150</v>
      </c>
      <c r="C20" s="66">
        <v>1200</v>
      </c>
      <c r="D20" s="66">
        <v>50</v>
      </c>
      <c r="E20" s="66">
        <v>1</v>
      </c>
    </row>
    <row r="21" spans="1:7" x14ac:dyDescent="0.25">
      <c r="A21" s="4" t="s">
        <v>455</v>
      </c>
      <c r="B21" s="66" t="s">
        <v>150</v>
      </c>
      <c r="C21" s="66">
        <v>1200</v>
      </c>
      <c r="D21" s="66">
        <v>50</v>
      </c>
      <c r="E21" s="66">
        <v>6</v>
      </c>
    </row>
    <row r="22" spans="1:7" x14ac:dyDescent="0.25">
      <c r="A22" s="4" t="s">
        <v>139</v>
      </c>
      <c r="B22" s="66" t="s">
        <v>150</v>
      </c>
      <c r="C22" s="66">
        <v>1300</v>
      </c>
      <c r="D22" s="66">
        <v>10</v>
      </c>
      <c r="E22" s="66">
        <v>1</v>
      </c>
    </row>
    <row r="23" spans="1:7" x14ac:dyDescent="0.25">
      <c r="A23" s="4" t="s">
        <v>140</v>
      </c>
      <c r="B23" s="66" t="s">
        <v>150</v>
      </c>
      <c r="C23" s="66">
        <v>1300</v>
      </c>
      <c r="D23" s="66">
        <v>30</v>
      </c>
      <c r="E23" s="66">
        <v>1</v>
      </c>
    </row>
    <row r="24" spans="1:7" x14ac:dyDescent="0.25">
      <c r="A24" s="4" t="s">
        <v>141</v>
      </c>
      <c r="B24" s="66" t="s">
        <v>150</v>
      </c>
      <c r="C24" s="66">
        <v>1300</v>
      </c>
      <c r="D24" s="66">
        <v>50</v>
      </c>
      <c r="E24" s="66">
        <v>1</v>
      </c>
    </row>
    <row r="26" spans="1:7" x14ac:dyDescent="0.25">
      <c r="A26" s="4" t="s">
        <v>477</v>
      </c>
      <c r="B26" s="66" t="s">
        <v>149</v>
      </c>
      <c r="C26" s="66">
        <v>1100</v>
      </c>
      <c r="D26" s="66">
        <v>10</v>
      </c>
      <c r="E26" s="66">
        <v>12</v>
      </c>
      <c r="G26" s="66" t="s">
        <v>528</v>
      </c>
    </row>
    <row r="27" spans="1:7" x14ac:dyDescent="0.25">
      <c r="A27" s="4" t="s">
        <v>489</v>
      </c>
      <c r="B27" s="66" t="s">
        <v>149</v>
      </c>
      <c r="C27" s="66">
        <v>1100</v>
      </c>
      <c r="D27" s="66">
        <v>30</v>
      </c>
      <c r="E27" s="66">
        <v>12</v>
      </c>
    </row>
    <row r="28" spans="1:7" x14ac:dyDescent="0.25">
      <c r="A28" s="4" t="s">
        <v>506</v>
      </c>
      <c r="B28" s="66" t="s">
        <v>149</v>
      </c>
      <c r="C28" s="66">
        <v>1100</v>
      </c>
      <c r="D28" s="66">
        <v>50</v>
      </c>
      <c r="E28" s="66">
        <v>12</v>
      </c>
    </row>
    <row r="29" spans="1:7" x14ac:dyDescent="0.25">
      <c r="A29" s="4" t="s">
        <v>132</v>
      </c>
      <c r="B29" s="66" t="s">
        <v>149</v>
      </c>
      <c r="C29" s="66">
        <v>1300</v>
      </c>
      <c r="D29" s="66">
        <v>10</v>
      </c>
      <c r="E29" s="66">
        <v>4</v>
      </c>
    </row>
    <row r="30" spans="1:7" x14ac:dyDescent="0.25">
      <c r="A30" s="4" t="s">
        <v>137</v>
      </c>
      <c r="B30" s="66" t="s">
        <v>149</v>
      </c>
      <c r="C30" s="66">
        <v>1300</v>
      </c>
      <c r="D30" s="66">
        <v>30</v>
      </c>
      <c r="E30" s="66">
        <v>4</v>
      </c>
    </row>
    <row r="31" spans="1:7" x14ac:dyDescent="0.25">
      <c r="A31" s="4" t="s">
        <v>138</v>
      </c>
      <c r="B31" s="66" t="s">
        <v>149</v>
      </c>
      <c r="C31" s="66">
        <v>1300</v>
      </c>
      <c r="D31" s="66">
        <v>50</v>
      </c>
      <c r="E31" s="66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2C78-FA98-4C77-AD49-3F3E54BF32E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C106"/>
  <sheetViews>
    <sheetView zoomScale="85" zoomScaleNormal="85" workbookViewId="0">
      <pane ySplit="510" topLeftCell="A5" activePane="bottomLeft"/>
      <selection activeCell="F1" sqref="F1:F1048576"/>
      <selection pane="bottomLeft" activeCell="A2" sqref="A2"/>
    </sheetView>
  </sheetViews>
  <sheetFormatPr defaultColWidth="9.140625" defaultRowHeight="15" x14ac:dyDescent="0.25"/>
  <cols>
    <col min="1" max="1" width="10.42578125" style="44" bestFit="1" customWidth="1"/>
    <col min="2" max="2" width="18" style="44" bestFit="1" customWidth="1"/>
    <col min="3" max="3" width="7.7109375" style="44" bestFit="1" customWidth="1"/>
    <col min="4" max="4" width="5.7109375" style="44" bestFit="1" customWidth="1"/>
    <col min="5" max="5" width="6.140625" style="44" bestFit="1" customWidth="1"/>
    <col min="6" max="6" width="18.42578125" style="44" bestFit="1" customWidth="1"/>
    <col min="7" max="8" width="6.42578125" style="44" bestFit="1" customWidth="1"/>
    <col min="9" max="9" width="7.140625" style="44" bestFit="1" customWidth="1"/>
    <col min="10" max="10" width="7.7109375" style="44" bestFit="1" customWidth="1"/>
    <col min="11" max="11" width="8.42578125" style="44" bestFit="1" customWidth="1"/>
    <col min="12" max="12" width="8.140625" style="44" bestFit="1" customWidth="1"/>
    <col min="13" max="13" width="7.7109375" style="44" bestFit="1" customWidth="1"/>
    <col min="14" max="14" width="7.140625" style="44" bestFit="1" customWidth="1"/>
    <col min="15" max="15" width="5.7109375" style="44" bestFit="1" customWidth="1"/>
    <col min="16" max="16" width="6.42578125" style="44" bestFit="1" customWidth="1"/>
    <col min="17" max="17" width="7" style="44" bestFit="1" customWidth="1"/>
    <col min="18" max="18" width="7.5703125" style="44" bestFit="1" customWidth="1"/>
    <col min="19" max="19" width="7.140625" style="44" bestFit="1" customWidth="1"/>
    <col min="20" max="20" width="7.85546875" style="44" bestFit="1" customWidth="1"/>
    <col min="21" max="16384" width="9.140625" style="44"/>
  </cols>
  <sheetData>
    <row r="1" spans="1:20" ht="18" x14ac:dyDescent="0.35">
      <c r="A1" s="43" t="s">
        <v>126</v>
      </c>
      <c r="B1" s="43" t="s">
        <v>127</v>
      </c>
      <c r="C1" s="43" t="s">
        <v>130</v>
      </c>
      <c r="D1" s="43" t="s">
        <v>131</v>
      </c>
      <c r="E1" s="43" t="s">
        <v>0</v>
      </c>
      <c r="F1" s="43" t="s">
        <v>8</v>
      </c>
      <c r="G1" s="43" t="s">
        <v>143</v>
      </c>
      <c r="H1" s="43" t="s">
        <v>148</v>
      </c>
      <c r="I1" s="43" t="s">
        <v>142</v>
      </c>
      <c r="J1" s="43" t="s">
        <v>2</v>
      </c>
      <c r="K1" s="43" t="s">
        <v>4</v>
      </c>
      <c r="L1" s="43" t="s">
        <v>1</v>
      </c>
      <c r="M1" s="43" t="s">
        <v>3</v>
      </c>
      <c r="N1" s="43" t="s">
        <v>144</v>
      </c>
      <c r="O1" s="43" t="s">
        <v>145</v>
      </c>
      <c r="P1" s="43" t="s">
        <v>146</v>
      </c>
      <c r="Q1" s="43" t="s">
        <v>147</v>
      </c>
      <c r="R1" s="43" t="s">
        <v>5</v>
      </c>
      <c r="S1" s="43" t="s">
        <v>6</v>
      </c>
      <c r="T1" s="43" t="s">
        <v>7</v>
      </c>
    </row>
    <row r="2" spans="1:20" x14ac:dyDescent="0.25">
      <c r="A2" s="45"/>
      <c r="B2" s="45" t="s">
        <v>187</v>
      </c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47" customFormat="1" x14ac:dyDescent="0.25">
      <c r="C3" s="47">
        <v>6</v>
      </c>
      <c r="D3" s="47" t="s">
        <v>153</v>
      </c>
      <c r="F3" s="47" t="s">
        <v>160</v>
      </c>
      <c r="G3" s="48">
        <v>39.302</v>
      </c>
      <c r="H3" s="48">
        <v>0.20300000000000001</v>
      </c>
      <c r="I3" s="48">
        <v>16.280999999999999</v>
      </c>
      <c r="J3" s="48">
        <v>10.054</v>
      </c>
      <c r="K3" s="48">
        <v>0</v>
      </c>
      <c r="L3" s="48">
        <v>13.8</v>
      </c>
      <c r="M3" s="48">
        <v>2.6760000000000002</v>
      </c>
      <c r="N3" s="48">
        <v>2.9159999999999999</v>
      </c>
      <c r="O3" s="48">
        <v>1.7310000000000001</v>
      </c>
      <c r="P3" s="48">
        <v>0.80600000000000005</v>
      </c>
      <c r="Q3" s="48">
        <v>0</v>
      </c>
      <c r="R3" s="48">
        <v>0</v>
      </c>
      <c r="S3" s="48">
        <v>0</v>
      </c>
      <c r="T3" s="48">
        <f t="shared" ref="T3:T8" si="0">SUM(G3:S3)</f>
        <v>87.768999999999991</v>
      </c>
    </row>
    <row r="4" spans="1:20" s="47" customFormat="1" x14ac:dyDescent="0.25">
      <c r="C4" s="47">
        <v>6</v>
      </c>
      <c r="D4" s="47" t="s">
        <v>153</v>
      </c>
      <c r="F4" s="47" t="s">
        <v>161</v>
      </c>
      <c r="G4" s="48">
        <v>39.31</v>
      </c>
      <c r="H4" s="48">
        <v>0.189</v>
      </c>
      <c r="I4" s="48">
        <v>16.11</v>
      </c>
      <c r="J4" s="48">
        <v>10.208</v>
      </c>
      <c r="K4" s="48">
        <v>0</v>
      </c>
      <c r="L4" s="48">
        <v>13.664999999999999</v>
      </c>
      <c r="M4" s="48">
        <v>2.4620000000000002</v>
      </c>
      <c r="N4" s="48">
        <v>2.863</v>
      </c>
      <c r="O4" s="48">
        <v>1.6659999999999999</v>
      </c>
      <c r="P4" s="48">
        <v>0.94599999999999995</v>
      </c>
      <c r="Q4" s="48">
        <v>0</v>
      </c>
      <c r="R4" s="48">
        <v>0</v>
      </c>
      <c r="S4" s="48">
        <v>0</v>
      </c>
      <c r="T4" s="48">
        <f t="shared" si="0"/>
        <v>87.418999999999997</v>
      </c>
    </row>
    <row r="5" spans="1:20" s="47" customFormat="1" x14ac:dyDescent="0.25">
      <c r="C5" s="47">
        <v>6</v>
      </c>
      <c r="D5" s="47" t="s">
        <v>153</v>
      </c>
      <c r="F5" s="47" t="s">
        <v>162</v>
      </c>
      <c r="G5" s="48">
        <v>38.597999999999999</v>
      </c>
      <c r="H5" s="48">
        <v>0.18099999999999999</v>
      </c>
      <c r="I5" s="48">
        <v>16.146999999999998</v>
      </c>
      <c r="J5" s="48">
        <v>10.363</v>
      </c>
      <c r="K5" s="48">
        <v>0</v>
      </c>
      <c r="L5" s="48">
        <v>13.927</v>
      </c>
      <c r="M5" s="48">
        <v>2.3420000000000001</v>
      </c>
      <c r="N5" s="48">
        <v>2.92</v>
      </c>
      <c r="O5" s="48">
        <v>1.7689999999999999</v>
      </c>
      <c r="P5" s="48">
        <v>0.86099999999999999</v>
      </c>
      <c r="Q5" s="48">
        <v>0</v>
      </c>
      <c r="R5" s="48">
        <v>0</v>
      </c>
      <c r="S5" s="48">
        <v>0</v>
      </c>
      <c r="T5" s="48">
        <f t="shared" si="0"/>
        <v>87.10799999999999</v>
      </c>
    </row>
    <row r="6" spans="1:20" s="47" customFormat="1" x14ac:dyDescent="0.25">
      <c r="C6" s="47">
        <v>6</v>
      </c>
      <c r="D6" s="47" t="s">
        <v>153</v>
      </c>
      <c r="F6" s="47" t="s">
        <v>176</v>
      </c>
      <c r="G6" s="48">
        <v>38.706000000000003</v>
      </c>
      <c r="H6" s="48">
        <v>0.193</v>
      </c>
      <c r="I6" s="48">
        <v>16.045000000000002</v>
      </c>
      <c r="J6" s="48">
        <v>10.31</v>
      </c>
      <c r="K6" s="48">
        <v>0</v>
      </c>
      <c r="L6" s="48">
        <v>13.962999999999999</v>
      </c>
      <c r="M6" s="48">
        <v>2.5070000000000001</v>
      </c>
      <c r="N6" s="48">
        <v>2.9</v>
      </c>
      <c r="O6" s="48">
        <v>1.7070000000000001</v>
      </c>
      <c r="P6" s="48">
        <v>0.85899999999999999</v>
      </c>
      <c r="Q6" s="48">
        <v>0</v>
      </c>
      <c r="R6" s="48">
        <v>0</v>
      </c>
      <c r="S6" s="48">
        <v>0</v>
      </c>
      <c r="T6" s="48">
        <f t="shared" si="0"/>
        <v>87.19</v>
      </c>
    </row>
    <row r="7" spans="1:20" s="47" customFormat="1" x14ac:dyDescent="0.25">
      <c r="C7" s="47">
        <v>6</v>
      </c>
      <c r="D7" s="47" t="s">
        <v>153</v>
      </c>
      <c r="F7" s="47" t="s">
        <v>177</v>
      </c>
      <c r="G7" s="48">
        <v>38.268999999999998</v>
      </c>
      <c r="H7" s="48">
        <v>0.151</v>
      </c>
      <c r="I7" s="48">
        <v>16.225999999999999</v>
      </c>
      <c r="J7" s="48">
        <v>10.321</v>
      </c>
      <c r="K7" s="48">
        <v>0</v>
      </c>
      <c r="L7" s="48">
        <v>13.811999999999999</v>
      </c>
      <c r="M7" s="48">
        <v>2.641</v>
      </c>
      <c r="N7" s="48">
        <v>2.8029999999999999</v>
      </c>
      <c r="O7" s="48">
        <v>1.7529999999999999</v>
      </c>
      <c r="P7" s="48">
        <v>0.85599999999999998</v>
      </c>
      <c r="Q7" s="48">
        <v>0</v>
      </c>
      <c r="R7" s="48">
        <v>0</v>
      </c>
      <c r="S7" s="48">
        <v>0</v>
      </c>
      <c r="T7" s="48">
        <f t="shared" si="0"/>
        <v>86.831999999999994</v>
      </c>
    </row>
    <row r="8" spans="1:20" x14ac:dyDescent="0.25">
      <c r="C8" s="44">
        <v>6</v>
      </c>
      <c r="D8" s="44" t="s">
        <v>153</v>
      </c>
      <c r="F8" s="49" t="s">
        <v>156</v>
      </c>
      <c r="G8" s="50">
        <v>40.06</v>
      </c>
      <c r="H8" s="50">
        <v>3.01</v>
      </c>
      <c r="I8" s="50">
        <v>9.7200000000000006</v>
      </c>
      <c r="J8" s="51">
        <v>9.4928900000000009</v>
      </c>
      <c r="K8" s="50">
        <v>0.1099</v>
      </c>
      <c r="L8" s="50">
        <v>15.98</v>
      </c>
      <c r="M8" s="50">
        <v>13.38</v>
      </c>
      <c r="N8" s="50">
        <v>2.84</v>
      </c>
      <c r="O8" s="50">
        <v>1.73</v>
      </c>
      <c r="P8" s="50">
        <v>1.0589999999999999</v>
      </c>
      <c r="Q8" s="50">
        <v>5.2400000000000002E-2</v>
      </c>
      <c r="R8" s="50">
        <v>4.2000000000000003E-2</v>
      </c>
      <c r="S8" s="51">
        <v>0</v>
      </c>
      <c r="T8" s="51">
        <f t="shared" si="0"/>
        <v>97.476190000000017</v>
      </c>
    </row>
    <row r="9" spans="1:20" x14ac:dyDescent="0.25">
      <c r="C9" s="44">
        <v>6</v>
      </c>
      <c r="D9" s="44" t="s">
        <v>153</v>
      </c>
      <c r="F9" s="49" t="s">
        <v>157</v>
      </c>
      <c r="G9" s="50">
        <v>39.85</v>
      </c>
      <c r="H9" s="50">
        <v>3.05</v>
      </c>
      <c r="I9" s="50">
        <v>9.4700000000000006</v>
      </c>
      <c r="J9" s="51">
        <v>9.5288820000000012</v>
      </c>
      <c r="K9" s="50">
        <v>0.1903</v>
      </c>
      <c r="L9" s="50">
        <v>15.75</v>
      </c>
      <c r="M9" s="50">
        <v>13.42</v>
      </c>
      <c r="N9" s="50">
        <v>3.02</v>
      </c>
      <c r="O9" s="50">
        <v>1.81</v>
      </c>
      <c r="P9" s="50">
        <v>1.0481</v>
      </c>
      <c r="Q9" s="50">
        <v>5.5399999999999998E-2</v>
      </c>
      <c r="R9" s="50">
        <v>2.18E-2</v>
      </c>
      <c r="S9" s="51">
        <v>0</v>
      </c>
      <c r="T9" s="51">
        <f t="shared" ref="T9:T33" si="1">SUM(G9:S9)</f>
        <v>97.214482000000004</v>
      </c>
    </row>
    <row r="10" spans="1:20" x14ac:dyDescent="0.25">
      <c r="C10" s="44">
        <v>6</v>
      </c>
      <c r="D10" s="44" t="s">
        <v>153</v>
      </c>
      <c r="F10" s="49" t="s">
        <v>158</v>
      </c>
      <c r="G10" s="50">
        <v>39.99</v>
      </c>
      <c r="H10" s="50">
        <v>2.98</v>
      </c>
      <c r="I10" s="50">
        <v>9.67</v>
      </c>
      <c r="J10" s="51">
        <v>9.5468779999999995</v>
      </c>
      <c r="K10" s="50">
        <v>0.17660000000000001</v>
      </c>
      <c r="L10" s="50">
        <v>16.059999999999999</v>
      </c>
      <c r="M10" s="50">
        <v>13.21</v>
      </c>
      <c r="N10" s="50">
        <v>2.85</v>
      </c>
      <c r="O10" s="50">
        <v>1.64</v>
      </c>
      <c r="P10" s="50">
        <v>1.1662999999999999</v>
      </c>
      <c r="Q10" s="50">
        <v>8.6199999999999999E-2</v>
      </c>
      <c r="R10" s="50">
        <v>4.9500000000000002E-2</v>
      </c>
      <c r="S10" s="51">
        <v>0</v>
      </c>
      <c r="T10" s="51">
        <f t="shared" si="1"/>
        <v>97.425477999999998</v>
      </c>
    </row>
    <row r="11" spans="1:20" x14ac:dyDescent="0.25">
      <c r="C11" s="44">
        <v>6</v>
      </c>
      <c r="D11" s="44" t="s">
        <v>153</v>
      </c>
      <c r="F11" s="49" t="s">
        <v>159</v>
      </c>
      <c r="G11" s="50">
        <v>40.08</v>
      </c>
      <c r="H11" s="50">
        <v>2.76</v>
      </c>
      <c r="I11" s="50">
        <v>9.6300000000000008</v>
      </c>
      <c r="J11" s="51">
        <v>9.5198840000000011</v>
      </c>
      <c r="K11" s="50">
        <v>0.1225</v>
      </c>
      <c r="L11" s="50">
        <v>15.75</v>
      </c>
      <c r="M11" s="50">
        <v>13.45</v>
      </c>
      <c r="N11" s="50">
        <v>2.76</v>
      </c>
      <c r="O11" s="50">
        <v>1.83</v>
      </c>
      <c r="P11" s="50">
        <v>1.1744000000000001</v>
      </c>
      <c r="Q11" s="50">
        <v>7.6E-3</v>
      </c>
      <c r="R11" s="50">
        <v>4.3799999999999999E-2</v>
      </c>
      <c r="S11" s="51">
        <v>0</v>
      </c>
      <c r="T11" s="51">
        <f t="shared" si="1"/>
        <v>97.128184000000019</v>
      </c>
    </row>
    <row r="12" spans="1:20" x14ac:dyDescent="0.25">
      <c r="C12" s="44">
        <v>6</v>
      </c>
      <c r="D12" s="44" t="s">
        <v>153</v>
      </c>
      <c r="F12" s="52" t="s">
        <v>163</v>
      </c>
      <c r="G12" s="50">
        <v>40.21</v>
      </c>
      <c r="H12" s="50">
        <v>3.33</v>
      </c>
      <c r="I12" s="50">
        <v>9.76</v>
      </c>
      <c r="J12" s="53">
        <v>9.6548540000000003</v>
      </c>
      <c r="K12" s="50">
        <v>0.29959999999999998</v>
      </c>
      <c r="L12" s="50">
        <v>15.76</v>
      </c>
      <c r="M12" s="50">
        <v>13.41</v>
      </c>
      <c r="N12" s="50">
        <v>2.79</v>
      </c>
      <c r="O12" s="50">
        <v>1.59</v>
      </c>
      <c r="P12" s="50">
        <v>1.1188</v>
      </c>
      <c r="Q12" s="50">
        <v>6.59E-2</v>
      </c>
      <c r="R12" s="50">
        <v>2.4500000000000001E-2</v>
      </c>
      <c r="S12" s="51">
        <v>0</v>
      </c>
      <c r="T12" s="51">
        <f t="shared" si="1"/>
        <v>98.013654000000002</v>
      </c>
    </row>
    <row r="13" spans="1:20" x14ac:dyDescent="0.25">
      <c r="C13" s="44">
        <v>6</v>
      </c>
      <c r="D13" s="44" t="s">
        <v>153</v>
      </c>
      <c r="F13" s="52" t="s">
        <v>164</v>
      </c>
      <c r="G13" s="50">
        <v>40.659999999999997</v>
      </c>
      <c r="H13" s="50">
        <v>3.2</v>
      </c>
      <c r="I13" s="50">
        <v>9.6300000000000008</v>
      </c>
      <c r="J13" s="53">
        <v>9.7178400000000007</v>
      </c>
      <c r="K13" s="50">
        <v>0.20280000000000001</v>
      </c>
      <c r="L13" s="50">
        <v>15.94</v>
      </c>
      <c r="M13" s="50">
        <v>13.58</v>
      </c>
      <c r="N13" s="50">
        <v>2.84</v>
      </c>
      <c r="O13" s="50">
        <v>1.69</v>
      </c>
      <c r="P13" s="50">
        <v>1.0218</v>
      </c>
      <c r="Q13" s="50">
        <v>3.0200000000000001E-2</v>
      </c>
      <c r="R13" s="50">
        <v>1.84E-2</v>
      </c>
      <c r="S13" s="51">
        <v>0</v>
      </c>
      <c r="T13" s="51">
        <f t="shared" si="1"/>
        <v>98.531040000000004</v>
      </c>
    </row>
    <row r="14" spans="1:20" x14ac:dyDescent="0.25">
      <c r="C14" s="44">
        <v>6</v>
      </c>
      <c r="D14" s="44" t="s">
        <v>153</v>
      </c>
      <c r="F14" s="52" t="s">
        <v>165</v>
      </c>
      <c r="G14" s="50">
        <v>40.47</v>
      </c>
      <c r="H14" s="50">
        <v>2.73</v>
      </c>
      <c r="I14" s="50">
        <v>9.76</v>
      </c>
      <c r="J14" s="53">
        <v>9.8978000000000002</v>
      </c>
      <c r="K14" s="50">
        <v>0.1457</v>
      </c>
      <c r="L14" s="50">
        <v>15.73</v>
      </c>
      <c r="M14" s="50">
        <v>13.07</v>
      </c>
      <c r="N14" s="50">
        <v>3.06</v>
      </c>
      <c r="O14" s="50">
        <v>1.7</v>
      </c>
      <c r="P14" s="50">
        <v>1.0745</v>
      </c>
      <c r="Q14" s="50">
        <v>7.0999999999999994E-2</v>
      </c>
      <c r="R14" s="50">
        <v>0.1144</v>
      </c>
      <c r="S14" s="51">
        <v>0</v>
      </c>
      <c r="T14" s="51">
        <f t="shared" si="1"/>
        <v>97.823399999999992</v>
      </c>
    </row>
    <row r="15" spans="1:20" x14ac:dyDescent="0.25">
      <c r="C15" s="44">
        <v>6</v>
      </c>
      <c r="D15" s="44" t="s">
        <v>153</v>
      </c>
      <c r="F15" s="52" t="s">
        <v>166</v>
      </c>
      <c r="G15" s="50">
        <v>39.69</v>
      </c>
      <c r="H15" s="50">
        <v>3.19</v>
      </c>
      <c r="I15" s="50">
        <v>9.65</v>
      </c>
      <c r="J15" s="53">
        <v>9.5918679999999998</v>
      </c>
      <c r="K15" s="50">
        <v>0.16689999999999999</v>
      </c>
      <c r="L15" s="50">
        <v>15.92</v>
      </c>
      <c r="M15" s="50">
        <v>13.29</v>
      </c>
      <c r="N15" s="50">
        <v>2.98</v>
      </c>
      <c r="O15" s="50">
        <v>1.8</v>
      </c>
      <c r="P15" s="50">
        <v>1.0512999999999999</v>
      </c>
      <c r="Q15" s="50">
        <v>8.0600000000000005E-2</v>
      </c>
      <c r="R15" s="50">
        <v>3.0599999999999999E-2</v>
      </c>
      <c r="S15" s="51">
        <v>0</v>
      </c>
      <c r="T15" s="51">
        <f t="shared" si="1"/>
        <v>97.441267999999994</v>
      </c>
    </row>
    <row r="16" spans="1:20" x14ac:dyDescent="0.25">
      <c r="C16" s="44">
        <v>6</v>
      </c>
      <c r="D16" s="44" t="s">
        <v>153</v>
      </c>
      <c r="F16" s="52" t="s">
        <v>167</v>
      </c>
      <c r="G16" s="50">
        <v>39.89</v>
      </c>
      <c r="H16" s="50">
        <v>3.06</v>
      </c>
      <c r="I16" s="50">
        <v>9.65</v>
      </c>
      <c r="J16" s="53">
        <v>9.5918679999999998</v>
      </c>
      <c r="K16" s="50">
        <v>0.18179999999999999</v>
      </c>
      <c r="L16" s="50">
        <v>15.98</v>
      </c>
      <c r="M16" s="50">
        <v>13.4</v>
      </c>
      <c r="N16" s="50">
        <v>2.92</v>
      </c>
      <c r="O16" s="50">
        <v>1.71</v>
      </c>
      <c r="P16" s="50">
        <v>1.0819000000000001</v>
      </c>
      <c r="Q16" s="50">
        <v>1.0800000000000001E-2</v>
      </c>
      <c r="R16" s="50">
        <v>8.9599999999999999E-2</v>
      </c>
      <c r="S16" s="51">
        <v>0</v>
      </c>
      <c r="T16" s="51">
        <f t="shared" si="1"/>
        <v>97.565968000000012</v>
      </c>
    </row>
    <row r="17" spans="3:20" x14ac:dyDescent="0.25">
      <c r="C17" s="44">
        <v>6</v>
      </c>
      <c r="D17" s="44" t="s">
        <v>153</v>
      </c>
      <c r="F17" s="52" t="s">
        <v>168</v>
      </c>
      <c r="G17" s="50">
        <v>40.42</v>
      </c>
      <c r="H17" s="50">
        <v>2.74</v>
      </c>
      <c r="I17" s="50">
        <v>9.6999999999999993</v>
      </c>
      <c r="J17" s="53">
        <v>9.5558759999999996</v>
      </c>
      <c r="K17" s="50">
        <v>0.2142</v>
      </c>
      <c r="L17" s="50">
        <v>15.71</v>
      </c>
      <c r="M17" s="50">
        <v>13.2</v>
      </c>
      <c r="N17" s="50">
        <v>2.83</v>
      </c>
      <c r="O17" s="50">
        <v>1.75</v>
      </c>
      <c r="P17" s="50">
        <v>1.1103000000000001</v>
      </c>
      <c r="Q17" s="50">
        <v>9.7100000000000006E-2</v>
      </c>
      <c r="R17" s="50">
        <v>5.0799999999999998E-2</v>
      </c>
      <c r="S17" s="51">
        <v>0</v>
      </c>
      <c r="T17" s="51">
        <f t="shared" si="1"/>
        <v>97.378275999999985</v>
      </c>
    </row>
    <row r="18" spans="3:20" x14ac:dyDescent="0.25">
      <c r="C18" s="44">
        <v>6</v>
      </c>
      <c r="D18" s="44" t="s">
        <v>153</v>
      </c>
      <c r="F18" s="52" t="s">
        <v>169</v>
      </c>
      <c r="G18" s="50">
        <v>40.020000000000003</v>
      </c>
      <c r="H18" s="50">
        <v>2.68</v>
      </c>
      <c r="I18" s="50">
        <v>9.6300000000000008</v>
      </c>
      <c r="J18" s="53">
        <v>9.4029100000000003</v>
      </c>
      <c r="K18" s="50">
        <v>0.13980000000000001</v>
      </c>
      <c r="L18" s="50">
        <v>15.77</v>
      </c>
      <c r="M18" s="50">
        <v>13.58</v>
      </c>
      <c r="N18" s="50">
        <v>2.8</v>
      </c>
      <c r="O18" s="50">
        <v>1.79</v>
      </c>
      <c r="P18" s="50">
        <v>1.0045999999999999</v>
      </c>
      <c r="Q18" s="50">
        <v>0.1082</v>
      </c>
      <c r="R18" s="50">
        <v>8.48E-2</v>
      </c>
      <c r="S18" s="51">
        <v>0</v>
      </c>
      <c r="T18" s="51">
        <f t="shared" si="1"/>
        <v>97.010310000000004</v>
      </c>
    </row>
    <row r="19" spans="3:20" x14ac:dyDescent="0.25">
      <c r="C19" s="44">
        <v>6</v>
      </c>
      <c r="D19" s="44" t="s">
        <v>153</v>
      </c>
      <c r="F19" s="52" t="s">
        <v>170</v>
      </c>
      <c r="G19" s="50">
        <v>40</v>
      </c>
      <c r="H19" s="50">
        <v>2.99</v>
      </c>
      <c r="I19" s="50">
        <v>9.6199999999999992</v>
      </c>
      <c r="J19" s="53">
        <v>9.5738720000000015</v>
      </c>
      <c r="K19" s="50">
        <v>0.2049</v>
      </c>
      <c r="L19" s="50">
        <v>15.89</v>
      </c>
      <c r="M19" s="50">
        <v>13.44</v>
      </c>
      <c r="N19" s="50">
        <v>2.88</v>
      </c>
      <c r="O19" s="50">
        <v>1.87</v>
      </c>
      <c r="P19" s="50">
        <v>1.1375</v>
      </c>
      <c r="Q19" s="50">
        <v>8.5699999999999998E-2</v>
      </c>
      <c r="R19" s="50">
        <v>5.8799999999999998E-2</v>
      </c>
      <c r="S19" s="51">
        <v>0</v>
      </c>
      <c r="T19" s="51">
        <f t="shared" si="1"/>
        <v>97.750772000000012</v>
      </c>
    </row>
    <row r="20" spans="3:20" x14ac:dyDescent="0.25">
      <c r="C20" s="44">
        <v>6</v>
      </c>
      <c r="D20" s="44" t="s">
        <v>153</v>
      </c>
      <c r="F20" s="52" t="s">
        <v>171</v>
      </c>
      <c r="G20" s="50">
        <v>40.35</v>
      </c>
      <c r="H20" s="50">
        <v>3.01</v>
      </c>
      <c r="I20" s="50">
        <v>9.61</v>
      </c>
      <c r="J20" s="53">
        <v>9.4568980000000007</v>
      </c>
      <c r="K20" s="50">
        <v>0.1963</v>
      </c>
      <c r="L20" s="50">
        <v>16.059999999999999</v>
      </c>
      <c r="M20" s="50">
        <v>13.59</v>
      </c>
      <c r="N20" s="50">
        <v>2.95</v>
      </c>
      <c r="O20" s="50">
        <v>1.7</v>
      </c>
      <c r="P20" s="50">
        <v>1.0633999999999999</v>
      </c>
      <c r="Q20" s="50">
        <v>3.3500000000000002E-2</v>
      </c>
      <c r="R20" s="50">
        <v>9.2999999999999999E-2</v>
      </c>
      <c r="S20" s="51">
        <v>0</v>
      </c>
      <c r="T20" s="51">
        <f t="shared" si="1"/>
        <v>98.113098000000022</v>
      </c>
    </row>
    <row r="21" spans="3:20" x14ac:dyDescent="0.25">
      <c r="C21" s="44">
        <v>6</v>
      </c>
      <c r="D21" s="44" t="s">
        <v>153</v>
      </c>
      <c r="F21" s="52" t="s">
        <v>172</v>
      </c>
      <c r="G21" s="50">
        <v>39.68</v>
      </c>
      <c r="H21" s="50">
        <v>3.09</v>
      </c>
      <c r="I21" s="50">
        <v>9.75</v>
      </c>
      <c r="J21" s="53">
        <v>9.7808259999999994</v>
      </c>
      <c r="K21" s="50">
        <v>0.16619999999999999</v>
      </c>
      <c r="L21" s="50">
        <v>16.25</v>
      </c>
      <c r="M21" s="50">
        <v>13.47</v>
      </c>
      <c r="N21" s="50">
        <v>2.91</v>
      </c>
      <c r="O21" s="50">
        <v>1.71</v>
      </c>
      <c r="P21" s="50">
        <v>1.0638000000000001</v>
      </c>
      <c r="Q21" s="50">
        <v>0.1331</v>
      </c>
      <c r="R21" s="51">
        <v>0</v>
      </c>
      <c r="S21" s="51">
        <v>0</v>
      </c>
      <c r="T21" s="51">
        <f t="shared" si="1"/>
        <v>98.003925999999993</v>
      </c>
    </row>
    <row r="22" spans="3:20" x14ac:dyDescent="0.25">
      <c r="C22" s="44">
        <v>6</v>
      </c>
      <c r="D22" s="44" t="s">
        <v>153</v>
      </c>
      <c r="F22" s="52" t="s">
        <v>173</v>
      </c>
      <c r="G22" s="50">
        <v>40.18</v>
      </c>
      <c r="H22" s="50">
        <v>2.69</v>
      </c>
      <c r="I22" s="50">
        <v>9.85</v>
      </c>
      <c r="J22" s="53">
        <v>9.5558759999999996</v>
      </c>
      <c r="K22" s="50">
        <v>0.17749999999999999</v>
      </c>
      <c r="L22" s="50">
        <v>15.91</v>
      </c>
      <c r="M22" s="50">
        <v>13.69</v>
      </c>
      <c r="N22" s="50">
        <v>2.96</v>
      </c>
      <c r="O22" s="50">
        <v>1.66</v>
      </c>
      <c r="P22" s="50">
        <v>1.0518000000000001</v>
      </c>
      <c r="Q22" s="50">
        <v>4.07E-2</v>
      </c>
      <c r="R22" s="50">
        <v>0.112</v>
      </c>
      <c r="S22" s="51">
        <v>0</v>
      </c>
      <c r="T22" s="51">
        <f t="shared" si="1"/>
        <v>97.877875999999986</v>
      </c>
    </row>
    <row r="23" spans="3:20" x14ac:dyDescent="0.25">
      <c r="C23" s="44">
        <v>6</v>
      </c>
      <c r="D23" s="44" t="s">
        <v>153</v>
      </c>
      <c r="F23" s="52" t="s">
        <v>174</v>
      </c>
      <c r="G23" s="50">
        <v>39.92</v>
      </c>
      <c r="H23" s="50">
        <v>2.93</v>
      </c>
      <c r="I23" s="50">
        <v>9.8000000000000007</v>
      </c>
      <c r="J23" s="53">
        <v>9.762830000000001</v>
      </c>
      <c r="K23" s="50">
        <v>0.1331</v>
      </c>
      <c r="L23" s="50">
        <v>16.100000000000001</v>
      </c>
      <c r="M23" s="50">
        <v>13.54</v>
      </c>
      <c r="N23" s="50">
        <v>2.83</v>
      </c>
      <c r="O23" s="50">
        <v>1.72</v>
      </c>
      <c r="P23" s="50">
        <v>1.0357000000000001</v>
      </c>
      <c r="Q23" s="50">
        <v>5.2400000000000002E-2</v>
      </c>
      <c r="R23" s="50">
        <v>3.4500000000000003E-2</v>
      </c>
      <c r="S23" s="51">
        <v>0</v>
      </c>
      <c r="T23" s="51">
        <f t="shared" si="1"/>
        <v>97.858530000000016</v>
      </c>
    </row>
    <row r="24" spans="3:20" x14ac:dyDescent="0.25">
      <c r="C24" s="44">
        <v>6</v>
      </c>
      <c r="D24" s="44" t="s">
        <v>153</v>
      </c>
      <c r="F24" s="52" t="s">
        <v>175</v>
      </c>
      <c r="G24" s="50">
        <v>40</v>
      </c>
      <c r="H24" s="50">
        <v>2.97</v>
      </c>
      <c r="I24" s="50">
        <v>9.7200000000000006</v>
      </c>
      <c r="J24" s="53">
        <v>9.7718279999999993</v>
      </c>
      <c r="K24" s="50">
        <v>0.1457</v>
      </c>
      <c r="L24" s="50">
        <v>15.88</v>
      </c>
      <c r="M24" s="50">
        <v>13.02</v>
      </c>
      <c r="N24" s="50">
        <v>2.87</v>
      </c>
      <c r="O24" s="50">
        <v>1.71</v>
      </c>
      <c r="P24" s="50">
        <v>1.0905</v>
      </c>
      <c r="Q24" s="50">
        <v>0.11210000000000001</v>
      </c>
      <c r="R24" s="50">
        <v>1.9400000000000001E-2</v>
      </c>
      <c r="S24" s="51">
        <v>0</v>
      </c>
      <c r="T24" s="51">
        <f t="shared" si="1"/>
        <v>97.309528</v>
      </c>
    </row>
    <row r="25" spans="3:20" x14ac:dyDescent="0.25">
      <c r="C25" s="44">
        <v>6</v>
      </c>
      <c r="D25" s="44" t="s">
        <v>153</v>
      </c>
      <c r="F25" s="49" t="s">
        <v>178</v>
      </c>
      <c r="G25" s="50">
        <v>40.01</v>
      </c>
      <c r="H25" s="50">
        <v>3.06</v>
      </c>
      <c r="I25" s="50">
        <v>9.7200000000000006</v>
      </c>
      <c r="J25" s="50">
        <v>10.71</v>
      </c>
      <c r="K25" s="50">
        <v>0.18759999999999999</v>
      </c>
      <c r="L25" s="50">
        <v>16.2</v>
      </c>
      <c r="M25" s="50">
        <v>13.27</v>
      </c>
      <c r="N25" s="50">
        <v>2.97</v>
      </c>
      <c r="O25" s="50">
        <v>1.78</v>
      </c>
      <c r="P25" s="50">
        <v>1.0477000000000001</v>
      </c>
      <c r="Q25" s="50">
        <v>6.7400000000000002E-2</v>
      </c>
      <c r="R25" s="51">
        <v>0</v>
      </c>
      <c r="S25" s="51">
        <v>0</v>
      </c>
      <c r="T25" s="51">
        <f t="shared" si="1"/>
        <v>99.022700000000015</v>
      </c>
    </row>
    <row r="26" spans="3:20" x14ac:dyDescent="0.25">
      <c r="C26" s="44">
        <v>6</v>
      </c>
      <c r="D26" s="44" t="s">
        <v>153</v>
      </c>
      <c r="F26" s="49" t="s">
        <v>179</v>
      </c>
      <c r="G26" s="50">
        <v>39.700000000000003</v>
      </c>
      <c r="H26" s="50">
        <v>3.17</v>
      </c>
      <c r="I26" s="50">
        <v>9.59</v>
      </c>
      <c r="J26" s="50">
        <v>10.41</v>
      </c>
      <c r="K26" s="50">
        <v>0.15129999999999999</v>
      </c>
      <c r="L26" s="50">
        <v>16.079999999999998</v>
      </c>
      <c r="M26" s="50">
        <v>13.35</v>
      </c>
      <c r="N26" s="50">
        <v>2.94</v>
      </c>
      <c r="O26" s="50">
        <v>1.79</v>
      </c>
      <c r="P26" s="50">
        <v>1.1373</v>
      </c>
      <c r="Q26" s="50">
        <v>0.15670000000000001</v>
      </c>
      <c r="R26" s="50">
        <v>5.6800000000000003E-2</v>
      </c>
      <c r="S26" s="51">
        <v>0</v>
      </c>
      <c r="T26" s="51">
        <f t="shared" si="1"/>
        <v>98.5321</v>
      </c>
    </row>
    <row r="27" spans="3:20" x14ac:dyDescent="0.25">
      <c r="C27" s="44">
        <v>6</v>
      </c>
      <c r="D27" s="44" t="s">
        <v>153</v>
      </c>
      <c r="F27" s="49" t="s">
        <v>180</v>
      </c>
      <c r="G27" s="50">
        <v>39.96</v>
      </c>
      <c r="H27" s="50">
        <v>3.08</v>
      </c>
      <c r="I27" s="50">
        <v>9.6</v>
      </c>
      <c r="J27" s="50">
        <v>10.62</v>
      </c>
      <c r="K27" s="50">
        <v>0.14319999999999999</v>
      </c>
      <c r="L27" s="50">
        <v>15.84</v>
      </c>
      <c r="M27" s="50">
        <v>13.29</v>
      </c>
      <c r="N27" s="50">
        <v>2.78</v>
      </c>
      <c r="O27" s="50">
        <v>1.82</v>
      </c>
      <c r="P27" s="50">
        <v>1.1483000000000001</v>
      </c>
      <c r="Q27" s="50">
        <v>8.3799999999999999E-2</v>
      </c>
      <c r="R27" s="50">
        <v>7.7299999999999994E-2</v>
      </c>
      <c r="S27" s="51">
        <v>0</v>
      </c>
      <c r="T27" s="51">
        <f t="shared" si="1"/>
        <v>98.442599999999985</v>
      </c>
    </row>
    <row r="28" spans="3:20" x14ac:dyDescent="0.25">
      <c r="C28" s="44">
        <v>6</v>
      </c>
      <c r="D28" s="44" t="s">
        <v>153</v>
      </c>
      <c r="F28" s="49" t="s">
        <v>181</v>
      </c>
      <c r="G28" s="50">
        <v>40.369999999999997</v>
      </c>
      <c r="H28" s="50">
        <v>3</v>
      </c>
      <c r="I28" s="50">
        <v>9.48</v>
      </c>
      <c r="J28" s="50">
        <v>10.66</v>
      </c>
      <c r="K28" s="50">
        <v>0.1424</v>
      </c>
      <c r="L28" s="50">
        <v>15.89</v>
      </c>
      <c r="M28" s="50">
        <v>13.46</v>
      </c>
      <c r="N28" s="50">
        <v>2.89</v>
      </c>
      <c r="O28" s="50">
        <v>1.74</v>
      </c>
      <c r="P28" s="50">
        <v>1.2032</v>
      </c>
      <c r="Q28" s="50">
        <v>5.5899999999999998E-2</v>
      </c>
      <c r="R28" s="50">
        <v>3.3300000000000003E-2</v>
      </c>
      <c r="S28" s="51">
        <v>0</v>
      </c>
      <c r="T28" s="51">
        <f t="shared" si="1"/>
        <v>98.924799999999976</v>
      </c>
    </row>
    <row r="29" spans="3:20" x14ac:dyDescent="0.25">
      <c r="C29" s="44">
        <v>6</v>
      </c>
      <c r="D29" s="44" t="s">
        <v>153</v>
      </c>
      <c r="F29" s="49" t="s">
        <v>182</v>
      </c>
      <c r="G29" s="50">
        <v>40.299999999999997</v>
      </c>
      <c r="H29" s="50">
        <v>3.09</v>
      </c>
      <c r="I29" s="50">
        <v>9.86</v>
      </c>
      <c r="J29" s="50">
        <v>10.83</v>
      </c>
      <c r="K29" s="50">
        <v>0.1968</v>
      </c>
      <c r="L29" s="50">
        <v>15.97</v>
      </c>
      <c r="M29" s="50">
        <v>13.62</v>
      </c>
      <c r="N29" s="50">
        <v>2.88</v>
      </c>
      <c r="O29" s="50">
        <v>1.65</v>
      </c>
      <c r="P29" s="50">
        <v>1.1355</v>
      </c>
      <c r="Q29" s="50">
        <v>0.1206</v>
      </c>
      <c r="R29" s="50">
        <v>5.4600000000000003E-2</v>
      </c>
      <c r="S29" s="51">
        <v>0</v>
      </c>
      <c r="T29" s="51">
        <f t="shared" si="1"/>
        <v>99.707499999999982</v>
      </c>
    </row>
    <row r="30" spans="3:20" x14ac:dyDescent="0.25">
      <c r="C30" s="44">
        <v>6</v>
      </c>
      <c r="D30" s="44" t="s">
        <v>153</v>
      </c>
      <c r="F30" s="49" t="s">
        <v>183</v>
      </c>
      <c r="G30" s="50">
        <v>39.99</v>
      </c>
      <c r="H30" s="50">
        <v>2.98</v>
      </c>
      <c r="I30" s="50">
        <v>9.58</v>
      </c>
      <c r="J30" s="50">
        <v>10.68</v>
      </c>
      <c r="K30" s="50">
        <v>0.16930000000000001</v>
      </c>
      <c r="L30" s="50">
        <v>16.13</v>
      </c>
      <c r="M30" s="50">
        <v>13.25</v>
      </c>
      <c r="N30" s="50">
        <v>2.83</v>
      </c>
      <c r="O30" s="50">
        <v>1.7</v>
      </c>
      <c r="P30" s="50">
        <v>1.0519000000000001</v>
      </c>
      <c r="Q30" s="50">
        <v>2.64E-2</v>
      </c>
      <c r="R30" s="50">
        <v>8.9599999999999999E-2</v>
      </c>
      <c r="S30" s="51">
        <v>0</v>
      </c>
      <c r="T30" s="51">
        <f t="shared" si="1"/>
        <v>98.477199999999996</v>
      </c>
    </row>
    <row r="31" spans="3:20" x14ac:dyDescent="0.25">
      <c r="C31" s="44">
        <v>6</v>
      </c>
      <c r="D31" s="44" t="s">
        <v>153</v>
      </c>
      <c r="F31" s="49" t="s">
        <v>184</v>
      </c>
      <c r="G31" s="50">
        <v>40.29</v>
      </c>
      <c r="H31" s="50">
        <v>2.98</v>
      </c>
      <c r="I31" s="50">
        <v>9.56</v>
      </c>
      <c r="J31" s="50">
        <v>10.63</v>
      </c>
      <c r="K31" s="50">
        <v>9.5000000000000001E-2</v>
      </c>
      <c r="L31" s="50">
        <v>15.81</v>
      </c>
      <c r="M31" s="50">
        <v>13.55</v>
      </c>
      <c r="N31" s="50">
        <v>2.85</v>
      </c>
      <c r="O31" s="50">
        <v>1.66</v>
      </c>
      <c r="P31" s="50">
        <v>1.0617000000000001</v>
      </c>
      <c r="Q31" s="50">
        <v>4.53E-2</v>
      </c>
      <c r="R31" s="50">
        <v>4.6100000000000002E-2</v>
      </c>
      <c r="S31" s="51">
        <v>0</v>
      </c>
      <c r="T31" s="51">
        <f t="shared" si="1"/>
        <v>98.578099999999978</v>
      </c>
    </row>
    <row r="32" spans="3:20" x14ac:dyDescent="0.25">
      <c r="C32" s="44">
        <v>6</v>
      </c>
      <c r="D32" s="44" t="s">
        <v>153</v>
      </c>
      <c r="F32" s="49" t="s">
        <v>185</v>
      </c>
      <c r="G32" s="50">
        <v>40.24</v>
      </c>
      <c r="H32" s="50">
        <v>3</v>
      </c>
      <c r="I32" s="50">
        <v>9.7200000000000006</v>
      </c>
      <c r="J32" s="50">
        <v>10.84</v>
      </c>
      <c r="K32" s="50">
        <v>0.1792</v>
      </c>
      <c r="L32" s="50">
        <v>16.03</v>
      </c>
      <c r="M32" s="50">
        <v>13.41</v>
      </c>
      <c r="N32" s="50">
        <v>2.82</v>
      </c>
      <c r="O32" s="50">
        <v>1.72</v>
      </c>
      <c r="P32" s="50">
        <v>1.1243000000000001</v>
      </c>
      <c r="Q32" s="50">
        <v>9.9199999999999997E-2</v>
      </c>
      <c r="R32" s="51">
        <v>0</v>
      </c>
      <c r="S32" s="51">
        <v>0</v>
      </c>
      <c r="T32" s="51">
        <f t="shared" si="1"/>
        <v>99.182699999999983</v>
      </c>
    </row>
    <row r="33" spans="1:159" x14ac:dyDescent="0.25">
      <c r="C33" s="44">
        <v>6</v>
      </c>
      <c r="D33" s="44" t="s">
        <v>153</v>
      </c>
      <c r="F33" s="49" t="s">
        <v>186</v>
      </c>
      <c r="G33" s="50">
        <v>40.619999999999997</v>
      </c>
      <c r="H33" s="50">
        <v>3.22</v>
      </c>
      <c r="I33" s="50">
        <v>9.5500000000000007</v>
      </c>
      <c r="J33" s="50">
        <v>10.7</v>
      </c>
      <c r="K33" s="50">
        <v>0.1308</v>
      </c>
      <c r="L33" s="50">
        <v>15.99</v>
      </c>
      <c r="M33" s="50">
        <v>13.45</v>
      </c>
      <c r="N33" s="50">
        <v>2.93</v>
      </c>
      <c r="O33" s="50">
        <v>1.66</v>
      </c>
      <c r="P33" s="50">
        <v>1.125</v>
      </c>
      <c r="Q33" s="50">
        <v>3.5799999999999998E-2</v>
      </c>
      <c r="R33" s="50">
        <v>6.3299999999999995E-2</v>
      </c>
      <c r="S33" s="51">
        <v>0</v>
      </c>
      <c r="T33" s="51">
        <f t="shared" si="1"/>
        <v>99.474899999999991</v>
      </c>
    </row>
    <row r="34" spans="1:159" s="56" customFormat="1" x14ac:dyDescent="0.25">
      <c r="A34" s="54"/>
      <c r="B34" s="55"/>
      <c r="F34" s="57" t="s">
        <v>135</v>
      </c>
      <c r="G34" s="58">
        <f>AVERAGE(G8:G33)</f>
        <v>40.113461538461529</v>
      </c>
      <c r="H34" s="58">
        <f>AVERAGE(H8:H33)</f>
        <v>2.9996153846153844</v>
      </c>
      <c r="I34" s="58">
        <f t="shared" ref="I34:T34" si="2">AVERAGE(I8:I33)</f>
        <v>9.6646153846153862</v>
      </c>
      <c r="J34" s="58">
        <f t="shared" si="2"/>
        <v>9.98014153846154</v>
      </c>
      <c r="K34" s="58">
        <f t="shared" si="2"/>
        <v>0.16805384615384611</v>
      </c>
      <c r="L34" s="58">
        <f t="shared" si="2"/>
        <v>15.937692307692307</v>
      </c>
      <c r="M34" s="58">
        <f t="shared" si="2"/>
        <v>13.399615384615386</v>
      </c>
      <c r="N34" s="58">
        <f t="shared" si="2"/>
        <v>2.8838461538461533</v>
      </c>
      <c r="O34" s="58">
        <f t="shared" si="2"/>
        <v>1.7280769230769231</v>
      </c>
      <c r="P34" s="58">
        <f t="shared" si="2"/>
        <v>1.0918692307692306</v>
      </c>
      <c r="Q34" s="58">
        <f t="shared" si="2"/>
        <v>6.9769230769230778E-2</v>
      </c>
      <c r="R34" s="58">
        <f t="shared" si="2"/>
        <v>5.0342307692307679E-2</v>
      </c>
      <c r="S34" s="58">
        <f t="shared" si="2"/>
        <v>0</v>
      </c>
      <c r="T34" s="58">
        <f t="shared" si="2"/>
        <v>98.087099230769226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</row>
    <row r="35" spans="1:159" s="89" customFormat="1" ht="15.75" thickBot="1" x14ac:dyDescent="0.3">
      <c r="A35" s="87"/>
      <c r="B35" s="88"/>
      <c r="F35" s="90" t="s">
        <v>136</v>
      </c>
      <c r="G35" s="91">
        <f>STDEV(G8:G33)</f>
        <v>0.26773034654580719</v>
      </c>
      <c r="H35" s="91">
        <f>STDEV(H8:H33)</f>
        <v>0.16715216466993826</v>
      </c>
      <c r="I35" s="91">
        <f t="shared" ref="I35:T35" si="3">STDEV(I8:I33)</f>
        <v>0.10036855161775587</v>
      </c>
      <c r="J35" s="91">
        <f t="shared" si="3"/>
        <v>0.53167364191452859</v>
      </c>
      <c r="K35" s="91">
        <f t="shared" si="3"/>
        <v>4.0860447680065838E-2</v>
      </c>
      <c r="L35" s="91">
        <f t="shared" si="3"/>
        <v>0.14908541692084262</v>
      </c>
      <c r="M35" s="91">
        <f t="shared" si="3"/>
        <v>0.16578252668434679</v>
      </c>
      <c r="N35" s="91">
        <f t="shared" si="3"/>
        <v>7.6109233241541688E-2</v>
      </c>
      <c r="O35" s="91">
        <f t="shared" si="3"/>
        <v>6.7410339311962011E-2</v>
      </c>
      <c r="P35" s="91">
        <f t="shared" si="3"/>
        <v>5.1218151229662869E-2</v>
      </c>
      <c r="Q35" s="91">
        <f t="shared" si="3"/>
        <v>3.7734777266927332E-2</v>
      </c>
      <c r="R35" s="91">
        <f t="shared" si="3"/>
        <v>3.2952173501326745E-2</v>
      </c>
      <c r="S35" s="91">
        <f t="shared" si="3"/>
        <v>0</v>
      </c>
      <c r="T35" s="91">
        <f t="shared" si="3"/>
        <v>0.7478679547436804</v>
      </c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</row>
    <row r="36" spans="1:159" x14ac:dyDescent="0.25">
      <c r="A36" s="84"/>
      <c r="B36" s="85" t="s">
        <v>151</v>
      </c>
      <c r="C36" s="84"/>
      <c r="D36" s="84"/>
      <c r="E36" s="84"/>
      <c r="F36" s="84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159" x14ac:dyDescent="0.25">
      <c r="D37" s="44" t="s">
        <v>133</v>
      </c>
      <c r="E37" s="44">
        <v>5</v>
      </c>
      <c r="F37" s="44" t="s">
        <v>9</v>
      </c>
      <c r="G37" s="51">
        <v>32.630000000000003</v>
      </c>
      <c r="H37" s="51">
        <v>2.4700000000000002</v>
      </c>
      <c r="I37" s="51">
        <v>7.44</v>
      </c>
      <c r="J37" s="51">
        <v>11.16</v>
      </c>
      <c r="K37" s="51">
        <v>0.19639999999999999</v>
      </c>
      <c r="L37" s="51">
        <v>18.03</v>
      </c>
      <c r="M37" s="51">
        <v>22.92</v>
      </c>
      <c r="N37" s="51">
        <v>0.91339999999999999</v>
      </c>
      <c r="O37" s="51">
        <v>0.81379999999999997</v>
      </c>
      <c r="P37" s="51">
        <v>1.7702</v>
      </c>
      <c r="Q37" s="51">
        <v>6.2100000000000002E-2</v>
      </c>
      <c r="R37" s="51">
        <v>1.3599999999999999E-2</v>
      </c>
      <c r="S37" s="51">
        <v>0</v>
      </c>
      <c r="T37" s="51">
        <v>98.419600000000003</v>
      </c>
    </row>
    <row r="38" spans="1:159" x14ac:dyDescent="0.25">
      <c r="D38" s="44" t="s">
        <v>133</v>
      </c>
      <c r="E38" s="44">
        <v>6</v>
      </c>
      <c r="F38" s="44" t="s">
        <v>10</v>
      </c>
      <c r="G38" s="51">
        <v>32.92</v>
      </c>
      <c r="H38" s="51">
        <v>2.37</v>
      </c>
      <c r="I38" s="51">
        <v>7.6</v>
      </c>
      <c r="J38" s="51">
        <v>10.76</v>
      </c>
      <c r="K38" s="51">
        <v>0.21629999999999999</v>
      </c>
      <c r="L38" s="51">
        <v>18.059999999999999</v>
      </c>
      <c r="M38" s="51">
        <v>23.06</v>
      </c>
      <c r="N38" s="51">
        <v>1.1661999999999999</v>
      </c>
      <c r="O38" s="51">
        <v>0.72199999999999998</v>
      </c>
      <c r="P38" s="51">
        <v>1.6962999999999999</v>
      </c>
      <c r="Q38" s="51">
        <v>4.9500000000000002E-2</v>
      </c>
      <c r="R38" s="51">
        <v>2.7300000000000001E-2</v>
      </c>
      <c r="S38" s="51">
        <v>3.5700000000000003E-2</v>
      </c>
      <c r="T38" s="51">
        <v>98.683300000000003</v>
      </c>
    </row>
    <row r="39" spans="1:159" x14ac:dyDescent="0.25">
      <c r="D39" s="44" t="s">
        <v>133</v>
      </c>
      <c r="E39" s="44">
        <v>7</v>
      </c>
      <c r="F39" s="44" t="s">
        <v>11</v>
      </c>
      <c r="G39" s="51">
        <v>32.51</v>
      </c>
      <c r="H39" s="51">
        <v>2.4900000000000002</v>
      </c>
      <c r="I39" s="51">
        <v>7.52</v>
      </c>
      <c r="J39" s="51">
        <v>11.07</v>
      </c>
      <c r="K39" s="51">
        <v>0.22720000000000001</v>
      </c>
      <c r="L39" s="51">
        <v>18.170000000000002</v>
      </c>
      <c r="M39" s="51">
        <v>23.22</v>
      </c>
      <c r="N39" s="51">
        <v>1.1213</v>
      </c>
      <c r="O39" s="51">
        <v>0.81179999999999997</v>
      </c>
      <c r="P39" s="51">
        <v>1.69</v>
      </c>
      <c r="Q39" s="51">
        <v>3.6999999999999998E-2</v>
      </c>
      <c r="R39" s="51">
        <v>1.7000000000000001E-2</v>
      </c>
      <c r="S39" s="51">
        <v>3.5499999999999997E-2</v>
      </c>
      <c r="T39" s="51">
        <v>98.919899999999998</v>
      </c>
    </row>
    <row r="40" spans="1:159" x14ac:dyDescent="0.25">
      <c r="D40" s="44" t="s">
        <v>133</v>
      </c>
      <c r="E40" s="44">
        <v>8</v>
      </c>
      <c r="F40" s="44" t="s">
        <v>12</v>
      </c>
      <c r="G40" s="51">
        <v>33.32</v>
      </c>
      <c r="H40" s="51">
        <v>2.3199999999999998</v>
      </c>
      <c r="I40" s="51">
        <v>7.74</v>
      </c>
      <c r="J40" s="51">
        <v>10.9</v>
      </c>
      <c r="K40" s="51">
        <v>0.2235</v>
      </c>
      <c r="L40" s="51">
        <v>18.25</v>
      </c>
      <c r="M40" s="51">
        <v>23.15</v>
      </c>
      <c r="N40" s="51">
        <v>1.0633999999999999</v>
      </c>
      <c r="O40" s="51">
        <v>0.70079999999999998</v>
      </c>
      <c r="P40" s="51">
        <v>1.4849000000000001</v>
      </c>
      <c r="Q40" s="51">
        <v>3.9199999999999999E-2</v>
      </c>
      <c r="R40" s="51">
        <v>1.9199999999999998E-2</v>
      </c>
      <c r="S40" s="51">
        <v>0</v>
      </c>
      <c r="T40" s="51">
        <v>99.211100000000002</v>
      </c>
    </row>
    <row r="41" spans="1:159" x14ac:dyDescent="0.25">
      <c r="D41" s="44" t="s">
        <v>133</v>
      </c>
      <c r="E41" s="44">
        <v>9</v>
      </c>
      <c r="F41" s="44" t="s">
        <v>13</v>
      </c>
      <c r="G41" s="51">
        <v>32.89</v>
      </c>
      <c r="H41" s="51">
        <v>2.41</v>
      </c>
      <c r="I41" s="51">
        <v>7.51</v>
      </c>
      <c r="J41" s="51">
        <v>10.7</v>
      </c>
      <c r="K41" s="51">
        <v>0.25159999999999999</v>
      </c>
      <c r="L41" s="51">
        <v>18.05</v>
      </c>
      <c r="M41" s="51">
        <v>22.63</v>
      </c>
      <c r="N41" s="51">
        <v>0.92179999999999995</v>
      </c>
      <c r="O41" s="51">
        <v>0.71750000000000003</v>
      </c>
      <c r="P41" s="51">
        <v>1.7257</v>
      </c>
      <c r="Q41" s="51">
        <v>0</v>
      </c>
      <c r="R41" s="51">
        <v>5.7700000000000001E-2</v>
      </c>
      <c r="S41" s="51">
        <v>0.51449999999999996</v>
      </c>
      <c r="T41" s="51">
        <v>98.378900000000002</v>
      </c>
    </row>
    <row r="42" spans="1:159" x14ac:dyDescent="0.25">
      <c r="D42" s="44" t="s">
        <v>133</v>
      </c>
      <c r="E42" s="44">
        <v>10</v>
      </c>
      <c r="F42" s="44" t="s">
        <v>14</v>
      </c>
      <c r="G42" s="51">
        <v>32.799999999999997</v>
      </c>
      <c r="H42" s="51">
        <v>2.41</v>
      </c>
      <c r="I42" s="51">
        <v>7.71</v>
      </c>
      <c r="J42" s="51">
        <v>11.03</v>
      </c>
      <c r="K42" s="51">
        <v>0.21340000000000001</v>
      </c>
      <c r="L42" s="51">
        <v>18.22</v>
      </c>
      <c r="M42" s="51">
        <v>22.73</v>
      </c>
      <c r="N42" s="51">
        <v>1.0807</v>
      </c>
      <c r="O42" s="51">
        <v>0.76670000000000005</v>
      </c>
      <c r="P42" s="51">
        <v>1.6641999999999999</v>
      </c>
      <c r="Q42" s="51">
        <v>5.8900000000000001E-2</v>
      </c>
      <c r="R42" s="51">
        <v>3.0200000000000001E-2</v>
      </c>
      <c r="S42" s="51">
        <v>0.34570000000000001</v>
      </c>
      <c r="T42" s="51">
        <v>99.059899999999999</v>
      </c>
    </row>
    <row r="43" spans="1:159" x14ac:dyDescent="0.25">
      <c r="D43" s="44" t="s">
        <v>133</v>
      </c>
      <c r="E43" s="44">
        <v>11</v>
      </c>
      <c r="F43" s="44" t="s">
        <v>15</v>
      </c>
      <c r="G43" s="51">
        <v>33.130000000000003</v>
      </c>
      <c r="H43" s="51">
        <v>2.48</v>
      </c>
      <c r="I43" s="51">
        <v>7.8</v>
      </c>
      <c r="J43" s="51">
        <v>10.88</v>
      </c>
      <c r="K43" s="51">
        <v>0.26129999999999998</v>
      </c>
      <c r="L43" s="51">
        <v>18.170000000000002</v>
      </c>
      <c r="M43" s="51">
        <v>22.93</v>
      </c>
      <c r="N43" s="51">
        <v>1.0748</v>
      </c>
      <c r="O43" s="51">
        <v>0.78200000000000003</v>
      </c>
      <c r="P43" s="51">
        <v>1.7533000000000001</v>
      </c>
      <c r="Q43" s="51">
        <v>0</v>
      </c>
      <c r="R43" s="51">
        <v>5.5500000000000001E-2</v>
      </c>
      <c r="S43" s="51">
        <v>0.36559999999999998</v>
      </c>
      <c r="T43" s="51">
        <v>99.682599999999994</v>
      </c>
    </row>
    <row r="44" spans="1:159" x14ac:dyDescent="0.25">
      <c r="D44" s="44" t="s">
        <v>133</v>
      </c>
      <c r="E44" s="44">
        <v>12</v>
      </c>
      <c r="F44" s="44" t="s">
        <v>16</v>
      </c>
      <c r="G44" s="51">
        <v>33.24</v>
      </c>
      <c r="H44" s="51">
        <v>2.5</v>
      </c>
      <c r="I44" s="51">
        <v>7.52</v>
      </c>
      <c r="J44" s="51">
        <v>10.85</v>
      </c>
      <c r="K44" s="51">
        <v>0.18740000000000001</v>
      </c>
      <c r="L44" s="51">
        <v>18.190000000000001</v>
      </c>
      <c r="M44" s="51">
        <v>22.87</v>
      </c>
      <c r="N44" s="51">
        <v>1.1015999999999999</v>
      </c>
      <c r="O44" s="51">
        <v>0.76619999999999999</v>
      </c>
      <c r="P44" s="51">
        <v>1.4587000000000001</v>
      </c>
      <c r="Q44" s="51">
        <v>0</v>
      </c>
      <c r="R44" s="51">
        <v>4.6600000000000003E-2</v>
      </c>
      <c r="S44" s="51">
        <v>0.19939999999999999</v>
      </c>
      <c r="T44" s="51">
        <v>98.93</v>
      </c>
    </row>
    <row r="45" spans="1:159" x14ac:dyDescent="0.25">
      <c r="D45" s="44" t="s">
        <v>133</v>
      </c>
      <c r="E45" s="44">
        <v>13</v>
      </c>
      <c r="F45" s="44" t="s">
        <v>17</v>
      </c>
      <c r="G45" s="51">
        <v>32.880000000000003</v>
      </c>
      <c r="H45" s="51">
        <v>2.58</v>
      </c>
      <c r="I45" s="51">
        <v>7.58</v>
      </c>
      <c r="J45" s="51">
        <v>11.1</v>
      </c>
      <c r="K45" s="51">
        <v>0.20449999999999999</v>
      </c>
      <c r="L45" s="51">
        <v>18.059999999999999</v>
      </c>
      <c r="M45" s="51">
        <v>22.83</v>
      </c>
      <c r="N45" s="51">
        <v>1.1547000000000001</v>
      </c>
      <c r="O45" s="51">
        <v>0.81640000000000001</v>
      </c>
      <c r="P45" s="51">
        <v>1.7396</v>
      </c>
      <c r="Q45" s="51">
        <v>0</v>
      </c>
      <c r="R45" s="51">
        <v>3.6799999999999999E-2</v>
      </c>
      <c r="S45" s="51">
        <v>0</v>
      </c>
      <c r="T45" s="51">
        <v>98.982100000000003</v>
      </c>
    </row>
    <row r="46" spans="1:159" x14ac:dyDescent="0.25">
      <c r="D46" s="44" t="s">
        <v>133</v>
      </c>
      <c r="E46" s="44">
        <v>14</v>
      </c>
      <c r="F46" s="44" t="s">
        <v>18</v>
      </c>
      <c r="G46" s="51">
        <v>33.020000000000003</v>
      </c>
      <c r="H46" s="51">
        <v>2.4700000000000002</v>
      </c>
      <c r="I46" s="51">
        <v>7.76</v>
      </c>
      <c r="J46" s="51">
        <v>10.75</v>
      </c>
      <c r="K46" s="51">
        <v>0.1391</v>
      </c>
      <c r="L46" s="51">
        <v>18.38</v>
      </c>
      <c r="M46" s="51">
        <v>23.3</v>
      </c>
      <c r="N46" s="51">
        <v>0.95960000000000001</v>
      </c>
      <c r="O46" s="51">
        <v>0.79339999999999999</v>
      </c>
      <c r="P46" s="51">
        <v>1.6894</v>
      </c>
      <c r="Q46" s="51">
        <v>6.2E-2</v>
      </c>
      <c r="R46" s="51">
        <v>2.1499999999999998E-2</v>
      </c>
      <c r="S46" s="51">
        <v>0.10390000000000001</v>
      </c>
      <c r="T46" s="51">
        <v>99.448899999999995</v>
      </c>
    </row>
    <row r="47" spans="1:159" x14ac:dyDescent="0.25">
      <c r="D47" s="44" t="s">
        <v>133</v>
      </c>
      <c r="E47" s="44">
        <v>15</v>
      </c>
      <c r="F47" s="44" t="s">
        <v>19</v>
      </c>
      <c r="G47" s="51">
        <v>33.31</v>
      </c>
      <c r="H47" s="51">
        <v>2.4900000000000002</v>
      </c>
      <c r="I47" s="51">
        <v>7.58</v>
      </c>
      <c r="J47" s="51">
        <v>10.72</v>
      </c>
      <c r="K47" s="51">
        <v>0.1797</v>
      </c>
      <c r="L47" s="51">
        <v>18.41</v>
      </c>
      <c r="M47" s="51">
        <v>23.1</v>
      </c>
      <c r="N47" s="51">
        <v>1.1662999999999999</v>
      </c>
      <c r="O47" s="51">
        <v>0.83779999999999999</v>
      </c>
      <c r="P47" s="51">
        <v>1.6295999999999999</v>
      </c>
      <c r="Q47" s="51">
        <v>3.9399999999999998E-2</v>
      </c>
      <c r="R47" s="51">
        <v>0</v>
      </c>
      <c r="S47" s="51">
        <v>0.30830000000000002</v>
      </c>
      <c r="T47" s="51">
        <v>99.771199999999993</v>
      </c>
    </row>
    <row r="48" spans="1:159" x14ac:dyDescent="0.25">
      <c r="D48" s="44" t="s">
        <v>133</v>
      </c>
      <c r="E48" s="44">
        <v>16</v>
      </c>
      <c r="F48" s="44" t="s">
        <v>20</v>
      </c>
      <c r="G48" s="51">
        <v>33.36</v>
      </c>
      <c r="H48" s="51">
        <v>2.42</v>
      </c>
      <c r="I48" s="51">
        <v>7.47</v>
      </c>
      <c r="J48" s="51">
        <v>10.85</v>
      </c>
      <c r="K48" s="51">
        <v>0.19439999999999999</v>
      </c>
      <c r="L48" s="51">
        <v>18.29</v>
      </c>
      <c r="M48" s="51">
        <v>23.01</v>
      </c>
      <c r="N48" s="51">
        <v>1.1245000000000001</v>
      </c>
      <c r="O48" s="51">
        <v>0.80259999999999998</v>
      </c>
      <c r="P48" s="51">
        <v>1.4314</v>
      </c>
      <c r="Q48" s="51">
        <v>5.8500000000000003E-2</v>
      </c>
      <c r="R48" s="51">
        <v>3.95E-2</v>
      </c>
      <c r="S48" s="51">
        <v>0</v>
      </c>
      <c r="T48" s="51">
        <v>99.050899999999999</v>
      </c>
    </row>
    <row r="49" spans="4:20" x14ac:dyDescent="0.25">
      <c r="D49" s="44" t="s">
        <v>133</v>
      </c>
      <c r="E49" s="44">
        <v>17</v>
      </c>
      <c r="F49" s="44" t="s">
        <v>21</v>
      </c>
      <c r="G49" s="51">
        <v>32.96</v>
      </c>
      <c r="H49" s="51">
        <v>2.4</v>
      </c>
      <c r="I49" s="51">
        <v>7.82</v>
      </c>
      <c r="J49" s="51">
        <v>11.32</v>
      </c>
      <c r="K49" s="51">
        <v>0.2228</v>
      </c>
      <c r="L49" s="51">
        <v>18.190000000000001</v>
      </c>
      <c r="M49" s="51">
        <v>22.36</v>
      </c>
      <c r="N49" s="51">
        <v>0.99009999999999998</v>
      </c>
      <c r="O49" s="51">
        <v>0.65</v>
      </c>
      <c r="P49" s="51">
        <v>1.7079</v>
      </c>
      <c r="Q49" s="51">
        <v>0.1052</v>
      </c>
      <c r="R49" s="51">
        <v>1.01E-2</v>
      </c>
      <c r="S49" s="51">
        <v>0</v>
      </c>
      <c r="T49" s="51">
        <v>98.736199999999997</v>
      </c>
    </row>
    <row r="50" spans="4:20" x14ac:dyDescent="0.25">
      <c r="D50" s="44" t="s">
        <v>133</v>
      </c>
      <c r="E50" s="44">
        <v>18</v>
      </c>
      <c r="F50" s="44" t="s">
        <v>22</v>
      </c>
      <c r="G50" s="51">
        <v>32.67</v>
      </c>
      <c r="H50" s="51">
        <v>2.35</v>
      </c>
      <c r="I50" s="51">
        <v>7.85</v>
      </c>
      <c r="J50" s="51">
        <v>11.15</v>
      </c>
      <c r="K50" s="51">
        <v>0.29470000000000002</v>
      </c>
      <c r="L50" s="51">
        <v>18.260000000000002</v>
      </c>
      <c r="M50" s="51">
        <v>22.82</v>
      </c>
      <c r="N50" s="51">
        <v>1.1907000000000001</v>
      </c>
      <c r="O50" s="51">
        <v>0.71120000000000005</v>
      </c>
      <c r="P50" s="51">
        <v>1.5366</v>
      </c>
      <c r="Q50" s="51">
        <v>7.8399999999999997E-2</v>
      </c>
      <c r="R50" s="51">
        <v>3.9399999999999998E-2</v>
      </c>
      <c r="S50" s="51">
        <v>0.40539999999999998</v>
      </c>
      <c r="T50" s="51">
        <v>99.356499999999997</v>
      </c>
    </row>
    <row r="51" spans="4:20" x14ac:dyDescent="0.25">
      <c r="D51" s="44" t="s">
        <v>133</v>
      </c>
      <c r="E51" s="44">
        <v>19</v>
      </c>
      <c r="F51" s="44" t="s">
        <v>23</v>
      </c>
      <c r="G51" s="51">
        <v>33.06</v>
      </c>
      <c r="H51" s="51">
        <v>2.4</v>
      </c>
      <c r="I51" s="51">
        <v>7.8</v>
      </c>
      <c r="J51" s="51">
        <v>11.47</v>
      </c>
      <c r="K51" s="51">
        <v>0.22989999999999999</v>
      </c>
      <c r="L51" s="51">
        <v>18.14</v>
      </c>
      <c r="M51" s="51">
        <v>22.58</v>
      </c>
      <c r="N51" s="51">
        <v>1.0085999999999999</v>
      </c>
      <c r="O51" s="51">
        <v>0.66220000000000001</v>
      </c>
      <c r="P51" s="51">
        <v>1.9093</v>
      </c>
      <c r="Q51" s="51">
        <v>9.2200000000000004E-2</v>
      </c>
      <c r="R51" s="51">
        <v>2.64E-2</v>
      </c>
      <c r="S51" s="51">
        <v>0</v>
      </c>
      <c r="T51" s="51">
        <v>99.378699999999995</v>
      </c>
    </row>
    <row r="52" spans="4:20" x14ac:dyDescent="0.25">
      <c r="D52" s="44" t="s">
        <v>133</v>
      </c>
      <c r="E52" s="44">
        <v>20</v>
      </c>
      <c r="F52" s="44" t="s">
        <v>24</v>
      </c>
      <c r="G52" s="51">
        <v>32.57</v>
      </c>
      <c r="H52" s="51">
        <v>2.39</v>
      </c>
      <c r="I52" s="51">
        <v>7.55</v>
      </c>
      <c r="J52" s="51">
        <v>11.14</v>
      </c>
      <c r="K52" s="51">
        <v>0.20880000000000001</v>
      </c>
      <c r="L52" s="51">
        <v>18.25</v>
      </c>
      <c r="M52" s="51">
        <v>22.77</v>
      </c>
      <c r="N52" s="51">
        <v>1.0438000000000001</v>
      </c>
      <c r="O52" s="51">
        <v>0.68159999999999998</v>
      </c>
      <c r="P52" s="51">
        <v>1.6660999999999999</v>
      </c>
      <c r="Q52" s="51">
        <v>5.7500000000000002E-2</v>
      </c>
      <c r="R52" s="51">
        <v>7.8700000000000006E-2</v>
      </c>
      <c r="S52" s="51">
        <v>0</v>
      </c>
      <c r="T52" s="51">
        <v>98.406599999999997</v>
      </c>
    </row>
    <row r="53" spans="4:20" x14ac:dyDescent="0.25">
      <c r="D53" s="44" t="s">
        <v>133</v>
      </c>
      <c r="E53" s="44">
        <v>21</v>
      </c>
      <c r="F53" s="44" t="s">
        <v>25</v>
      </c>
      <c r="G53" s="51">
        <v>31.93</v>
      </c>
      <c r="H53" s="51">
        <v>2.5299999999999998</v>
      </c>
      <c r="I53" s="51">
        <v>7.85</v>
      </c>
      <c r="J53" s="51">
        <v>11.35</v>
      </c>
      <c r="K53" s="51">
        <v>0.21390000000000001</v>
      </c>
      <c r="L53" s="51">
        <v>18.260000000000002</v>
      </c>
      <c r="M53" s="51">
        <v>23.02</v>
      </c>
      <c r="N53" s="51">
        <v>1.0774999999999999</v>
      </c>
      <c r="O53" s="51">
        <v>0.71299999999999997</v>
      </c>
      <c r="P53" s="51">
        <v>1.655</v>
      </c>
      <c r="Q53" s="51">
        <v>0.1164</v>
      </c>
      <c r="R53" s="51">
        <v>7.4899999999999994E-2</v>
      </c>
      <c r="S53" s="51">
        <v>0</v>
      </c>
      <c r="T53" s="51">
        <v>98.790700000000001</v>
      </c>
    </row>
    <row r="54" spans="4:20" x14ac:dyDescent="0.25">
      <c r="D54" s="44" t="s">
        <v>133</v>
      </c>
      <c r="E54" s="44">
        <v>22</v>
      </c>
      <c r="F54" s="44" t="s">
        <v>26</v>
      </c>
      <c r="G54" s="51">
        <v>32.54</v>
      </c>
      <c r="H54" s="51">
        <v>2.4</v>
      </c>
      <c r="I54" s="51">
        <v>7.86</v>
      </c>
      <c r="J54" s="51">
        <v>11.42</v>
      </c>
      <c r="K54" s="51">
        <v>0.1918</v>
      </c>
      <c r="L54" s="51">
        <v>18.260000000000002</v>
      </c>
      <c r="M54" s="51">
        <v>22.61</v>
      </c>
      <c r="N54" s="51">
        <v>1.0232000000000001</v>
      </c>
      <c r="O54" s="51">
        <v>0.69389999999999996</v>
      </c>
      <c r="P54" s="51">
        <v>1.9965999999999999</v>
      </c>
      <c r="Q54" s="51">
        <v>9.4100000000000003E-2</v>
      </c>
      <c r="R54" s="51">
        <v>4.6600000000000003E-2</v>
      </c>
      <c r="S54" s="51">
        <v>0</v>
      </c>
      <c r="T54" s="51">
        <v>99.136300000000006</v>
      </c>
    </row>
    <row r="55" spans="4:20" x14ac:dyDescent="0.25">
      <c r="D55" s="44" t="s">
        <v>133</v>
      </c>
      <c r="E55" s="44">
        <v>23</v>
      </c>
      <c r="F55" s="44" t="s">
        <v>27</v>
      </c>
      <c r="G55" s="51">
        <v>32.43</v>
      </c>
      <c r="H55" s="51">
        <v>2.4700000000000002</v>
      </c>
      <c r="I55" s="51">
        <v>7.96</v>
      </c>
      <c r="J55" s="51">
        <v>11.51</v>
      </c>
      <c r="K55" s="51">
        <v>0.23980000000000001</v>
      </c>
      <c r="L55" s="51">
        <v>18.28</v>
      </c>
      <c r="M55" s="51">
        <v>22.56</v>
      </c>
      <c r="N55" s="51">
        <v>1.2271000000000001</v>
      </c>
      <c r="O55" s="51">
        <v>0.7621</v>
      </c>
      <c r="P55" s="51">
        <v>1.6383000000000001</v>
      </c>
      <c r="Q55" s="51">
        <v>7.5700000000000003E-2</v>
      </c>
      <c r="R55" s="51">
        <v>3.2899999999999999E-2</v>
      </c>
      <c r="S55" s="51">
        <v>0</v>
      </c>
      <c r="T55" s="51">
        <v>99.185900000000004</v>
      </c>
    </row>
    <row r="56" spans="4:20" x14ac:dyDescent="0.25">
      <c r="D56" s="44" t="s">
        <v>133</v>
      </c>
      <c r="E56" s="44">
        <v>24</v>
      </c>
      <c r="F56" s="44" t="s">
        <v>28</v>
      </c>
      <c r="G56" s="51">
        <v>32.520000000000003</v>
      </c>
      <c r="H56" s="51">
        <v>2.4900000000000002</v>
      </c>
      <c r="I56" s="51">
        <v>7.86</v>
      </c>
      <c r="J56" s="51">
        <v>11.44</v>
      </c>
      <c r="K56" s="51">
        <v>0.17929999999999999</v>
      </c>
      <c r="L56" s="51">
        <v>18.11</v>
      </c>
      <c r="M56" s="51">
        <v>22.26</v>
      </c>
      <c r="N56" s="51">
        <v>1.0254000000000001</v>
      </c>
      <c r="O56" s="51">
        <v>0.72650000000000003</v>
      </c>
      <c r="P56" s="51">
        <v>1.5679000000000001</v>
      </c>
      <c r="Q56" s="51">
        <v>0.11310000000000001</v>
      </c>
      <c r="R56" s="51">
        <v>1.7399999999999999E-2</v>
      </c>
      <c r="S56" s="51">
        <v>0</v>
      </c>
      <c r="T56" s="51">
        <v>98.309700000000007</v>
      </c>
    </row>
    <row r="57" spans="4:20" x14ac:dyDescent="0.25">
      <c r="D57" s="44" t="s">
        <v>133</v>
      </c>
      <c r="E57" s="44">
        <v>25</v>
      </c>
      <c r="F57" s="44" t="s">
        <v>29</v>
      </c>
      <c r="G57" s="51">
        <v>33.04</v>
      </c>
      <c r="H57" s="51">
        <v>2.36</v>
      </c>
      <c r="I57" s="51">
        <v>7.38</v>
      </c>
      <c r="J57" s="51">
        <v>11.23</v>
      </c>
      <c r="K57" s="51">
        <v>0.17219999999999999</v>
      </c>
      <c r="L57" s="51">
        <v>18.170000000000002</v>
      </c>
      <c r="M57" s="51">
        <v>22.91</v>
      </c>
      <c r="N57" s="51">
        <v>0.88919999999999999</v>
      </c>
      <c r="O57" s="51">
        <v>0.70130000000000003</v>
      </c>
      <c r="P57" s="51">
        <v>1.8048999999999999</v>
      </c>
      <c r="Q57" s="51">
        <v>4.3700000000000003E-2</v>
      </c>
      <c r="R57" s="51">
        <v>6.4199999999999993E-2</v>
      </c>
      <c r="S57" s="51">
        <v>1.6E-2</v>
      </c>
      <c r="T57" s="51">
        <v>98.781599999999997</v>
      </c>
    </row>
    <row r="58" spans="4:20" x14ac:dyDescent="0.25">
      <c r="D58" s="44" t="s">
        <v>133</v>
      </c>
      <c r="E58" s="44">
        <v>26</v>
      </c>
      <c r="F58" s="44" t="s">
        <v>30</v>
      </c>
      <c r="G58" s="51">
        <v>33.03</v>
      </c>
      <c r="H58" s="51">
        <v>2.4</v>
      </c>
      <c r="I58" s="51">
        <v>7.46</v>
      </c>
      <c r="J58" s="51">
        <v>11.22</v>
      </c>
      <c r="K58" s="51">
        <v>0.27300000000000002</v>
      </c>
      <c r="L58" s="51">
        <v>18.11</v>
      </c>
      <c r="M58" s="51">
        <v>22.73</v>
      </c>
      <c r="N58" s="51">
        <v>0.94720000000000004</v>
      </c>
      <c r="O58" s="51">
        <v>0.77580000000000005</v>
      </c>
      <c r="P58" s="51">
        <v>1.6604000000000001</v>
      </c>
      <c r="Q58" s="51">
        <v>5.7000000000000002E-2</v>
      </c>
      <c r="R58" s="51">
        <v>0</v>
      </c>
      <c r="S58" s="51">
        <v>0</v>
      </c>
      <c r="T58" s="51">
        <v>98.663499999999999</v>
      </c>
    </row>
    <row r="59" spans="4:20" x14ac:dyDescent="0.25">
      <c r="D59" s="44" t="s">
        <v>133</v>
      </c>
      <c r="E59" s="44">
        <v>27</v>
      </c>
      <c r="F59" s="44" t="s">
        <v>31</v>
      </c>
      <c r="G59" s="51">
        <v>32.51</v>
      </c>
      <c r="H59" s="51">
        <v>2.41</v>
      </c>
      <c r="I59" s="51">
        <v>7.69</v>
      </c>
      <c r="J59" s="51">
        <v>10.89</v>
      </c>
      <c r="K59" s="51">
        <v>0.23250000000000001</v>
      </c>
      <c r="L59" s="51">
        <v>18.28</v>
      </c>
      <c r="M59" s="51">
        <v>22.76</v>
      </c>
      <c r="N59" s="51">
        <v>1.0530999999999999</v>
      </c>
      <c r="O59" s="51">
        <v>0.74309999999999998</v>
      </c>
      <c r="P59" s="51">
        <v>1.5775999999999999</v>
      </c>
      <c r="Q59" s="51">
        <v>8.2100000000000006E-2</v>
      </c>
      <c r="R59" s="51">
        <v>2.8199999999999999E-2</v>
      </c>
      <c r="S59" s="51">
        <v>0</v>
      </c>
      <c r="T59" s="51">
        <v>98.256699999999995</v>
      </c>
    </row>
    <row r="60" spans="4:20" x14ac:dyDescent="0.25">
      <c r="D60" s="44" t="s">
        <v>133</v>
      </c>
      <c r="E60" s="44">
        <v>28</v>
      </c>
      <c r="F60" s="44" t="s">
        <v>32</v>
      </c>
      <c r="G60" s="51">
        <v>33.229999999999997</v>
      </c>
      <c r="H60" s="51">
        <v>2.39</v>
      </c>
      <c r="I60" s="51">
        <v>7.84</v>
      </c>
      <c r="J60" s="51">
        <v>11.34</v>
      </c>
      <c r="K60" s="51">
        <v>0.1729</v>
      </c>
      <c r="L60" s="51">
        <v>18.239999999999998</v>
      </c>
      <c r="M60" s="51">
        <v>22.81</v>
      </c>
      <c r="N60" s="51">
        <v>1.0945</v>
      </c>
      <c r="O60" s="51">
        <v>0.63690000000000002</v>
      </c>
      <c r="P60" s="51">
        <v>1.6432</v>
      </c>
      <c r="Q60" s="51">
        <v>5.33E-2</v>
      </c>
      <c r="R60" s="51">
        <v>9.3600000000000003E-2</v>
      </c>
      <c r="S60" s="51">
        <v>0</v>
      </c>
      <c r="T60" s="51">
        <v>99.544399999999996</v>
      </c>
    </row>
    <row r="61" spans="4:20" x14ac:dyDescent="0.25">
      <c r="D61" s="44" t="s">
        <v>133</v>
      </c>
      <c r="E61" s="44">
        <v>29</v>
      </c>
      <c r="F61" s="44" t="s">
        <v>33</v>
      </c>
      <c r="G61" s="51">
        <v>32.47</v>
      </c>
      <c r="H61" s="51">
        <v>2.39</v>
      </c>
      <c r="I61" s="51">
        <v>7.72</v>
      </c>
      <c r="J61" s="51">
        <v>11.08</v>
      </c>
      <c r="K61" s="51">
        <v>0.22520000000000001</v>
      </c>
      <c r="L61" s="51">
        <v>18.559999999999999</v>
      </c>
      <c r="M61" s="51">
        <v>22.74</v>
      </c>
      <c r="N61" s="51">
        <v>1.1483000000000001</v>
      </c>
      <c r="O61" s="51">
        <v>0.68020000000000003</v>
      </c>
      <c r="P61" s="51">
        <v>1.7196</v>
      </c>
      <c r="Q61" s="51">
        <v>5.8700000000000002E-2</v>
      </c>
      <c r="R61" s="51">
        <v>7.0900000000000005E-2</v>
      </c>
      <c r="S61" s="51">
        <v>0</v>
      </c>
      <c r="T61" s="51">
        <v>98.862899999999996</v>
      </c>
    </row>
    <row r="62" spans="4:20" x14ac:dyDescent="0.25">
      <c r="D62" s="44" t="s">
        <v>133</v>
      </c>
      <c r="E62" s="44">
        <v>30</v>
      </c>
      <c r="F62" s="44" t="s">
        <v>34</v>
      </c>
      <c r="G62" s="51">
        <v>32.840000000000003</v>
      </c>
      <c r="H62" s="51">
        <v>2.5</v>
      </c>
      <c r="I62" s="51">
        <v>7.62</v>
      </c>
      <c r="J62" s="51">
        <v>11.18</v>
      </c>
      <c r="K62" s="51">
        <v>0.223</v>
      </c>
      <c r="L62" s="51">
        <v>18.100000000000001</v>
      </c>
      <c r="M62" s="51">
        <v>22.96</v>
      </c>
      <c r="N62" s="51">
        <v>1.0445</v>
      </c>
      <c r="O62" s="51">
        <v>0.75519999999999998</v>
      </c>
      <c r="P62" s="51">
        <v>1.4111</v>
      </c>
      <c r="Q62" s="51">
        <v>3.2099999999999997E-2</v>
      </c>
      <c r="R62" s="51">
        <v>1.37E-2</v>
      </c>
      <c r="S62" s="51">
        <v>0</v>
      </c>
      <c r="T62" s="51">
        <v>98.679699999999997</v>
      </c>
    </row>
    <row r="63" spans="4:20" x14ac:dyDescent="0.25">
      <c r="D63" s="44" t="s">
        <v>133</v>
      </c>
      <c r="E63" s="44">
        <v>31</v>
      </c>
      <c r="F63" s="44" t="s">
        <v>35</v>
      </c>
      <c r="G63" s="51">
        <v>33.32</v>
      </c>
      <c r="H63" s="51">
        <v>2.4900000000000002</v>
      </c>
      <c r="I63" s="51">
        <v>7.76</v>
      </c>
      <c r="J63" s="51">
        <v>11.41</v>
      </c>
      <c r="K63" s="51">
        <v>0.22040000000000001</v>
      </c>
      <c r="L63" s="51">
        <v>18.47</v>
      </c>
      <c r="M63" s="51">
        <v>22.55</v>
      </c>
      <c r="N63" s="51">
        <v>1.1738</v>
      </c>
      <c r="O63" s="51">
        <v>0.70569999999999999</v>
      </c>
      <c r="P63" s="51">
        <v>1.6296999999999999</v>
      </c>
      <c r="Q63" s="51">
        <v>3.6799999999999999E-2</v>
      </c>
      <c r="R63" s="51">
        <v>3.2199999999999999E-2</v>
      </c>
      <c r="S63" s="51">
        <v>0</v>
      </c>
      <c r="T63" s="51">
        <v>99.798599999999993</v>
      </c>
    </row>
    <row r="64" spans="4:20" x14ac:dyDescent="0.25">
      <c r="D64" s="44" t="s">
        <v>133</v>
      </c>
      <c r="E64" s="44">
        <v>32</v>
      </c>
      <c r="F64" s="44" t="s">
        <v>36</v>
      </c>
      <c r="G64" s="51">
        <v>32.03</v>
      </c>
      <c r="H64" s="51">
        <v>2.37</v>
      </c>
      <c r="I64" s="51">
        <v>7.6</v>
      </c>
      <c r="J64" s="51">
        <v>11.33</v>
      </c>
      <c r="K64" s="51">
        <v>0.2321</v>
      </c>
      <c r="L64" s="51">
        <v>18.239999999999998</v>
      </c>
      <c r="M64" s="51">
        <v>23.06</v>
      </c>
      <c r="N64" s="51">
        <v>1.1093999999999999</v>
      </c>
      <c r="O64" s="51">
        <v>0.71579999999999999</v>
      </c>
      <c r="P64" s="51">
        <v>1.8193999999999999</v>
      </c>
      <c r="Q64" s="51">
        <v>7.5700000000000003E-2</v>
      </c>
      <c r="R64" s="51">
        <v>4.5400000000000003E-2</v>
      </c>
      <c r="S64" s="51">
        <v>0</v>
      </c>
      <c r="T64" s="51">
        <v>98.627899999999997</v>
      </c>
    </row>
    <row r="65" spans="1:20" x14ac:dyDescent="0.25">
      <c r="D65" s="44" t="s">
        <v>133</v>
      </c>
      <c r="E65" s="44">
        <v>33</v>
      </c>
      <c r="F65" s="44" t="s">
        <v>37</v>
      </c>
      <c r="G65" s="51">
        <v>33.200000000000003</v>
      </c>
      <c r="H65" s="51">
        <v>2.4700000000000002</v>
      </c>
      <c r="I65" s="51">
        <v>7.71</v>
      </c>
      <c r="J65" s="51">
        <v>11.16</v>
      </c>
      <c r="K65" s="51">
        <v>0.2495</v>
      </c>
      <c r="L65" s="51">
        <v>18.510000000000002</v>
      </c>
      <c r="M65" s="51">
        <v>22.74</v>
      </c>
      <c r="N65" s="51">
        <v>0.96350000000000002</v>
      </c>
      <c r="O65" s="51">
        <v>0.76400000000000001</v>
      </c>
      <c r="P65" s="51">
        <v>1.6798</v>
      </c>
      <c r="Q65" s="51">
        <v>6.8699999999999997E-2</v>
      </c>
      <c r="R65" s="51">
        <v>1.9099999999999999E-2</v>
      </c>
      <c r="S65" s="51">
        <v>0</v>
      </c>
      <c r="T65" s="51">
        <v>99.534700000000001</v>
      </c>
    </row>
    <row r="66" spans="1:20" x14ac:dyDescent="0.25">
      <c r="D66" s="44" t="s">
        <v>133</v>
      </c>
      <c r="E66" s="44">
        <v>34</v>
      </c>
      <c r="F66" s="44" t="s">
        <v>38</v>
      </c>
      <c r="G66" s="51">
        <v>32.83</v>
      </c>
      <c r="H66" s="51">
        <v>2.27</v>
      </c>
      <c r="I66" s="51">
        <v>7.64</v>
      </c>
      <c r="J66" s="51">
        <v>11.08</v>
      </c>
      <c r="K66" s="51">
        <v>0.2442</v>
      </c>
      <c r="L66" s="51">
        <v>17.95</v>
      </c>
      <c r="M66" s="51">
        <v>22.66</v>
      </c>
      <c r="N66" s="51">
        <v>0.98370000000000002</v>
      </c>
      <c r="O66" s="51">
        <v>0.69269999999999998</v>
      </c>
      <c r="P66" s="51">
        <v>1.6022000000000001</v>
      </c>
      <c r="Q66" s="51">
        <v>7.9299999999999995E-2</v>
      </c>
      <c r="R66" s="51">
        <v>7.7799999999999994E-2</v>
      </c>
      <c r="S66" s="51">
        <v>0.29299999999999998</v>
      </c>
      <c r="T66" s="51">
        <v>98.402900000000002</v>
      </c>
    </row>
    <row r="67" spans="1:20" x14ac:dyDescent="0.25">
      <c r="D67" s="44" t="s">
        <v>133</v>
      </c>
      <c r="E67" s="44">
        <v>35</v>
      </c>
      <c r="F67" s="44" t="s">
        <v>39</v>
      </c>
      <c r="G67" s="51">
        <v>32.869999999999997</v>
      </c>
      <c r="H67" s="51">
        <v>2.62</v>
      </c>
      <c r="I67" s="51">
        <v>7.97</v>
      </c>
      <c r="J67" s="51">
        <v>11.29</v>
      </c>
      <c r="K67" s="51">
        <v>0.24940000000000001</v>
      </c>
      <c r="L67" s="51">
        <v>18.28</v>
      </c>
      <c r="M67" s="51">
        <v>22.43</v>
      </c>
      <c r="N67" s="51">
        <v>1.0833999999999999</v>
      </c>
      <c r="O67" s="51">
        <v>0.69410000000000005</v>
      </c>
      <c r="P67" s="51">
        <v>1.6575</v>
      </c>
      <c r="Q67" s="51">
        <v>8.2699999999999996E-2</v>
      </c>
      <c r="R67" s="51">
        <v>3.5200000000000002E-2</v>
      </c>
      <c r="S67" s="51">
        <v>0</v>
      </c>
      <c r="T67" s="51">
        <v>99.2624</v>
      </c>
    </row>
    <row r="68" spans="1:20" x14ac:dyDescent="0.25">
      <c r="D68" s="44" t="s">
        <v>133</v>
      </c>
      <c r="E68" s="44">
        <v>36</v>
      </c>
      <c r="F68" s="44" t="s">
        <v>40</v>
      </c>
      <c r="G68" s="51">
        <v>32.83</v>
      </c>
      <c r="H68" s="51">
        <v>2.44</v>
      </c>
      <c r="I68" s="51">
        <v>7.52</v>
      </c>
      <c r="J68" s="51">
        <v>11.16</v>
      </c>
      <c r="K68" s="51">
        <v>0.21779999999999999</v>
      </c>
      <c r="L68" s="51">
        <v>18.420000000000002</v>
      </c>
      <c r="M68" s="51">
        <v>23.15</v>
      </c>
      <c r="N68" s="51">
        <v>0.92830000000000001</v>
      </c>
      <c r="O68" s="51">
        <v>0.72629999999999995</v>
      </c>
      <c r="P68" s="51">
        <v>1.6355999999999999</v>
      </c>
      <c r="Q68" s="51">
        <v>1.8700000000000001E-2</v>
      </c>
      <c r="R68" s="51">
        <v>1.7600000000000001E-2</v>
      </c>
      <c r="S68" s="51">
        <v>0</v>
      </c>
      <c r="T68" s="51">
        <v>99.064400000000006</v>
      </c>
    </row>
    <row r="69" spans="1:20" s="56" customFormat="1" x14ac:dyDescent="0.25">
      <c r="F69" s="57" t="s">
        <v>135</v>
      </c>
      <c r="G69" s="58">
        <f>AVERAGE(G37:G68)</f>
        <v>32.840312499999996</v>
      </c>
      <c r="H69" s="58">
        <f t="shared" ref="H69:T69" si="4">AVERAGE(H37:H68)</f>
        <v>2.4359375000000001</v>
      </c>
      <c r="I69" s="58">
        <f t="shared" si="4"/>
        <v>7.6778124999999999</v>
      </c>
      <c r="J69" s="58">
        <f t="shared" si="4"/>
        <v>11.123124999999998</v>
      </c>
      <c r="K69" s="58">
        <f t="shared" si="4"/>
        <v>0.21837499999999999</v>
      </c>
      <c r="L69" s="58">
        <f t="shared" si="4"/>
        <v>18.23</v>
      </c>
      <c r="M69" s="58">
        <f t="shared" si="4"/>
        <v>22.819687499999993</v>
      </c>
      <c r="N69" s="58">
        <f t="shared" si="4"/>
        <v>1.0579249999999998</v>
      </c>
      <c r="O69" s="58">
        <f t="shared" si="4"/>
        <v>0.73508124999999969</v>
      </c>
      <c r="P69" s="58">
        <f t="shared" si="4"/>
        <v>1.6641250000000001</v>
      </c>
      <c r="Q69" s="58">
        <f t="shared" si="4"/>
        <v>5.7124999999999995E-2</v>
      </c>
      <c r="R69" s="58">
        <f t="shared" si="4"/>
        <v>3.7162500000000001E-2</v>
      </c>
      <c r="S69" s="58">
        <f t="shared" si="4"/>
        <v>8.1968750000000007E-2</v>
      </c>
      <c r="T69" s="58">
        <f t="shared" si="4"/>
        <v>98.978709375000037</v>
      </c>
    </row>
    <row r="70" spans="1:20" s="89" customFormat="1" ht="15.75" thickBot="1" x14ac:dyDescent="0.3">
      <c r="F70" s="90" t="s">
        <v>136</v>
      </c>
      <c r="G70" s="91">
        <f>STDEV(G37:G68)</f>
        <v>0.35955603785062351</v>
      </c>
      <c r="H70" s="91">
        <f t="shared" ref="H70:T70" si="5">STDEV(H37:H68)</f>
        <v>7.3302703158359628E-2</v>
      </c>
      <c r="I70" s="91">
        <f t="shared" si="5"/>
        <v>0.1585770266687353</v>
      </c>
      <c r="J70" s="91">
        <f t="shared" si="5"/>
        <v>0.23546025621761418</v>
      </c>
      <c r="K70" s="91">
        <f t="shared" si="5"/>
        <v>3.2175867534736453E-2</v>
      </c>
      <c r="L70" s="91">
        <f t="shared" si="5"/>
        <v>0.14224014224021334</v>
      </c>
      <c r="M70" s="91">
        <f t="shared" si="5"/>
        <v>0.25059264431961437</v>
      </c>
      <c r="N70" s="91">
        <f t="shared" si="5"/>
        <v>8.9375723773293156E-2</v>
      </c>
      <c r="O70" s="91">
        <f t="shared" si="5"/>
        <v>5.1912789383858994E-2</v>
      </c>
      <c r="P70" s="91">
        <f t="shared" si="5"/>
        <v>0.12503426627103259</v>
      </c>
      <c r="Q70" s="91">
        <f t="shared" si="5"/>
        <v>3.1886977825418189E-2</v>
      </c>
      <c r="R70" s="91">
        <f t="shared" si="5"/>
        <v>2.405147369906413E-2</v>
      </c>
      <c r="S70" s="91">
        <f t="shared" si="5"/>
        <v>0.15042642920989222</v>
      </c>
      <c r="T70" s="91">
        <f t="shared" si="5"/>
        <v>0.44072965113904444</v>
      </c>
    </row>
    <row r="71" spans="1:20" x14ac:dyDescent="0.25">
      <c r="A71" s="84"/>
      <c r="B71" s="85" t="s">
        <v>152</v>
      </c>
      <c r="C71" s="84"/>
      <c r="D71" s="84"/>
      <c r="E71" s="84"/>
      <c r="F71" s="84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x14ac:dyDescent="0.25">
      <c r="B72" s="60"/>
      <c r="C72" s="60">
        <v>2</v>
      </c>
      <c r="D72" s="44" t="s">
        <v>133</v>
      </c>
      <c r="E72" s="44">
        <v>37</v>
      </c>
      <c r="F72" s="44" t="s">
        <v>41</v>
      </c>
      <c r="G72" s="51">
        <v>45.38</v>
      </c>
      <c r="H72" s="51">
        <v>2.13</v>
      </c>
      <c r="I72" s="51">
        <v>10.92</v>
      </c>
      <c r="J72" s="51">
        <v>10.92</v>
      </c>
      <c r="K72" s="51">
        <v>0.19400000000000001</v>
      </c>
      <c r="L72" s="51">
        <v>16.86</v>
      </c>
      <c r="M72" s="51">
        <v>10.119999999999999</v>
      </c>
      <c r="N72" s="51">
        <v>2.52</v>
      </c>
      <c r="O72" s="51">
        <v>0.96140000000000003</v>
      </c>
      <c r="P72" s="51">
        <v>0.57589999999999997</v>
      </c>
      <c r="Q72" s="51">
        <v>0.12139999999999999</v>
      </c>
      <c r="R72" s="51">
        <v>7.8799999999999995E-2</v>
      </c>
      <c r="S72" s="51">
        <v>8.7400000000000005E-2</v>
      </c>
      <c r="T72" s="51">
        <v>100.86879999999999</v>
      </c>
    </row>
    <row r="73" spans="1:20" x14ac:dyDescent="0.25">
      <c r="D73" s="44" t="s">
        <v>133</v>
      </c>
      <c r="E73" s="44">
        <v>38</v>
      </c>
      <c r="F73" s="44" t="s">
        <v>42</v>
      </c>
      <c r="G73" s="51">
        <v>44.75</v>
      </c>
      <c r="H73" s="51">
        <v>1.96</v>
      </c>
      <c r="I73" s="51">
        <v>10.75</v>
      </c>
      <c r="J73" s="51">
        <v>10.63</v>
      </c>
      <c r="K73" s="51">
        <v>0.1961</v>
      </c>
      <c r="L73" s="51">
        <v>16.8</v>
      </c>
      <c r="M73" s="51">
        <v>10.09</v>
      </c>
      <c r="N73" s="51">
        <v>2.4700000000000002</v>
      </c>
      <c r="O73" s="51">
        <v>0.95889999999999997</v>
      </c>
      <c r="P73" s="51">
        <v>0.62270000000000003</v>
      </c>
      <c r="Q73" s="51">
        <v>0.23499999999999999</v>
      </c>
      <c r="R73" s="51">
        <v>7.7799999999999994E-2</v>
      </c>
      <c r="S73" s="51">
        <v>0</v>
      </c>
      <c r="T73" s="51">
        <v>99.540599999999998</v>
      </c>
    </row>
    <row r="74" spans="1:20" x14ac:dyDescent="0.25">
      <c r="D74" s="44" t="s">
        <v>133</v>
      </c>
      <c r="E74" s="44">
        <v>39</v>
      </c>
      <c r="F74" s="44" t="s">
        <v>43</v>
      </c>
      <c r="G74" s="51">
        <v>44.77</v>
      </c>
      <c r="H74" s="51">
        <v>1.93</v>
      </c>
      <c r="I74" s="51">
        <v>10.69</v>
      </c>
      <c r="J74" s="51">
        <v>10.83</v>
      </c>
      <c r="K74" s="51">
        <v>0.1963</v>
      </c>
      <c r="L74" s="51">
        <v>16.899999999999999</v>
      </c>
      <c r="M74" s="51">
        <v>10.24</v>
      </c>
      <c r="N74" s="51">
        <v>2.4700000000000002</v>
      </c>
      <c r="O74" s="51">
        <v>1.0357000000000001</v>
      </c>
      <c r="P74" s="51">
        <v>0.75849999999999995</v>
      </c>
      <c r="Q74" s="51">
        <v>0.14099999999999999</v>
      </c>
      <c r="R74" s="51">
        <v>5.1799999999999999E-2</v>
      </c>
      <c r="S74" s="51">
        <v>0</v>
      </c>
      <c r="T74" s="51">
        <v>100.0132</v>
      </c>
    </row>
    <row r="75" spans="1:20" x14ac:dyDescent="0.25">
      <c r="D75" s="44" t="s">
        <v>133</v>
      </c>
      <c r="E75" s="44">
        <v>40</v>
      </c>
      <c r="F75" s="44" t="s">
        <v>44</v>
      </c>
      <c r="G75" s="51">
        <v>45.56</v>
      </c>
      <c r="H75" s="51">
        <v>2.04</v>
      </c>
      <c r="I75" s="51">
        <v>10.74</v>
      </c>
      <c r="J75" s="51">
        <v>10.6</v>
      </c>
      <c r="K75" s="51">
        <v>7.1499999999999994E-2</v>
      </c>
      <c r="L75" s="51">
        <v>16.79</v>
      </c>
      <c r="M75" s="51">
        <v>10.119999999999999</v>
      </c>
      <c r="N75" s="51">
        <v>2.46</v>
      </c>
      <c r="O75" s="51">
        <v>0.93389999999999995</v>
      </c>
      <c r="P75" s="51">
        <v>0.63039999999999996</v>
      </c>
      <c r="Q75" s="51">
        <v>0.12509999999999999</v>
      </c>
      <c r="R75" s="51">
        <v>5.1700000000000003E-2</v>
      </c>
      <c r="S75" s="51">
        <v>0</v>
      </c>
      <c r="T75" s="51">
        <v>100.12260000000001</v>
      </c>
    </row>
    <row r="76" spans="1:20" x14ac:dyDescent="0.25">
      <c r="D76" s="44" t="s">
        <v>133</v>
      </c>
      <c r="E76" s="44">
        <v>41</v>
      </c>
      <c r="F76" s="44" t="s">
        <v>45</v>
      </c>
      <c r="G76" s="51">
        <v>45.29</v>
      </c>
      <c r="H76" s="51">
        <v>1.93</v>
      </c>
      <c r="I76" s="51">
        <v>10.93</v>
      </c>
      <c r="J76" s="51">
        <v>10.79</v>
      </c>
      <c r="K76" s="51">
        <v>0.2014</v>
      </c>
      <c r="L76" s="51">
        <v>16.670000000000002</v>
      </c>
      <c r="M76" s="51">
        <v>10.34</v>
      </c>
      <c r="N76" s="51">
        <v>2.35</v>
      </c>
      <c r="O76" s="51">
        <v>0.99560000000000004</v>
      </c>
      <c r="P76" s="51">
        <v>0.59379999999999999</v>
      </c>
      <c r="Q76" s="51">
        <v>0.16739999999999999</v>
      </c>
      <c r="R76" s="51">
        <v>5.6599999999999998E-2</v>
      </c>
      <c r="S76" s="51">
        <v>0</v>
      </c>
      <c r="T76" s="51">
        <v>100.31480000000001</v>
      </c>
    </row>
    <row r="77" spans="1:20" x14ac:dyDescent="0.25">
      <c r="D77" s="44" t="s">
        <v>133</v>
      </c>
      <c r="E77" s="44">
        <v>42</v>
      </c>
      <c r="F77" s="44" t="s">
        <v>46</v>
      </c>
      <c r="G77" s="51">
        <v>45.2</v>
      </c>
      <c r="H77" s="51">
        <v>2.0099999999999998</v>
      </c>
      <c r="I77" s="51">
        <v>10.84</v>
      </c>
      <c r="J77" s="51">
        <v>10.73</v>
      </c>
      <c r="K77" s="51">
        <v>0.187</v>
      </c>
      <c r="L77" s="51">
        <v>16.79</v>
      </c>
      <c r="M77" s="51">
        <v>10.199999999999999</v>
      </c>
      <c r="N77" s="51">
        <v>2.36</v>
      </c>
      <c r="O77" s="51">
        <v>1.0450999999999999</v>
      </c>
      <c r="P77" s="51">
        <v>0.56179999999999997</v>
      </c>
      <c r="Q77" s="51">
        <v>0.15279999999999999</v>
      </c>
      <c r="R77" s="51">
        <v>3.4099999999999998E-2</v>
      </c>
      <c r="S77" s="51">
        <v>0</v>
      </c>
      <c r="T77" s="51">
        <v>100.11069999999999</v>
      </c>
    </row>
    <row r="78" spans="1:20" s="56" customFormat="1" x14ac:dyDescent="0.25">
      <c r="F78" s="57" t="s">
        <v>135</v>
      </c>
      <c r="G78" s="58">
        <f>AVERAGE(G72:G77)</f>
        <v>45.158333333333331</v>
      </c>
      <c r="H78" s="58">
        <f t="shared" ref="H78:T78" si="6">AVERAGE(H72:H77)</f>
        <v>1.9999999999999998</v>
      </c>
      <c r="I78" s="58">
        <f t="shared" si="6"/>
        <v>10.811666666666667</v>
      </c>
      <c r="J78" s="58">
        <f t="shared" si="6"/>
        <v>10.75</v>
      </c>
      <c r="K78" s="58">
        <f t="shared" si="6"/>
        <v>0.17438333333333333</v>
      </c>
      <c r="L78" s="58">
        <f t="shared" si="6"/>
        <v>16.801666666666666</v>
      </c>
      <c r="M78" s="58">
        <f t="shared" si="6"/>
        <v>10.185</v>
      </c>
      <c r="N78" s="58">
        <f t="shared" si="6"/>
        <v>2.4383333333333335</v>
      </c>
      <c r="O78" s="58">
        <f t="shared" si="6"/>
        <v>0.98843333333333339</v>
      </c>
      <c r="P78" s="58">
        <f t="shared" si="6"/>
        <v>0.6238499999999999</v>
      </c>
      <c r="Q78" s="58">
        <f t="shared" si="6"/>
        <v>0.15711666666666665</v>
      </c>
      <c r="R78" s="58">
        <f t="shared" si="6"/>
        <v>5.8466666666666667E-2</v>
      </c>
      <c r="S78" s="58">
        <f t="shared" si="6"/>
        <v>1.4566666666666667E-2</v>
      </c>
      <c r="T78" s="58">
        <f t="shared" si="6"/>
        <v>100.16178333333333</v>
      </c>
    </row>
    <row r="79" spans="1:20" s="81" customFormat="1" x14ac:dyDescent="0.25">
      <c r="F79" s="82" t="s">
        <v>136</v>
      </c>
      <c r="G79" s="83">
        <f>STDEV(G72:G77)</f>
        <v>0.33078190196361529</v>
      </c>
      <c r="H79" s="83">
        <f t="shared" ref="H79:T79" si="7">STDEV(H72:H77)</f>
        <v>7.7459666924148324E-2</v>
      </c>
      <c r="I79" s="83">
        <f t="shared" si="7"/>
        <v>0.10028293307770104</v>
      </c>
      <c r="J79" s="83">
        <f t="shared" si="7"/>
        <v>0.12181953866272834</v>
      </c>
      <c r="K79" s="83">
        <f t="shared" si="7"/>
        <v>5.0617839411285281E-2</v>
      </c>
      <c r="L79" s="83">
        <f t="shared" si="7"/>
        <v>7.8336879352361971E-2</v>
      </c>
      <c r="M79" s="83">
        <f t="shared" si="7"/>
        <v>9.4604439642122701E-2</v>
      </c>
      <c r="N79" s="83">
        <f t="shared" si="7"/>
        <v>6.7946057035465066E-2</v>
      </c>
      <c r="O79" s="83">
        <f t="shared" si="7"/>
        <v>4.4885439361408368E-2</v>
      </c>
      <c r="P79" s="83">
        <f t="shared" si="7"/>
        <v>7.1031338154367241E-2</v>
      </c>
      <c r="Q79" s="83">
        <f t="shared" si="7"/>
        <v>4.18346467257305E-2</v>
      </c>
      <c r="R79" s="83">
        <f t="shared" si="7"/>
        <v>1.7173662005136425E-2</v>
      </c>
      <c r="S79" s="83">
        <f t="shared" si="7"/>
        <v>3.5680900586541636E-2</v>
      </c>
      <c r="T79" s="83">
        <f t="shared" si="7"/>
        <v>0.43252219557690419</v>
      </c>
    </row>
    <row r="80" spans="1:20" x14ac:dyDescent="0.25">
      <c r="A80" s="78"/>
      <c r="B80" s="79"/>
      <c r="C80" s="79">
        <v>4</v>
      </c>
      <c r="D80" s="44" t="s">
        <v>133</v>
      </c>
      <c r="E80" s="78">
        <v>43</v>
      </c>
      <c r="F80" s="78" t="s">
        <v>47</v>
      </c>
      <c r="G80" s="80">
        <v>44.77</v>
      </c>
      <c r="H80" s="80">
        <v>2.02</v>
      </c>
      <c r="I80" s="80">
        <v>10.69</v>
      </c>
      <c r="J80" s="80">
        <v>10.6</v>
      </c>
      <c r="K80" s="80">
        <v>0.1983</v>
      </c>
      <c r="L80" s="80">
        <v>16.98</v>
      </c>
      <c r="M80" s="80">
        <v>10.199999999999999</v>
      </c>
      <c r="N80" s="80">
        <v>2.54</v>
      </c>
      <c r="O80" s="80">
        <v>0.94120000000000004</v>
      </c>
      <c r="P80" s="80">
        <v>0.61990000000000001</v>
      </c>
      <c r="Q80" s="80">
        <v>9.9099999999999994E-2</v>
      </c>
      <c r="R80" s="80">
        <v>6.3799999999999996E-2</v>
      </c>
      <c r="S80" s="80">
        <v>0.27660000000000001</v>
      </c>
      <c r="T80" s="80">
        <v>99.998999999999995</v>
      </c>
    </row>
    <row r="81" spans="1:20" x14ac:dyDescent="0.25">
      <c r="D81" s="44" t="s">
        <v>133</v>
      </c>
      <c r="E81" s="44">
        <v>44</v>
      </c>
      <c r="F81" s="44" t="s">
        <v>48</v>
      </c>
      <c r="G81" s="51">
        <v>44.97</v>
      </c>
      <c r="H81" s="51">
        <v>2.04</v>
      </c>
      <c r="I81" s="51">
        <v>10.91</v>
      </c>
      <c r="J81" s="51">
        <v>10.8</v>
      </c>
      <c r="K81" s="51">
        <v>0.17749999999999999</v>
      </c>
      <c r="L81" s="51">
        <v>16.940000000000001</v>
      </c>
      <c r="M81" s="51">
        <v>10.29</v>
      </c>
      <c r="N81" s="51">
        <v>2.54</v>
      </c>
      <c r="O81" s="51">
        <v>1.0805</v>
      </c>
      <c r="P81" s="51">
        <v>0.66930000000000001</v>
      </c>
      <c r="Q81" s="51">
        <v>9.2799999999999994E-2</v>
      </c>
      <c r="R81" s="51">
        <v>2.4400000000000002E-2</v>
      </c>
      <c r="S81" s="51">
        <v>0</v>
      </c>
      <c r="T81" s="51">
        <v>100.53440000000001</v>
      </c>
    </row>
    <row r="82" spans="1:20" x14ac:dyDescent="0.25">
      <c r="D82" s="44" t="s">
        <v>133</v>
      </c>
      <c r="E82" s="44">
        <v>45</v>
      </c>
      <c r="F82" s="44" t="s">
        <v>49</v>
      </c>
      <c r="G82" s="51">
        <v>44.78</v>
      </c>
      <c r="H82" s="51">
        <v>2.0499999999999998</v>
      </c>
      <c r="I82" s="51">
        <v>10.8</v>
      </c>
      <c r="J82" s="51">
        <v>10.65</v>
      </c>
      <c r="K82" s="51">
        <v>0.14610000000000001</v>
      </c>
      <c r="L82" s="51">
        <v>17.309999999999999</v>
      </c>
      <c r="M82" s="51">
        <v>10.55</v>
      </c>
      <c r="N82" s="51">
        <v>2.44</v>
      </c>
      <c r="O82" s="51">
        <v>0.96799999999999997</v>
      </c>
      <c r="P82" s="51">
        <v>0.62470000000000003</v>
      </c>
      <c r="Q82" s="51">
        <v>6.2100000000000002E-2</v>
      </c>
      <c r="R82" s="51">
        <v>5.4899999999999997E-2</v>
      </c>
      <c r="S82" s="51">
        <v>7.17E-2</v>
      </c>
      <c r="T82" s="51">
        <v>100.50749999999999</v>
      </c>
    </row>
    <row r="83" spans="1:20" x14ac:dyDescent="0.25">
      <c r="D83" s="44" t="s">
        <v>133</v>
      </c>
      <c r="E83" s="44">
        <v>46</v>
      </c>
      <c r="F83" s="44" t="s">
        <v>50</v>
      </c>
      <c r="G83" s="51">
        <v>45.21</v>
      </c>
      <c r="H83" s="51">
        <v>1.92</v>
      </c>
      <c r="I83" s="51">
        <v>10.93</v>
      </c>
      <c r="J83" s="51">
        <v>10.67</v>
      </c>
      <c r="K83" s="51">
        <v>0.2278</v>
      </c>
      <c r="L83" s="51">
        <v>16.510000000000002</v>
      </c>
      <c r="M83" s="51">
        <v>10.32</v>
      </c>
      <c r="N83" s="51">
        <v>2.41</v>
      </c>
      <c r="O83" s="51">
        <v>1.0508</v>
      </c>
      <c r="P83" s="51">
        <v>0.6966</v>
      </c>
      <c r="Q83" s="51">
        <v>0.18529999999999999</v>
      </c>
      <c r="R83" s="51">
        <v>4.6600000000000003E-2</v>
      </c>
      <c r="S83" s="51">
        <v>0</v>
      </c>
      <c r="T83" s="51">
        <v>100.17700000000001</v>
      </c>
    </row>
    <row r="84" spans="1:20" x14ac:dyDescent="0.25">
      <c r="D84" s="44" t="s">
        <v>133</v>
      </c>
      <c r="E84" s="44">
        <v>47</v>
      </c>
      <c r="F84" s="44" t="s">
        <v>51</v>
      </c>
      <c r="G84" s="51">
        <v>44.64</v>
      </c>
      <c r="H84" s="51">
        <v>1.95</v>
      </c>
      <c r="I84" s="51">
        <v>10.73</v>
      </c>
      <c r="J84" s="51">
        <v>10.62</v>
      </c>
      <c r="K84" s="51">
        <v>0.2233</v>
      </c>
      <c r="L84" s="51">
        <v>16.98</v>
      </c>
      <c r="M84" s="51">
        <v>10.27</v>
      </c>
      <c r="N84" s="51">
        <v>2.25</v>
      </c>
      <c r="O84" s="51">
        <v>1.0458000000000001</v>
      </c>
      <c r="P84" s="51">
        <v>0.70920000000000005</v>
      </c>
      <c r="Q84" s="51">
        <v>6.2399999999999997E-2</v>
      </c>
      <c r="R84" s="51">
        <v>4.87E-2</v>
      </c>
      <c r="S84" s="51">
        <v>0</v>
      </c>
      <c r="T84" s="51">
        <v>99.529399999999995</v>
      </c>
    </row>
    <row r="85" spans="1:20" x14ac:dyDescent="0.25">
      <c r="D85" s="44" t="s">
        <v>133</v>
      </c>
      <c r="E85" s="44">
        <v>48</v>
      </c>
      <c r="F85" s="44" t="s">
        <v>52</v>
      </c>
      <c r="G85" s="51">
        <v>44.66</v>
      </c>
      <c r="H85" s="51">
        <v>1.99</v>
      </c>
      <c r="I85" s="51">
        <v>10.93</v>
      </c>
      <c r="J85" s="51">
        <v>10.87</v>
      </c>
      <c r="K85" s="51">
        <v>0.2276</v>
      </c>
      <c r="L85" s="51">
        <v>16.760000000000002</v>
      </c>
      <c r="M85" s="51">
        <v>10.23</v>
      </c>
      <c r="N85" s="51">
        <v>2.39</v>
      </c>
      <c r="O85" s="51">
        <v>1.1123000000000001</v>
      </c>
      <c r="P85" s="51">
        <v>0.68310000000000004</v>
      </c>
      <c r="Q85" s="51">
        <v>0.16109999999999999</v>
      </c>
      <c r="R85" s="51">
        <v>3.8300000000000001E-2</v>
      </c>
      <c r="S85" s="51">
        <v>0.1099</v>
      </c>
      <c r="T85" s="51">
        <v>100.1622</v>
      </c>
    </row>
    <row r="86" spans="1:20" s="56" customFormat="1" x14ac:dyDescent="0.25">
      <c r="F86" s="57" t="s">
        <v>135</v>
      </c>
      <c r="G86" s="58">
        <f>AVERAGE(G80:G85)</f>
        <v>44.838333333333331</v>
      </c>
      <c r="H86" s="58">
        <f t="shared" ref="H86:T86" si="8">AVERAGE(H80:H85)</f>
        <v>1.9950000000000001</v>
      </c>
      <c r="I86" s="58">
        <f t="shared" si="8"/>
        <v>10.831666666666669</v>
      </c>
      <c r="J86" s="58">
        <f t="shared" si="8"/>
        <v>10.701666666666666</v>
      </c>
      <c r="K86" s="58">
        <f t="shared" si="8"/>
        <v>0.20010000000000003</v>
      </c>
      <c r="L86" s="58">
        <f t="shared" si="8"/>
        <v>16.913333333333338</v>
      </c>
      <c r="M86" s="58">
        <f t="shared" si="8"/>
        <v>10.31</v>
      </c>
      <c r="N86" s="58">
        <f t="shared" si="8"/>
        <v>2.4283333333333332</v>
      </c>
      <c r="O86" s="58">
        <f t="shared" si="8"/>
        <v>1.0330999999999999</v>
      </c>
      <c r="P86" s="58">
        <f t="shared" si="8"/>
        <v>0.66713333333333347</v>
      </c>
      <c r="Q86" s="58">
        <f t="shared" si="8"/>
        <v>0.11046666666666667</v>
      </c>
      <c r="R86" s="58">
        <f t="shared" si="8"/>
        <v>4.6116666666666667E-2</v>
      </c>
      <c r="S86" s="58">
        <f t="shared" si="8"/>
        <v>7.6366666666666666E-2</v>
      </c>
      <c r="T86" s="58">
        <f t="shared" si="8"/>
        <v>100.15158333333333</v>
      </c>
    </row>
    <row r="87" spans="1:20" s="81" customFormat="1" x14ac:dyDescent="0.25">
      <c r="F87" s="82" t="s">
        <v>136</v>
      </c>
      <c r="G87" s="83">
        <f>STDEV(G80:G85)</f>
        <v>0.21664871720521869</v>
      </c>
      <c r="H87" s="83">
        <f t="shared" ref="H87:T87" si="9">STDEV(H80:H85)</f>
        <v>5.1672042731055252E-2</v>
      </c>
      <c r="I87" s="83">
        <f t="shared" si="9"/>
        <v>0.10666145820617047</v>
      </c>
      <c r="J87" s="83">
        <f t="shared" si="9"/>
        <v>0.10833589740555379</v>
      </c>
      <c r="K87" s="83">
        <f t="shared" si="9"/>
        <v>3.3141454403812595E-2</v>
      </c>
      <c r="L87" s="83">
        <f t="shared" si="9"/>
        <v>0.26575678103609351</v>
      </c>
      <c r="M87" s="83">
        <f t="shared" si="9"/>
        <v>0.12505998560690826</v>
      </c>
      <c r="N87" s="83">
        <f t="shared" si="9"/>
        <v>0.10833589740555374</v>
      </c>
      <c r="O87" s="83">
        <f t="shared" si="9"/>
        <v>6.5844665691307161E-2</v>
      </c>
      <c r="P87" s="83">
        <f t="shared" si="9"/>
        <v>3.7226585482241954E-2</v>
      </c>
      <c r="Q87" s="83">
        <f t="shared" si="9"/>
        <v>5.1487500101157192E-2</v>
      </c>
      <c r="R87" s="83">
        <f t="shared" si="9"/>
        <v>1.363428277052616E-2</v>
      </c>
      <c r="S87" s="83">
        <f t="shared" si="9"/>
        <v>0.10838381182938098</v>
      </c>
      <c r="T87" s="83">
        <f t="shared" si="9"/>
        <v>0.36996696293948733</v>
      </c>
    </row>
    <row r="88" spans="1:20" x14ac:dyDescent="0.25">
      <c r="A88" s="78"/>
      <c r="B88" s="79"/>
      <c r="C88" s="79">
        <v>6</v>
      </c>
      <c r="D88" s="44" t="s">
        <v>133</v>
      </c>
      <c r="E88" s="78">
        <v>49</v>
      </c>
      <c r="F88" s="78" t="s">
        <v>53</v>
      </c>
      <c r="G88" s="80">
        <v>44.87</v>
      </c>
      <c r="H88" s="80">
        <v>2.02</v>
      </c>
      <c r="I88" s="80">
        <v>10.61</v>
      </c>
      <c r="J88" s="80">
        <v>10.74</v>
      </c>
      <c r="K88" s="80">
        <v>0.10979999999999999</v>
      </c>
      <c r="L88" s="80">
        <v>17.100000000000001</v>
      </c>
      <c r="M88" s="80">
        <v>10.43</v>
      </c>
      <c r="N88" s="80">
        <v>2.62</v>
      </c>
      <c r="O88" s="80">
        <v>1.0284</v>
      </c>
      <c r="P88" s="80">
        <v>0.63300000000000001</v>
      </c>
      <c r="Q88" s="80">
        <v>0.1298</v>
      </c>
      <c r="R88" s="80">
        <v>5.0299999999999997E-2</v>
      </c>
      <c r="S88" s="80">
        <v>0</v>
      </c>
      <c r="T88" s="80">
        <v>100.3412</v>
      </c>
    </row>
    <row r="89" spans="1:20" x14ac:dyDescent="0.25">
      <c r="D89" s="44" t="s">
        <v>133</v>
      </c>
      <c r="E89" s="44">
        <v>50</v>
      </c>
      <c r="F89" s="44" t="s">
        <v>54</v>
      </c>
      <c r="G89" s="51">
        <v>44.88</v>
      </c>
      <c r="H89" s="51">
        <v>1.95</v>
      </c>
      <c r="I89" s="51">
        <v>10.77</v>
      </c>
      <c r="J89" s="51">
        <v>10.41</v>
      </c>
      <c r="K89" s="51">
        <v>0.18229999999999999</v>
      </c>
      <c r="L89" s="51">
        <v>16.61</v>
      </c>
      <c r="M89" s="51">
        <v>9.89</v>
      </c>
      <c r="N89" s="51">
        <v>2.56</v>
      </c>
      <c r="O89" s="51">
        <v>0.94579999999999997</v>
      </c>
      <c r="P89" s="51">
        <v>0.78059999999999996</v>
      </c>
      <c r="Q89" s="51">
        <v>0.1179</v>
      </c>
      <c r="R89" s="51">
        <v>7.3800000000000004E-2</v>
      </c>
      <c r="S89" s="51">
        <v>0</v>
      </c>
      <c r="T89" s="51">
        <v>99.170400000000001</v>
      </c>
    </row>
    <row r="90" spans="1:20" x14ac:dyDescent="0.25">
      <c r="D90" s="44" t="s">
        <v>133</v>
      </c>
      <c r="E90" s="44">
        <v>51</v>
      </c>
      <c r="F90" s="44" t="s">
        <v>55</v>
      </c>
      <c r="G90" s="51">
        <v>44.8</v>
      </c>
      <c r="H90" s="51">
        <v>1.97</v>
      </c>
      <c r="I90" s="51">
        <v>10.61</v>
      </c>
      <c r="J90" s="51">
        <v>10.67</v>
      </c>
      <c r="K90" s="51">
        <v>0.1363</v>
      </c>
      <c r="L90" s="51">
        <v>16.940000000000001</v>
      </c>
      <c r="M90" s="51">
        <v>10.25</v>
      </c>
      <c r="N90" s="51">
        <v>2.58</v>
      </c>
      <c r="O90" s="51">
        <v>0.99409999999999998</v>
      </c>
      <c r="P90" s="51">
        <v>0.67300000000000004</v>
      </c>
      <c r="Q90" s="51">
        <v>0.1212</v>
      </c>
      <c r="R90" s="51">
        <v>4.1200000000000001E-2</v>
      </c>
      <c r="S90" s="51">
        <v>0</v>
      </c>
      <c r="T90" s="51">
        <v>99.785899999999998</v>
      </c>
    </row>
    <row r="91" spans="1:20" x14ac:dyDescent="0.25">
      <c r="D91" s="44" t="s">
        <v>133</v>
      </c>
      <c r="E91" s="44">
        <v>52</v>
      </c>
      <c r="F91" s="44" t="s">
        <v>56</v>
      </c>
      <c r="G91" s="51">
        <v>45.56</v>
      </c>
      <c r="H91" s="51">
        <v>2.02</v>
      </c>
      <c r="I91" s="51">
        <v>11.03</v>
      </c>
      <c r="J91" s="51">
        <v>10.88</v>
      </c>
      <c r="K91" s="51">
        <v>0.184</v>
      </c>
      <c r="L91" s="51">
        <v>16.89</v>
      </c>
      <c r="M91" s="51">
        <v>10.19</v>
      </c>
      <c r="N91" s="51">
        <v>2.41</v>
      </c>
      <c r="O91" s="51">
        <v>0.99050000000000005</v>
      </c>
      <c r="P91" s="51">
        <v>0.83740000000000003</v>
      </c>
      <c r="Q91" s="51">
        <v>0.14940000000000001</v>
      </c>
      <c r="R91" s="51">
        <v>3.5299999999999998E-2</v>
      </c>
      <c r="S91" s="51">
        <v>0</v>
      </c>
      <c r="T91" s="51">
        <v>101.1765</v>
      </c>
    </row>
    <row r="92" spans="1:20" x14ac:dyDescent="0.25">
      <c r="D92" s="44" t="s">
        <v>133</v>
      </c>
      <c r="E92" s="44">
        <v>53</v>
      </c>
      <c r="F92" s="44" t="s">
        <v>57</v>
      </c>
      <c r="G92" s="51">
        <v>44.41</v>
      </c>
      <c r="H92" s="51">
        <v>2.0699999999999998</v>
      </c>
      <c r="I92" s="51">
        <v>11.1</v>
      </c>
      <c r="J92" s="51">
        <v>10.69</v>
      </c>
      <c r="K92" s="51">
        <v>0.22500000000000001</v>
      </c>
      <c r="L92" s="51">
        <v>16.63</v>
      </c>
      <c r="M92" s="51">
        <v>10.25</v>
      </c>
      <c r="N92" s="51">
        <v>2.39</v>
      </c>
      <c r="O92" s="51">
        <v>0.9516</v>
      </c>
      <c r="P92" s="51">
        <v>0.76090000000000002</v>
      </c>
      <c r="Q92" s="51">
        <v>0.1119</v>
      </c>
      <c r="R92" s="51">
        <v>8.0199999999999994E-2</v>
      </c>
      <c r="S92" s="51">
        <v>0.1835</v>
      </c>
      <c r="T92" s="51">
        <v>99.853099999999998</v>
      </c>
    </row>
    <row r="93" spans="1:20" x14ac:dyDescent="0.25">
      <c r="D93" s="44" t="s">
        <v>133</v>
      </c>
      <c r="E93" s="44">
        <v>54</v>
      </c>
      <c r="F93" s="44" t="s">
        <v>58</v>
      </c>
      <c r="G93" s="51">
        <v>44.69</v>
      </c>
      <c r="H93" s="51">
        <v>1.92</v>
      </c>
      <c r="I93" s="51">
        <v>10.73</v>
      </c>
      <c r="J93" s="51">
        <v>10.74</v>
      </c>
      <c r="K93" s="51">
        <v>0.16039999999999999</v>
      </c>
      <c r="L93" s="51">
        <v>17</v>
      </c>
      <c r="M93" s="51">
        <v>10</v>
      </c>
      <c r="N93" s="51">
        <v>2.4700000000000002</v>
      </c>
      <c r="O93" s="51">
        <v>1.0044</v>
      </c>
      <c r="P93" s="51">
        <v>0.71460000000000001</v>
      </c>
      <c r="Q93" s="51">
        <v>0.13009999999999999</v>
      </c>
      <c r="R93" s="51">
        <v>2.6599999999999999E-2</v>
      </c>
      <c r="S93" s="51">
        <v>3.3700000000000001E-2</v>
      </c>
      <c r="T93" s="51">
        <v>99.619900000000001</v>
      </c>
    </row>
    <row r="94" spans="1:20" x14ac:dyDescent="0.25">
      <c r="D94" s="44" t="s">
        <v>133</v>
      </c>
      <c r="E94" s="44">
        <v>55</v>
      </c>
      <c r="F94" s="44" t="s">
        <v>59</v>
      </c>
      <c r="G94" s="51">
        <v>44.94</v>
      </c>
      <c r="H94" s="51">
        <v>2.1</v>
      </c>
      <c r="I94" s="51">
        <v>10.67</v>
      </c>
      <c r="J94" s="51">
        <v>10.51</v>
      </c>
      <c r="K94" s="51">
        <v>0.25119999999999998</v>
      </c>
      <c r="L94" s="51">
        <v>16.47</v>
      </c>
      <c r="M94" s="51">
        <v>10.34</v>
      </c>
      <c r="N94" s="51">
        <v>2.38</v>
      </c>
      <c r="O94" s="51">
        <v>0.93530000000000002</v>
      </c>
      <c r="P94" s="51">
        <v>0.60640000000000005</v>
      </c>
      <c r="Q94" s="51">
        <v>8.7499999999999994E-2</v>
      </c>
      <c r="R94" s="51">
        <v>5.2400000000000002E-2</v>
      </c>
      <c r="S94" s="51">
        <v>0</v>
      </c>
      <c r="T94" s="51">
        <v>99.342799999999997</v>
      </c>
    </row>
    <row r="95" spans="1:20" x14ac:dyDescent="0.25">
      <c r="D95" s="44" t="s">
        <v>133</v>
      </c>
      <c r="E95" s="44">
        <v>56</v>
      </c>
      <c r="F95" s="44" t="s">
        <v>60</v>
      </c>
      <c r="G95" s="51">
        <v>45.12</v>
      </c>
      <c r="H95" s="51">
        <v>2.0299999999999998</v>
      </c>
      <c r="I95" s="51">
        <v>10.66</v>
      </c>
      <c r="J95" s="51">
        <v>10.59</v>
      </c>
      <c r="K95" s="51">
        <v>0.1512</v>
      </c>
      <c r="L95" s="51">
        <v>16.899999999999999</v>
      </c>
      <c r="M95" s="51">
        <v>10.14</v>
      </c>
      <c r="N95" s="51">
        <v>2.56</v>
      </c>
      <c r="O95" s="51">
        <v>1.0548999999999999</v>
      </c>
      <c r="P95" s="51">
        <v>0.67749999999999999</v>
      </c>
      <c r="Q95" s="51">
        <v>9.9000000000000005E-2</v>
      </c>
      <c r="R95" s="51">
        <v>2.9000000000000001E-2</v>
      </c>
      <c r="S95" s="51">
        <v>0</v>
      </c>
      <c r="T95" s="51">
        <v>100.0115</v>
      </c>
    </row>
    <row r="96" spans="1:20" x14ac:dyDescent="0.25">
      <c r="D96" s="44" t="s">
        <v>133</v>
      </c>
      <c r="E96" s="44">
        <v>57</v>
      </c>
      <c r="F96" s="44" t="s">
        <v>61</v>
      </c>
      <c r="G96" s="51">
        <v>45.11</v>
      </c>
      <c r="H96" s="51">
        <v>1.94</v>
      </c>
      <c r="I96" s="51">
        <v>10.69</v>
      </c>
      <c r="J96" s="51">
        <v>10.79</v>
      </c>
      <c r="K96" s="51">
        <v>0.14929999999999999</v>
      </c>
      <c r="L96" s="51">
        <v>16.84</v>
      </c>
      <c r="M96" s="51">
        <v>10.27</v>
      </c>
      <c r="N96" s="51">
        <v>2.5299999999999998</v>
      </c>
      <c r="O96" s="51">
        <v>0.95850000000000002</v>
      </c>
      <c r="P96" s="51">
        <v>0.68669999999999998</v>
      </c>
      <c r="Q96" s="51">
        <v>8.5400000000000004E-2</v>
      </c>
      <c r="R96" s="51">
        <v>2.6499999999999999E-2</v>
      </c>
      <c r="S96" s="51">
        <v>0</v>
      </c>
      <c r="T96" s="51">
        <v>100.07640000000001</v>
      </c>
    </row>
    <row r="97" spans="4:20" x14ac:dyDescent="0.25">
      <c r="D97" s="44" t="s">
        <v>133</v>
      </c>
      <c r="E97" s="44">
        <v>58</v>
      </c>
      <c r="F97" s="44" t="s">
        <v>62</v>
      </c>
      <c r="G97" s="51">
        <v>44.89</v>
      </c>
      <c r="H97" s="51">
        <v>2.0699999999999998</v>
      </c>
      <c r="I97" s="51">
        <v>10.88</v>
      </c>
      <c r="J97" s="51">
        <v>10.8</v>
      </c>
      <c r="K97" s="51">
        <v>0.17299999999999999</v>
      </c>
      <c r="L97" s="51">
        <v>16.88</v>
      </c>
      <c r="M97" s="51">
        <v>10.15</v>
      </c>
      <c r="N97" s="51">
        <v>2.5099999999999998</v>
      </c>
      <c r="O97" s="51">
        <v>0.95689999999999997</v>
      </c>
      <c r="P97" s="51">
        <v>0.6875</v>
      </c>
      <c r="Q97" s="51">
        <v>5.9200000000000003E-2</v>
      </c>
      <c r="R97" s="51">
        <v>4.0300000000000002E-2</v>
      </c>
      <c r="S97" s="51">
        <v>0</v>
      </c>
      <c r="T97" s="51">
        <v>100.0968</v>
      </c>
    </row>
    <row r="98" spans="4:20" x14ac:dyDescent="0.25">
      <c r="D98" s="44" t="s">
        <v>133</v>
      </c>
      <c r="E98" s="44">
        <v>59</v>
      </c>
      <c r="F98" s="44" t="s">
        <v>63</v>
      </c>
      <c r="G98" s="51">
        <v>45.53</v>
      </c>
      <c r="H98" s="51">
        <v>1.97</v>
      </c>
      <c r="I98" s="51">
        <v>10.92</v>
      </c>
      <c r="J98" s="51">
        <v>10.81</v>
      </c>
      <c r="K98" s="51">
        <v>0.19639999999999999</v>
      </c>
      <c r="L98" s="51">
        <v>16.73</v>
      </c>
      <c r="M98" s="51">
        <v>10.15</v>
      </c>
      <c r="N98" s="51">
        <v>2.29</v>
      </c>
      <c r="O98" s="51">
        <v>0.9294</v>
      </c>
      <c r="P98" s="51">
        <v>0.54930000000000001</v>
      </c>
      <c r="Q98" s="51">
        <v>8.9700000000000002E-2</v>
      </c>
      <c r="R98" s="51">
        <v>8.1600000000000006E-2</v>
      </c>
      <c r="S98" s="51">
        <v>0</v>
      </c>
      <c r="T98" s="51">
        <v>100.24630000000001</v>
      </c>
    </row>
    <row r="99" spans="4:20" x14ac:dyDescent="0.25">
      <c r="D99" s="44" t="s">
        <v>133</v>
      </c>
      <c r="E99" s="44">
        <v>60</v>
      </c>
      <c r="F99" s="44" t="s">
        <v>64</v>
      </c>
      <c r="G99" s="51">
        <v>45.03</v>
      </c>
      <c r="H99" s="51">
        <v>1.92</v>
      </c>
      <c r="I99" s="51">
        <v>10.87</v>
      </c>
      <c r="J99" s="51">
        <v>10.64</v>
      </c>
      <c r="K99" s="51">
        <v>0.23469999999999999</v>
      </c>
      <c r="L99" s="51">
        <v>16.739999999999998</v>
      </c>
      <c r="M99" s="51">
        <v>10.26</v>
      </c>
      <c r="N99" s="51">
        <v>2.58</v>
      </c>
      <c r="O99" s="51">
        <v>0.94089999999999996</v>
      </c>
      <c r="P99" s="51">
        <v>0.63880000000000003</v>
      </c>
      <c r="Q99" s="51">
        <v>0.1052</v>
      </c>
      <c r="R99" s="51">
        <v>8.5199999999999998E-2</v>
      </c>
      <c r="S99" s="51">
        <v>0</v>
      </c>
      <c r="T99" s="51">
        <v>100.0448</v>
      </c>
    </row>
    <row r="100" spans="4:20" x14ac:dyDescent="0.25">
      <c r="D100" s="44" t="s">
        <v>133</v>
      </c>
      <c r="E100" s="44">
        <v>61</v>
      </c>
      <c r="F100" s="44" t="s">
        <v>65</v>
      </c>
      <c r="G100" s="51">
        <v>44.83</v>
      </c>
      <c r="H100" s="51">
        <v>2</v>
      </c>
      <c r="I100" s="51">
        <v>10.76</v>
      </c>
      <c r="J100" s="51">
        <v>10.81</v>
      </c>
      <c r="K100" s="51">
        <v>0.23930000000000001</v>
      </c>
      <c r="L100" s="51">
        <v>17.07</v>
      </c>
      <c r="M100" s="51">
        <v>10.23</v>
      </c>
      <c r="N100" s="51">
        <v>2.48</v>
      </c>
      <c r="O100" s="51">
        <v>1.0161</v>
      </c>
      <c r="P100" s="51">
        <v>0.67169999999999996</v>
      </c>
      <c r="Q100" s="51">
        <v>0.15140000000000001</v>
      </c>
      <c r="R100" s="51">
        <v>5.7799999999999997E-2</v>
      </c>
      <c r="S100" s="51">
        <v>0</v>
      </c>
      <c r="T100" s="51">
        <v>100.3163</v>
      </c>
    </row>
    <row r="101" spans="4:20" x14ac:dyDescent="0.25">
      <c r="D101" s="44" t="s">
        <v>133</v>
      </c>
      <c r="E101" s="44">
        <v>62</v>
      </c>
      <c r="F101" s="44" t="s">
        <v>66</v>
      </c>
      <c r="G101" s="51">
        <v>45.22</v>
      </c>
      <c r="H101" s="51">
        <v>1.98</v>
      </c>
      <c r="I101" s="51">
        <v>10.87</v>
      </c>
      <c r="J101" s="51">
        <v>10.7</v>
      </c>
      <c r="K101" s="51">
        <v>0.20630000000000001</v>
      </c>
      <c r="L101" s="51">
        <v>16.82</v>
      </c>
      <c r="M101" s="51">
        <v>9.69</v>
      </c>
      <c r="N101" s="51">
        <v>2.38</v>
      </c>
      <c r="O101" s="51">
        <v>1.0083</v>
      </c>
      <c r="P101" s="51">
        <v>0.70069999999999999</v>
      </c>
      <c r="Q101" s="51">
        <v>7.5800000000000006E-2</v>
      </c>
      <c r="R101" s="51">
        <v>8.77E-2</v>
      </c>
      <c r="S101" s="51">
        <v>7.2499999999999995E-2</v>
      </c>
      <c r="T101" s="51">
        <v>99.811400000000006</v>
      </c>
    </row>
    <row r="102" spans="4:20" s="56" customFormat="1" x14ac:dyDescent="0.25">
      <c r="F102" s="57" t="s">
        <v>135</v>
      </c>
      <c r="G102" s="58">
        <f>AVERAGE(G88:G101)</f>
        <v>44.991428571428578</v>
      </c>
      <c r="H102" s="58">
        <f>AVERAGE(H88:H101)</f>
        <v>1.9971428571428569</v>
      </c>
      <c r="I102" s="58">
        <f t="shared" ref="I102:T102" si="10">AVERAGE(I88:I101)</f>
        <v>10.797857142857142</v>
      </c>
      <c r="J102" s="58">
        <f t="shared" si="10"/>
        <v>10.698571428571428</v>
      </c>
      <c r="K102" s="58">
        <f t="shared" si="10"/>
        <v>0.18565714285714288</v>
      </c>
      <c r="L102" s="58">
        <f t="shared" si="10"/>
        <v>16.829999999999998</v>
      </c>
      <c r="M102" s="58">
        <f t="shared" si="10"/>
        <v>10.16</v>
      </c>
      <c r="N102" s="58">
        <f t="shared" si="10"/>
        <v>2.4814285714285709</v>
      </c>
      <c r="O102" s="58">
        <f t="shared" si="10"/>
        <v>0.9796499999999998</v>
      </c>
      <c r="P102" s="58">
        <f t="shared" si="10"/>
        <v>0.68700714285714271</v>
      </c>
      <c r="Q102" s="58">
        <f t="shared" si="10"/>
        <v>0.10810714285714285</v>
      </c>
      <c r="R102" s="58">
        <f t="shared" si="10"/>
        <v>5.4850000000000003E-2</v>
      </c>
      <c r="S102" s="58">
        <f t="shared" si="10"/>
        <v>2.0692857142857145E-2</v>
      </c>
      <c r="T102" s="58">
        <f t="shared" si="10"/>
        <v>99.992378571428574</v>
      </c>
    </row>
    <row r="103" spans="4:20" s="56" customFormat="1" x14ac:dyDescent="0.25">
      <c r="F103" s="57" t="s">
        <v>136</v>
      </c>
      <c r="G103" s="58">
        <f>STDEV(G88:G101)</f>
        <v>0.30751753277989485</v>
      </c>
      <c r="H103" s="58">
        <f t="shared" ref="H103:T103" si="11">STDEV(H88:H101)</f>
        <v>5.7167577070677641E-2</v>
      </c>
      <c r="I103" s="58">
        <f t="shared" si="11"/>
        <v>0.15232448014927624</v>
      </c>
      <c r="J103" s="58">
        <f t="shared" si="11"/>
        <v>0.12853357196032156</v>
      </c>
      <c r="K103" s="58">
        <f t="shared" si="11"/>
        <v>4.2226253486622276E-2</v>
      </c>
      <c r="L103" s="58">
        <f t="shared" si="11"/>
        <v>0.17948644688495233</v>
      </c>
      <c r="M103" s="58">
        <f t="shared" si="11"/>
        <v>0.19002024183673774</v>
      </c>
      <c r="N103" s="58">
        <f t="shared" si="11"/>
        <v>9.8046860292346008E-2</v>
      </c>
      <c r="O103" s="58">
        <f t="shared" si="11"/>
        <v>3.9241554701420975E-2</v>
      </c>
      <c r="P103" s="58">
        <f t="shared" si="11"/>
        <v>7.285884629553617E-2</v>
      </c>
      <c r="Q103" s="58">
        <f t="shared" si="11"/>
        <v>2.7205046598739013E-2</v>
      </c>
      <c r="R103" s="58">
        <f t="shared" si="11"/>
        <v>2.2876213713072219E-2</v>
      </c>
      <c r="S103" s="58">
        <f t="shared" si="11"/>
        <v>5.1193050373985402E-2</v>
      </c>
      <c r="T103" s="58">
        <f t="shared" si="11"/>
        <v>0.48400768776248571</v>
      </c>
    </row>
    <row r="105" spans="4:20" x14ac:dyDescent="0.25">
      <c r="F105" s="44" t="s">
        <v>329</v>
      </c>
      <c r="G105" s="51">
        <f>AVERAGE(G88:G101,G80:G85)</f>
        <v>44.945500000000003</v>
      </c>
      <c r="H105" s="51">
        <f t="shared" ref="H105:T105" si="12">AVERAGE(H88:H101,H80:H85)</f>
        <v>1.9964999999999999</v>
      </c>
      <c r="I105" s="51">
        <f t="shared" si="12"/>
        <v>10.808</v>
      </c>
      <c r="J105" s="51">
        <f t="shared" si="12"/>
        <v>10.6995</v>
      </c>
      <c r="K105" s="51">
        <f t="shared" si="12"/>
        <v>0.18999000000000002</v>
      </c>
      <c r="L105" s="51">
        <f t="shared" si="12"/>
        <v>16.854999999999997</v>
      </c>
      <c r="M105" s="51">
        <f t="shared" si="12"/>
        <v>10.205</v>
      </c>
      <c r="N105" s="51">
        <f t="shared" si="12"/>
        <v>2.4654999999999996</v>
      </c>
      <c r="O105" s="51">
        <f t="shared" si="12"/>
        <v>0.99568499999999993</v>
      </c>
      <c r="P105" s="51">
        <f t="shared" si="12"/>
        <v>0.6810449999999999</v>
      </c>
      <c r="Q105" s="51">
        <f t="shared" si="12"/>
        <v>0.10881499999999997</v>
      </c>
      <c r="R105" s="51">
        <f t="shared" si="12"/>
        <v>5.2229999999999999E-2</v>
      </c>
      <c r="S105" s="51">
        <f t="shared" si="12"/>
        <v>3.7394999999999998E-2</v>
      </c>
      <c r="T105" s="51">
        <f t="shared" si="12"/>
        <v>100.04013999999998</v>
      </c>
    </row>
    <row r="106" spans="4:20" s="93" customFormat="1" ht="15.75" thickBot="1" x14ac:dyDescent="0.3">
      <c r="F106" s="93" t="s">
        <v>330</v>
      </c>
      <c r="G106" s="94">
        <f>STDEVP(G88:G101,G80:G85)</f>
        <v>0.27950804997352124</v>
      </c>
      <c r="H106" s="94">
        <f t="shared" ref="H106:T106" si="13">STDEVP(H88:H101,H80:H85)</f>
        <v>5.2846475757613205E-2</v>
      </c>
      <c r="I106" s="94">
        <f t="shared" si="13"/>
        <v>0.13478130434151464</v>
      </c>
      <c r="J106" s="94">
        <f t="shared" si="13"/>
        <v>0.11693908670756767</v>
      </c>
      <c r="K106" s="94">
        <f t="shared" si="13"/>
        <v>3.8436712918770752E-2</v>
      </c>
      <c r="L106" s="94">
        <f t="shared" si="13"/>
        <v>0.20013745276684228</v>
      </c>
      <c r="M106" s="94">
        <f t="shared" si="13"/>
        <v>0.17917868176767013</v>
      </c>
      <c r="N106" s="94">
        <f t="shared" si="13"/>
        <v>9.8867335353998498E-2</v>
      </c>
      <c r="O106" s="94">
        <f t="shared" si="13"/>
        <v>5.181471099021976E-2</v>
      </c>
      <c r="P106" s="94">
        <f t="shared" si="13"/>
        <v>6.2288566165870279E-2</v>
      </c>
      <c r="Q106" s="94">
        <f t="shared" si="13"/>
        <v>3.3837616272426797E-2</v>
      </c>
      <c r="R106" s="94">
        <f t="shared" si="13"/>
        <v>2.0066118209559128E-2</v>
      </c>
      <c r="S106" s="94">
        <f t="shared" si="13"/>
        <v>7.2740267218370874E-2</v>
      </c>
      <c r="T106" s="94">
        <f t="shared" si="13"/>
        <v>0.43796440311970664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9"/>
  <sheetViews>
    <sheetView zoomScaleNormal="100" workbookViewId="0">
      <pane ySplit="615" topLeftCell="A31" activePane="bottomLeft"/>
      <selection activeCell="O1" sqref="O1:Q1048576"/>
      <selection pane="bottomLeft" activeCell="C71" sqref="C71"/>
    </sheetView>
  </sheetViews>
  <sheetFormatPr defaultRowHeight="15" x14ac:dyDescent="0.25"/>
  <cols>
    <col min="1" max="1" width="15.28515625" style="44" customWidth="1"/>
    <col min="2" max="2" width="42.28515625" bestFit="1" customWidth="1"/>
    <col min="3" max="3" width="14.85546875" bestFit="1" customWidth="1"/>
    <col min="4" max="4" width="6.140625" bestFit="1" customWidth="1"/>
    <col min="5" max="5" width="5" bestFit="1" customWidth="1"/>
    <col min="6" max="6" width="5.7109375" bestFit="1" customWidth="1"/>
    <col min="7" max="7" width="5.85546875" bestFit="1" customWidth="1"/>
    <col min="8" max="8" width="6.5703125" bestFit="1" customWidth="1"/>
    <col min="9" max="9" width="6.42578125" bestFit="1" customWidth="1"/>
    <col min="10" max="10" width="6.140625" bestFit="1" customWidth="1"/>
    <col min="11" max="12" width="5.5703125" bestFit="1" customWidth="1"/>
    <col min="13" max="13" width="5" bestFit="1" customWidth="1"/>
    <col min="14" max="14" width="6.28515625" bestFit="1" customWidth="1"/>
    <col min="15" max="15" width="12" style="44" bestFit="1" customWidth="1"/>
    <col min="16" max="16" width="10.140625" style="124" bestFit="1" customWidth="1"/>
    <col min="17" max="17" width="4.7109375" bestFit="1" customWidth="1"/>
  </cols>
  <sheetData>
    <row r="1" spans="1:17" ht="18.75" thickBot="1" x14ac:dyDescent="0.4">
      <c r="A1" s="43" t="s">
        <v>614</v>
      </c>
      <c r="B1" s="1" t="s">
        <v>890</v>
      </c>
      <c r="C1" s="136" t="s">
        <v>690</v>
      </c>
      <c r="D1" s="135" t="s">
        <v>696</v>
      </c>
      <c r="E1" s="135" t="s">
        <v>695</v>
      </c>
      <c r="F1" s="135" t="s">
        <v>694</v>
      </c>
      <c r="G1" s="135" t="s">
        <v>693</v>
      </c>
      <c r="H1" s="135" t="s">
        <v>692</v>
      </c>
      <c r="I1" s="135" t="s">
        <v>691</v>
      </c>
      <c r="J1" s="135" t="s">
        <v>697</v>
      </c>
      <c r="K1" s="135" t="s">
        <v>698</v>
      </c>
      <c r="L1" s="135" t="s">
        <v>700</v>
      </c>
      <c r="M1" s="135" t="s">
        <v>699</v>
      </c>
      <c r="N1" s="135" t="s">
        <v>701</v>
      </c>
      <c r="O1" s="185" t="s">
        <v>620</v>
      </c>
      <c r="P1" s="136" t="s">
        <v>813</v>
      </c>
      <c r="Q1" s="136" t="s">
        <v>619</v>
      </c>
    </row>
    <row r="2" spans="1:17" x14ac:dyDescent="0.25">
      <c r="A2" s="173" t="s">
        <v>154</v>
      </c>
      <c r="B2" s="96" t="s">
        <v>331</v>
      </c>
      <c r="C2" s="122">
        <v>0</v>
      </c>
      <c r="D2" s="97">
        <f>'Original glasses'!G34</f>
        <v>40.113461538461529</v>
      </c>
      <c r="E2" s="97">
        <f>'Original glasses'!H34</f>
        <v>2.9996153846153844</v>
      </c>
      <c r="F2" s="97">
        <f>'Original glasses'!I34</f>
        <v>9.6646153846153862</v>
      </c>
      <c r="G2" s="97">
        <f>'Original glasses'!J34</f>
        <v>9.98014153846154</v>
      </c>
      <c r="H2" s="97">
        <f>'Original glasses'!K34</f>
        <v>0.16805384615384611</v>
      </c>
      <c r="I2" s="97">
        <f>'Original glasses'!L34</f>
        <v>15.937692307692307</v>
      </c>
      <c r="J2" s="97">
        <f>'Original glasses'!M34</f>
        <v>13.399615384615386</v>
      </c>
      <c r="K2" s="97">
        <f>'Original glasses'!N34</f>
        <v>2.8838461538461533</v>
      </c>
      <c r="L2" s="97">
        <f>'Original glasses'!O34</f>
        <v>1.7280769230769231</v>
      </c>
      <c r="M2" s="97">
        <f>'Original glasses'!P34</f>
        <v>1.0918692307692306</v>
      </c>
      <c r="N2" s="97">
        <f>'Original glasses'!T34</f>
        <v>98.087099230769226</v>
      </c>
      <c r="O2" s="205">
        <f>100-N2</f>
        <v>1.9129007692307738</v>
      </c>
      <c r="P2" s="192"/>
      <c r="Q2" s="152">
        <f>(I2/40.31)/((I2/40.31)+(G2-(G2*0.15))*1.11/71.85)</f>
        <v>0.75105175979249972</v>
      </c>
    </row>
    <row r="3" spans="1:17" x14ac:dyDescent="0.25">
      <c r="A3" s="174" t="s">
        <v>154</v>
      </c>
      <c r="B3" s="7" t="s">
        <v>332</v>
      </c>
      <c r="C3" s="118">
        <v>10</v>
      </c>
      <c r="D3" s="10">
        <f>'Experimental runs'!J7</f>
        <v>38.872749999999996</v>
      </c>
      <c r="E3" s="10">
        <f>'Experimental runs'!K7</f>
        <v>2.5422500000000001</v>
      </c>
      <c r="F3" s="10">
        <f>'Experimental runs'!L7</f>
        <v>10.9445</v>
      </c>
      <c r="G3" s="10">
        <f>'Experimental runs'!M7</f>
        <v>7.5742499999999993</v>
      </c>
      <c r="H3" s="10">
        <f>'Experimental runs'!N7</f>
        <v>0.18325000000000002</v>
      </c>
      <c r="I3" s="10">
        <f>'Experimental runs'!O7</f>
        <v>5.88225</v>
      </c>
      <c r="J3" s="10">
        <f>'Experimental runs'!P7</f>
        <v>22.933</v>
      </c>
      <c r="K3" s="10">
        <f>'Experimental runs'!Q7</f>
        <v>3.8962500000000002</v>
      </c>
      <c r="L3" s="10">
        <f>'Experimental runs'!R7</f>
        <v>2.6552499999999997</v>
      </c>
      <c r="M3" s="10">
        <f>'Experimental runs'!S7</f>
        <v>1.2497499999999999</v>
      </c>
      <c r="N3" s="10">
        <f t="shared" ref="N3:N5" si="0">SUM(D3:M3)</f>
        <v>96.733500000000006</v>
      </c>
      <c r="O3" s="203">
        <f>100-N3</f>
        <v>3.2664999999999935</v>
      </c>
      <c r="P3" s="195"/>
      <c r="Q3" s="196">
        <f t="shared" ref="Q3:Q65" si="1">(I3/40.31)/((I3/40.31)+(G3-(G3*0.15))*1.11/71.85)</f>
        <v>0.59467479062715622</v>
      </c>
    </row>
    <row r="4" spans="1:17" x14ac:dyDescent="0.25">
      <c r="A4" s="174" t="s">
        <v>154</v>
      </c>
      <c r="B4" s="7" t="s">
        <v>333</v>
      </c>
      <c r="C4" s="118">
        <v>30</v>
      </c>
      <c r="D4" s="10">
        <f>'Experimental runs'!J19</f>
        <v>31.249500000000001</v>
      </c>
      <c r="E4" s="10">
        <f>'Experimental runs'!K19</f>
        <v>1.238</v>
      </c>
      <c r="F4" s="10">
        <f>'Experimental runs'!L19</f>
        <v>6.7285000000000004</v>
      </c>
      <c r="G4" s="10">
        <f>'Experimental runs'!M19</f>
        <v>4.2919999999999998</v>
      </c>
      <c r="H4" s="10">
        <f>'Experimental runs'!N19</f>
        <v>0.122</v>
      </c>
      <c r="I4" s="10">
        <f>'Experimental runs'!O19</f>
        <v>2.9234999999999998</v>
      </c>
      <c r="J4" s="10">
        <f>'Experimental runs'!P19</f>
        <v>29.535</v>
      </c>
      <c r="K4" s="10">
        <f>'Experimental runs'!Q19</f>
        <v>3.6040000000000001</v>
      </c>
      <c r="L4" s="10">
        <f>'Experimental runs'!R19</f>
        <v>3.5125000000000002</v>
      </c>
      <c r="M4" s="10">
        <f>'Experimental runs'!S19</f>
        <v>1.9280000000000002</v>
      </c>
      <c r="N4" s="10">
        <f t="shared" si="0"/>
        <v>85.13300000000001</v>
      </c>
      <c r="O4" s="203">
        <f t="shared" ref="O4:O13" si="2">100-N4</f>
        <v>14.86699999999999</v>
      </c>
      <c r="P4" s="195"/>
      <c r="Q4" s="196">
        <f t="shared" si="1"/>
        <v>0.56271020823581852</v>
      </c>
    </row>
    <row r="5" spans="1:17" x14ac:dyDescent="0.25">
      <c r="A5" s="174" t="s">
        <v>154</v>
      </c>
      <c r="B5" s="7" t="s">
        <v>334</v>
      </c>
      <c r="C5" s="118">
        <v>50</v>
      </c>
      <c r="D5" s="10">
        <f>'Experimental runs'!J42</f>
        <v>29.49</v>
      </c>
      <c r="E5" s="10">
        <f>'Experimental runs'!K42</f>
        <v>1.2294</v>
      </c>
      <c r="F5" s="10">
        <f>'Experimental runs'!L42</f>
        <v>3.98</v>
      </c>
      <c r="G5" s="10">
        <f>'Experimental runs'!M42</f>
        <v>2.0515439999999998</v>
      </c>
      <c r="H5" s="10">
        <f>'Experimental runs'!N42</f>
        <v>0.13780000000000001</v>
      </c>
      <c r="I5" s="10">
        <f>'Experimental runs'!O42</f>
        <v>4.57</v>
      </c>
      <c r="J5" s="10">
        <f>'Experimental runs'!P42</f>
        <v>40.4</v>
      </c>
      <c r="K5" s="10">
        <f>'Experimental runs'!Q42</f>
        <v>3.36</v>
      </c>
      <c r="L5" s="10">
        <f>'Experimental runs'!R42</f>
        <v>2.08</v>
      </c>
      <c r="M5" s="10">
        <f>'Experimental runs'!S42</f>
        <v>0.73280000000000001</v>
      </c>
      <c r="N5" s="10">
        <f t="shared" si="0"/>
        <v>88.031543999999997</v>
      </c>
      <c r="O5" s="203">
        <f t="shared" si="2"/>
        <v>11.968456000000003</v>
      </c>
      <c r="P5" s="195"/>
      <c r="Q5" s="196">
        <f t="shared" si="1"/>
        <v>0.80799903622987435</v>
      </c>
    </row>
    <row r="6" spans="1:17" x14ac:dyDescent="0.25">
      <c r="A6" s="216" t="s">
        <v>154</v>
      </c>
      <c r="B6" s="217" t="s">
        <v>331</v>
      </c>
      <c r="C6" s="121">
        <v>0</v>
      </c>
      <c r="D6" s="218">
        <f>'Original glasses'!G34</f>
        <v>40.113461538461529</v>
      </c>
      <c r="E6" s="218">
        <f>'Original glasses'!H34</f>
        <v>2.9996153846153844</v>
      </c>
      <c r="F6" s="218">
        <f>'Original glasses'!I34</f>
        <v>9.6646153846153862</v>
      </c>
      <c r="G6" s="218">
        <f>'Original glasses'!J34</f>
        <v>9.98014153846154</v>
      </c>
      <c r="H6" s="218">
        <f>'Original glasses'!K34</f>
        <v>0.16805384615384611</v>
      </c>
      <c r="I6" s="218">
        <f>'Original glasses'!L34</f>
        <v>15.937692307692307</v>
      </c>
      <c r="J6" s="218">
        <f>'Original glasses'!M34</f>
        <v>13.399615384615386</v>
      </c>
      <c r="K6" s="218">
        <f>'Original glasses'!N34</f>
        <v>2.8838461538461533</v>
      </c>
      <c r="L6" s="218">
        <f>'Original glasses'!O34</f>
        <v>1.7280769230769231</v>
      </c>
      <c r="M6" s="218">
        <f>'Original glasses'!P34</f>
        <v>1.0918692307692306</v>
      </c>
      <c r="N6" s="218">
        <f>'Original glasses'!T34</f>
        <v>98.087099230769226</v>
      </c>
      <c r="O6" s="219">
        <f t="shared" si="2"/>
        <v>1.9129007692307738</v>
      </c>
      <c r="P6" s="220">
        <f t="shared" ref="P6:P13" si="3">J6/F6</f>
        <v>1.3864613180515759</v>
      </c>
      <c r="Q6" s="221">
        <f t="shared" si="1"/>
        <v>0.75105175979249972</v>
      </c>
    </row>
    <row r="7" spans="1:17" x14ac:dyDescent="0.25">
      <c r="A7" s="174" t="s">
        <v>154</v>
      </c>
      <c r="B7" s="7" t="s">
        <v>335</v>
      </c>
      <c r="C7" s="118">
        <v>10</v>
      </c>
      <c r="D7" s="10">
        <f>'Experimental runs'!J62</f>
        <v>37.194636363636363</v>
      </c>
      <c r="E7" s="10">
        <f>'Experimental runs'!K62</f>
        <v>2.7713636363636365</v>
      </c>
      <c r="F7" s="10">
        <f>'Experimental runs'!L62</f>
        <v>9.6932727272727259</v>
      </c>
      <c r="G7" s="10">
        <f>'Experimental runs'!M62</f>
        <v>8.8024545454545464</v>
      </c>
      <c r="H7" s="10">
        <f>'Experimental runs'!N62</f>
        <v>0.15609090909090909</v>
      </c>
      <c r="I7" s="10">
        <f>'Experimental runs'!O62</f>
        <v>10.882272727272726</v>
      </c>
      <c r="J7" s="10">
        <f>'Experimental runs'!P62</f>
        <v>20.203181818181818</v>
      </c>
      <c r="K7" s="10">
        <f>'Experimental runs'!Q62</f>
        <v>2.9083636363636356</v>
      </c>
      <c r="L7" s="10">
        <f>'Experimental runs'!R62</f>
        <v>1.8203636363636364</v>
      </c>
      <c r="M7" s="10">
        <f>'Experimental runs'!S62</f>
        <v>1.1324545454545456</v>
      </c>
      <c r="N7" s="10">
        <f t="shared" ref="N7:N13" si="4">SUM(D7:M7)</f>
        <v>95.564454545454538</v>
      </c>
      <c r="O7" s="203">
        <f t="shared" si="2"/>
        <v>4.435545454545462</v>
      </c>
      <c r="P7" s="195">
        <f t="shared" si="3"/>
        <v>2.0842477444525729</v>
      </c>
      <c r="Q7" s="196">
        <f t="shared" si="1"/>
        <v>0.70019874646009961</v>
      </c>
    </row>
    <row r="8" spans="1:17" x14ac:dyDescent="0.25">
      <c r="A8" s="174" t="s">
        <v>154</v>
      </c>
      <c r="B8" s="7" t="s">
        <v>336</v>
      </c>
      <c r="C8" s="118">
        <v>30</v>
      </c>
      <c r="D8" s="10">
        <f>'Experimental runs'!J81</f>
        <v>33.206777777777781</v>
      </c>
      <c r="E8" s="10">
        <f>'Experimental runs'!K81</f>
        <v>2.4325555555555556</v>
      </c>
      <c r="F8" s="10">
        <f>'Experimental runs'!L81</f>
        <v>7.8903333333333343</v>
      </c>
      <c r="G8" s="10">
        <f>'Experimental runs'!M81</f>
        <v>6.9084444444444451</v>
      </c>
      <c r="H8" s="10">
        <f>'Experimental runs'!N81</f>
        <v>0.14077777777777778</v>
      </c>
      <c r="I8" s="10">
        <f>'Experimental runs'!O81</f>
        <v>11.331222222222221</v>
      </c>
      <c r="J8" s="10">
        <f>'Experimental runs'!P81</f>
        <v>26.558666666666671</v>
      </c>
      <c r="K8" s="10">
        <f>'Experimental runs'!Q81</f>
        <v>2.4171111111111117</v>
      </c>
      <c r="L8" s="10">
        <f>'Experimental runs'!R81</f>
        <v>1.5514444444444446</v>
      </c>
      <c r="M8" s="10">
        <f>'Experimental runs'!S81</f>
        <v>0.98411111111111127</v>
      </c>
      <c r="N8" s="10">
        <f t="shared" si="4"/>
        <v>93.421444444444447</v>
      </c>
      <c r="O8" s="203">
        <f t="shared" si="2"/>
        <v>6.5785555555555533</v>
      </c>
      <c r="P8" s="195">
        <f t="shared" si="3"/>
        <v>3.3659752439694142</v>
      </c>
      <c r="Q8" s="196">
        <f t="shared" si="1"/>
        <v>0.75601554018708694</v>
      </c>
    </row>
    <row r="9" spans="1:17" x14ac:dyDescent="0.25">
      <c r="A9" s="174" t="s">
        <v>154</v>
      </c>
      <c r="B9" s="7" t="s">
        <v>337</v>
      </c>
      <c r="C9" s="118">
        <v>50</v>
      </c>
      <c r="D9" s="10">
        <f>'Experimental runs'!J107</f>
        <v>29.340600000000006</v>
      </c>
      <c r="E9" s="10">
        <f>'Experimental runs'!K107</f>
        <v>2.1523999999999996</v>
      </c>
      <c r="F9" s="10">
        <f>'Experimental runs'!L107</f>
        <v>5.9116999999999997</v>
      </c>
      <c r="G9" s="10">
        <f>'Experimental runs'!M107</f>
        <v>5.4760999999999997</v>
      </c>
      <c r="H9" s="10">
        <f>'Experimental runs'!N107</f>
        <v>0.129</v>
      </c>
      <c r="I9" s="10">
        <f>'Experimental runs'!O107</f>
        <v>10.456100000000001</v>
      </c>
      <c r="J9" s="10">
        <f>'Experimental runs'!P107</f>
        <v>31.324999999999999</v>
      </c>
      <c r="K9" s="10">
        <f>'Experimental runs'!Q107</f>
        <v>2.1868000000000003</v>
      </c>
      <c r="L9" s="10">
        <f>'Experimental runs'!R107</f>
        <v>1.3619999999999997</v>
      </c>
      <c r="M9" s="10">
        <f>'Experimental runs'!S107</f>
        <v>0.88990000000000014</v>
      </c>
      <c r="N9" s="10">
        <f t="shared" si="4"/>
        <v>89.229600000000005</v>
      </c>
      <c r="O9" s="203">
        <f t="shared" si="2"/>
        <v>10.770399999999995</v>
      </c>
      <c r="P9" s="195">
        <f t="shared" si="3"/>
        <v>5.2988142158769902</v>
      </c>
      <c r="Q9" s="196">
        <f t="shared" si="1"/>
        <v>0.78294850890172352</v>
      </c>
    </row>
    <row r="10" spans="1:17" x14ac:dyDescent="0.25">
      <c r="A10" s="216" t="s">
        <v>154</v>
      </c>
      <c r="B10" s="217" t="s">
        <v>331</v>
      </c>
      <c r="C10" s="121">
        <v>0</v>
      </c>
      <c r="D10" s="218">
        <f>'Original glasses'!G34</f>
        <v>40.113461538461529</v>
      </c>
      <c r="E10" s="218">
        <f>'Original glasses'!H34</f>
        <v>2.9996153846153844</v>
      </c>
      <c r="F10" s="218">
        <f>'Original glasses'!I34</f>
        <v>9.6646153846153862</v>
      </c>
      <c r="G10" s="218">
        <f>'Original glasses'!J34</f>
        <v>9.98014153846154</v>
      </c>
      <c r="H10" s="218">
        <f>'Original glasses'!K34</f>
        <v>0.16805384615384611</v>
      </c>
      <c r="I10" s="218">
        <f>'Original glasses'!L34</f>
        <v>15.937692307692307</v>
      </c>
      <c r="J10" s="218">
        <f>'Original glasses'!M34</f>
        <v>13.399615384615386</v>
      </c>
      <c r="K10" s="218">
        <f>'Original glasses'!N34</f>
        <v>2.8838461538461533</v>
      </c>
      <c r="L10" s="218">
        <f>'Original glasses'!O34</f>
        <v>1.7280769230769231</v>
      </c>
      <c r="M10" s="218">
        <f>'Original glasses'!P34</f>
        <v>1.0918692307692306</v>
      </c>
      <c r="N10" s="218">
        <f>'Original glasses'!T38</f>
        <v>98.683300000000003</v>
      </c>
      <c r="O10" s="219">
        <f t="shared" si="2"/>
        <v>1.3166999999999973</v>
      </c>
      <c r="P10" s="220">
        <f t="shared" si="3"/>
        <v>1.3864613180515759</v>
      </c>
      <c r="Q10" s="221">
        <f t="shared" si="1"/>
        <v>0.75105175979249972</v>
      </c>
    </row>
    <row r="11" spans="1:17" x14ac:dyDescent="0.25">
      <c r="A11" s="174" t="s">
        <v>154</v>
      </c>
      <c r="B11" s="7" t="s">
        <v>338</v>
      </c>
      <c r="C11" s="118">
        <v>10</v>
      </c>
      <c r="D11" s="10">
        <f>'Experimental runs'!J135</f>
        <v>37.395769230769233</v>
      </c>
      <c r="E11" s="10">
        <f>'Experimental runs'!K135</f>
        <v>2.5506923076923083</v>
      </c>
      <c r="F11" s="10">
        <f>'Experimental runs'!L135</f>
        <v>8.9543846153846154</v>
      </c>
      <c r="G11" s="10">
        <f>'Experimental runs'!M135</f>
        <v>9.2966153846153858</v>
      </c>
      <c r="H11" s="10">
        <f>'Experimental runs'!N135</f>
        <v>0.153</v>
      </c>
      <c r="I11" s="10">
        <f>'Experimental runs'!O135</f>
        <v>14.259230769230767</v>
      </c>
      <c r="J11" s="10">
        <f>'Experimental runs'!P135</f>
        <v>18.611615384615387</v>
      </c>
      <c r="K11" s="10">
        <f>'Experimental runs'!Q135</f>
        <v>2.6178461538461537</v>
      </c>
      <c r="L11" s="10">
        <f>'Experimental runs'!R135</f>
        <v>1.6462307692307694</v>
      </c>
      <c r="M11" s="10">
        <f>'Experimental runs'!S135</f>
        <v>1.0319230769230769</v>
      </c>
      <c r="N11" s="10">
        <f t="shared" si="4"/>
        <v>96.51730769230771</v>
      </c>
      <c r="O11" s="203">
        <f t="shared" si="2"/>
        <v>3.4826923076922895</v>
      </c>
      <c r="P11" s="195">
        <f t="shared" si="3"/>
        <v>2.0784918432740302</v>
      </c>
      <c r="Q11" s="196">
        <f t="shared" si="1"/>
        <v>0.74343399463966264</v>
      </c>
    </row>
    <row r="12" spans="1:17" x14ac:dyDescent="0.25">
      <c r="A12" s="174" t="s">
        <v>154</v>
      </c>
      <c r="B12" s="7" t="s">
        <v>339</v>
      </c>
      <c r="C12" s="118">
        <v>30</v>
      </c>
      <c r="D12" s="10">
        <f>'Experimental runs'!J180</f>
        <v>33.259214285714293</v>
      </c>
      <c r="E12" s="10">
        <f>'Experimental runs'!K180</f>
        <v>2.2794285714285714</v>
      </c>
      <c r="F12" s="10">
        <f>'Experimental runs'!L180</f>
        <v>7.7069285714285716</v>
      </c>
      <c r="G12" s="10">
        <f>'Experimental runs'!M180</f>
        <v>7.6017857142857128</v>
      </c>
      <c r="H12" s="10">
        <f>'Experimental runs'!N180</f>
        <v>0.13657142857142859</v>
      </c>
      <c r="I12" s="10">
        <f>'Experimental runs'!O180</f>
        <v>12.673642857142857</v>
      </c>
      <c r="J12" s="10">
        <f>'Experimental runs'!P180</f>
        <v>25.87707142857143</v>
      </c>
      <c r="K12" s="10">
        <f>'Experimental runs'!Q180</f>
        <v>2.4089285714285715</v>
      </c>
      <c r="L12" s="10">
        <f>'Experimental runs'!R180</f>
        <v>1.4710714285714288</v>
      </c>
      <c r="M12" s="10">
        <f>'Experimental runs'!S180</f>
        <v>0.99850000000000005</v>
      </c>
      <c r="N12" s="10">
        <f t="shared" si="4"/>
        <v>94.413142857142873</v>
      </c>
      <c r="O12" s="203">
        <f t="shared" si="2"/>
        <v>5.5868571428571272</v>
      </c>
      <c r="P12" s="195">
        <f t="shared" si="3"/>
        <v>3.3576373763867391</v>
      </c>
      <c r="Q12" s="196">
        <f t="shared" si="1"/>
        <v>0.75901397380137181</v>
      </c>
    </row>
    <row r="13" spans="1:17" ht="15.75" thickBot="1" x14ac:dyDescent="0.3">
      <c r="A13" s="176" t="s">
        <v>154</v>
      </c>
      <c r="B13" s="64" t="s">
        <v>340</v>
      </c>
      <c r="C13" s="120">
        <v>50</v>
      </c>
      <c r="D13" s="65">
        <f>'Experimental runs'!J234</f>
        <v>29.775529411764715</v>
      </c>
      <c r="E13" s="65">
        <f>'Experimental runs'!K234</f>
        <v>1.9999411764705883</v>
      </c>
      <c r="F13" s="65">
        <f>'Experimental runs'!L234</f>
        <v>6.882411764705882</v>
      </c>
      <c r="G13" s="65">
        <f>'Experimental runs'!M234</f>
        <v>6.4158235294117647</v>
      </c>
      <c r="H13" s="65">
        <f>'Experimental runs'!N234</f>
        <v>0.13747058823529412</v>
      </c>
      <c r="I13" s="65">
        <f>'Experimental runs'!O234</f>
        <v>11.541411764705881</v>
      </c>
      <c r="J13" s="65">
        <f>'Experimental runs'!P234</f>
        <v>30.515529411764707</v>
      </c>
      <c r="K13" s="65">
        <f>'Experimental runs'!Q234</f>
        <v>2.1085882352941177</v>
      </c>
      <c r="L13" s="65">
        <f>'Experimental runs'!R234</f>
        <v>1.3014117647058825</v>
      </c>
      <c r="M13" s="65">
        <f>'Experimental runs'!S234</f>
        <v>0.88829411764705868</v>
      </c>
      <c r="N13" s="65">
        <f t="shared" si="4"/>
        <v>91.56641176470589</v>
      </c>
      <c r="O13" s="206">
        <f t="shared" si="2"/>
        <v>8.4335882352941098</v>
      </c>
      <c r="P13" s="201">
        <f t="shared" si="3"/>
        <v>4.4338424457910621</v>
      </c>
      <c r="Q13" s="202">
        <f t="shared" si="1"/>
        <v>0.77264625661613706</v>
      </c>
    </row>
    <row r="14" spans="1:17" ht="15.75" thickBot="1" x14ac:dyDescent="0.3">
      <c r="A14" s="17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228"/>
      <c r="P14" s="228"/>
      <c r="Q14" s="186"/>
    </row>
    <row r="15" spans="1:17" x14ac:dyDescent="0.25">
      <c r="A15" s="173" t="s">
        <v>150</v>
      </c>
      <c r="B15" s="96" t="s">
        <v>331</v>
      </c>
      <c r="C15" s="122">
        <v>0</v>
      </c>
      <c r="D15" s="97">
        <f>'Original glasses'!G69</f>
        <v>32.840312499999996</v>
      </c>
      <c r="E15" s="97">
        <f>'Original glasses'!H69</f>
        <v>2.4359375000000001</v>
      </c>
      <c r="F15" s="97">
        <f>'Original glasses'!I69</f>
        <v>7.6778124999999999</v>
      </c>
      <c r="G15" s="97">
        <f>'Original glasses'!J69</f>
        <v>11.123124999999998</v>
      </c>
      <c r="H15" s="97">
        <f>'Original glasses'!K69</f>
        <v>0.21837499999999999</v>
      </c>
      <c r="I15" s="97">
        <f>'Original glasses'!L69</f>
        <v>18.23</v>
      </c>
      <c r="J15" s="97">
        <f>'Original glasses'!M69</f>
        <v>22.819687499999993</v>
      </c>
      <c r="K15" s="97">
        <f>'Original glasses'!N69</f>
        <v>1.0579249999999998</v>
      </c>
      <c r="L15" s="97">
        <f>'Original glasses'!O69</f>
        <v>0.73508124999999969</v>
      </c>
      <c r="M15" s="97">
        <f>'Original glasses'!P69</f>
        <v>1.6641250000000001</v>
      </c>
      <c r="N15" s="97">
        <f>'Original glasses'!T69</f>
        <v>98.978709375000037</v>
      </c>
      <c r="O15" s="205">
        <f>100-N15</f>
        <v>1.0212906249999634</v>
      </c>
      <c r="P15" s="192">
        <f t="shared" ref="P15:P22" si="5">J15/F15</f>
        <v>2.9721600390736285</v>
      </c>
      <c r="Q15" s="152">
        <f t="shared" si="1"/>
        <v>0.75587253365352691</v>
      </c>
    </row>
    <row r="16" spans="1:17" x14ac:dyDescent="0.25">
      <c r="A16" s="174" t="s">
        <v>150</v>
      </c>
      <c r="B16" s="7" t="s">
        <v>335</v>
      </c>
      <c r="C16" s="118">
        <v>10</v>
      </c>
      <c r="D16" s="10">
        <f>'Experimental runs'!J278</f>
        <v>30.704000000000001</v>
      </c>
      <c r="E16" s="10">
        <f>'Experimental runs'!K278</f>
        <v>2.4994000000000001</v>
      </c>
      <c r="F16" s="10">
        <f>'Experimental runs'!L278</f>
        <v>6.556</v>
      </c>
      <c r="G16" s="10">
        <f>'Experimental runs'!M278</f>
        <v>6.4382000000000001</v>
      </c>
      <c r="H16" s="10">
        <f>'Experimental runs'!N278</f>
        <v>0.19139999999999999</v>
      </c>
      <c r="I16" s="10">
        <f>'Experimental runs'!O278</f>
        <v>10.7982</v>
      </c>
      <c r="J16" s="10">
        <f>'Experimental runs'!P278</f>
        <v>30.156600000000005</v>
      </c>
      <c r="K16" s="10">
        <f>'Experimental runs'!Q278</f>
        <v>1.2310000000000001</v>
      </c>
      <c r="L16" s="10">
        <f>'Experimental runs'!R278</f>
        <v>0.78359999999999996</v>
      </c>
      <c r="M16" s="10">
        <f>'Experimental runs'!S278</f>
        <v>1.9922</v>
      </c>
      <c r="N16" s="10">
        <f t="shared" ref="N16:N18" si="6">SUM(D16:M16)</f>
        <v>91.350600000000014</v>
      </c>
      <c r="O16" s="203">
        <f t="shared" ref="O16:O18" si="7">100-N16</f>
        <v>8.6493999999999858</v>
      </c>
      <c r="P16" s="195">
        <f t="shared" si="5"/>
        <v>4.5998474679682744</v>
      </c>
      <c r="Q16" s="196">
        <f t="shared" si="1"/>
        <v>0.76010776273672587</v>
      </c>
    </row>
    <row r="17" spans="1:18" x14ac:dyDescent="0.25">
      <c r="A17" s="174" t="s">
        <v>150</v>
      </c>
      <c r="B17" s="7" t="s">
        <v>336</v>
      </c>
      <c r="C17" s="118">
        <v>30</v>
      </c>
      <c r="D17" s="10">
        <f>'Experimental runs'!J339</f>
        <v>21.690624999999997</v>
      </c>
      <c r="E17" s="10">
        <f>'Experimental runs'!K339</f>
        <v>1.74675</v>
      </c>
      <c r="F17" s="10">
        <f>'Experimental runs'!L339</f>
        <v>2.8261250000000007</v>
      </c>
      <c r="G17" s="10">
        <f>'Experimental runs'!M339</f>
        <v>3.1454999999999997</v>
      </c>
      <c r="H17" s="10">
        <f>'Experimental runs'!N339</f>
        <v>0.17712499999999998</v>
      </c>
      <c r="I17" s="10">
        <f>'Experimental runs'!O339</f>
        <v>8.214875000000001</v>
      </c>
      <c r="J17" s="10">
        <f>'Experimental runs'!P339</f>
        <v>38.796250000000001</v>
      </c>
      <c r="K17" s="10">
        <f>'Experimental runs'!Q339</f>
        <v>1.6404999999999998</v>
      </c>
      <c r="L17" s="10">
        <f>'Experimental runs'!R339</f>
        <v>1.147</v>
      </c>
      <c r="M17" s="10">
        <f>'Experimental runs'!S339</f>
        <v>2.2531250000000003</v>
      </c>
      <c r="N17" s="10">
        <f t="shared" si="6"/>
        <v>81.637875000000008</v>
      </c>
      <c r="O17" s="203">
        <f t="shared" si="7"/>
        <v>18.362124999999992</v>
      </c>
      <c r="P17" s="195">
        <f t="shared" si="5"/>
        <v>13.727719049935864</v>
      </c>
      <c r="Q17" s="196">
        <f t="shared" si="1"/>
        <v>0.8314745095013627</v>
      </c>
    </row>
    <row r="18" spans="1:18" x14ac:dyDescent="0.25">
      <c r="A18" s="174" t="s">
        <v>150</v>
      </c>
      <c r="B18" s="7" t="s">
        <v>337</v>
      </c>
      <c r="C18" s="118">
        <v>50</v>
      </c>
      <c r="D18" s="10">
        <f>'Experimental runs'!J420</f>
        <v>15.622615384615388</v>
      </c>
      <c r="E18" s="10">
        <f>'Experimental runs'!K420</f>
        <v>1.4461538461538461</v>
      </c>
      <c r="F18" s="10">
        <f>'Experimental runs'!L420</f>
        <v>1.6205384615384615</v>
      </c>
      <c r="G18" s="10">
        <f>'Experimental runs'!M420</f>
        <v>2.4027692307692305</v>
      </c>
      <c r="H18" s="10">
        <f>'Experimental runs'!N420</f>
        <v>0.11530769230769232</v>
      </c>
      <c r="I18" s="10">
        <f>'Experimental runs'!O420</f>
        <v>6.9172307692307697</v>
      </c>
      <c r="J18" s="10">
        <f>'Experimental runs'!P420</f>
        <v>43.584076923076928</v>
      </c>
      <c r="K18" s="10">
        <f>'Experimental runs'!Q420</f>
        <v>1.0485384615384614</v>
      </c>
      <c r="L18" s="10">
        <f>'Experimental runs'!R420</f>
        <v>0.81138461538461537</v>
      </c>
      <c r="M18" s="10">
        <f>'Experimental runs'!S420</f>
        <v>1.3353076923076921</v>
      </c>
      <c r="N18" s="10">
        <f t="shared" si="6"/>
        <v>74.903923076923078</v>
      </c>
      <c r="O18" s="203">
        <f t="shared" si="7"/>
        <v>25.096076923076922</v>
      </c>
      <c r="P18" s="195">
        <f t="shared" si="5"/>
        <v>26.89481179095268</v>
      </c>
      <c r="Q18" s="196">
        <f t="shared" si="1"/>
        <v>0.84468829012361668</v>
      </c>
    </row>
    <row r="19" spans="1:18" x14ac:dyDescent="0.25">
      <c r="A19" s="175" t="s">
        <v>150</v>
      </c>
      <c r="B19" s="98" t="s">
        <v>331</v>
      </c>
      <c r="C19" s="118">
        <v>0</v>
      </c>
      <c r="D19" s="99">
        <f>'Original glasses'!G69</f>
        <v>32.840312499999996</v>
      </c>
      <c r="E19" s="99">
        <f>'Original glasses'!H69</f>
        <v>2.4359375000000001</v>
      </c>
      <c r="F19" s="99">
        <f>'Original glasses'!I69</f>
        <v>7.6778124999999999</v>
      </c>
      <c r="G19" s="99">
        <f>'Original glasses'!J69</f>
        <v>11.123124999999998</v>
      </c>
      <c r="H19" s="99">
        <f>'Original glasses'!K69</f>
        <v>0.21837499999999999</v>
      </c>
      <c r="I19" s="99">
        <f>'Original glasses'!L69</f>
        <v>18.23</v>
      </c>
      <c r="J19" s="99">
        <f>'Original glasses'!M69</f>
        <v>22.819687499999993</v>
      </c>
      <c r="K19" s="99">
        <f>'Original glasses'!N69</f>
        <v>1.0579249999999998</v>
      </c>
      <c r="L19" s="99">
        <f>'Original glasses'!O69</f>
        <v>0.73508124999999969</v>
      </c>
      <c r="M19" s="99">
        <f>'Original glasses'!P69</f>
        <v>1.6641250000000001</v>
      </c>
      <c r="N19" s="99">
        <f>'Original glasses'!T69</f>
        <v>98.978709375000037</v>
      </c>
      <c r="O19" s="203">
        <f t="shared" ref="O19:O22" si="8">100-N19</f>
        <v>1.0212906249999634</v>
      </c>
      <c r="P19" s="195">
        <f t="shared" si="5"/>
        <v>2.9721600390736285</v>
      </c>
      <c r="Q19" s="196">
        <f t="shared" si="1"/>
        <v>0.75587253365352691</v>
      </c>
    </row>
    <row r="20" spans="1:18" x14ac:dyDescent="0.25">
      <c r="A20" s="174" t="s">
        <v>150</v>
      </c>
      <c r="B20" s="7" t="s">
        <v>338</v>
      </c>
      <c r="C20" s="118">
        <v>10</v>
      </c>
      <c r="D20" s="10">
        <f>'Experimental runs'!J484</f>
        <v>30.126857142857144</v>
      </c>
      <c r="E20" s="10">
        <f>'Experimental runs'!K484</f>
        <v>2.1728571428571426</v>
      </c>
      <c r="F20" s="10">
        <f>'Experimental runs'!L484</f>
        <v>6.0967142857142855</v>
      </c>
      <c r="G20" s="10">
        <f>'Experimental runs'!M484</f>
        <v>7.7104285714285723</v>
      </c>
      <c r="H20" s="10">
        <f>'Experimental runs'!N484</f>
        <v>0.18999999999999997</v>
      </c>
      <c r="I20" s="10">
        <f>'Experimental runs'!O484</f>
        <v>14.391857142857139</v>
      </c>
      <c r="J20" s="10">
        <f>'Experimental runs'!P484</f>
        <v>29.18542857142857</v>
      </c>
      <c r="K20" s="10">
        <f>'Experimental runs'!Q484</f>
        <v>1.0058571428571428</v>
      </c>
      <c r="L20" s="10">
        <f>'Experimental runs'!R484</f>
        <v>0.68700000000000006</v>
      </c>
      <c r="M20" s="10">
        <f>'Experimental runs'!S484</f>
        <v>1.5695714285714286</v>
      </c>
      <c r="N20" s="10">
        <f>SUM(D20:M20)</f>
        <v>93.136571428571415</v>
      </c>
      <c r="O20" s="203">
        <f t="shared" si="8"/>
        <v>6.8634285714285852</v>
      </c>
      <c r="P20" s="195">
        <f t="shared" si="5"/>
        <v>4.7870750052721602</v>
      </c>
      <c r="Q20" s="196">
        <f t="shared" si="1"/>
        <v>0.77906548288363986</v>
      </c>
    </row>
    <row r="21" spans="1:18" ht="15.75" thickBot="1" x14ac:dyDescent="0.3">
      <c r="A21" s="176" t="s">
        <v>150</v>
      </c>
      <c r="B21" s="64" t="s">
        <v>339</v>
      </c>
      <c r="C21" s="120">
        <v>30</v>
      </c>
      <c r="D21" s="65">
        <f>'Experimental runs'!J512</f>
        <v>24.785700000000002</v>
      </c>
      <c r="E21" s="65">
        <f>'Experimental runs'!K512</f>
        <v>1.6687999999999998</v>
      </c>
      <c r="F21" s="65">
        <f>'Experimental runs'!L512</f>
        <v>3.9755000000000011</v>
      </c>
      <c r="G21" s="65">
        <f>'Experimental runs'!M512</f>
        <v>5.1093999999999991</v>
      </c>
      <c r="H21" s="65">
        <f>'Experimental runs'!N512</f>
        <v>0.15389999999999998</v>
      </c>
      <c r="I21" s="65">
        <f>'Experimental runs'!O512</f>
        <v>12.074999999999999</v>
      </c>
      <c r="J21" s="65">
        <f>'Experimental runs'!P512</f>
        <v>36.250199999999992</v>
      </c>
      <c r="K21" s="65">
        <f>'Experimental runs'!Q512</f>
        <v>0.78669999999999995</v>
      </c>
      <c r="L21" s="65">
        <f>'Experimental runs'!R512</f>
        <v>0.50980000000000003</v>
      </c>
      <c r="M21" s="65">
        <f>'Experimental runs'!S512</f>
        <v>1.2771000000000001</v>
      </c>
      <c r="N21" s="65">
        <f t="shared" ref="N21:N22" si="9">SUM(D21:M21)</f>
        <v>86.592099999999988</v>
      </c>
      <c r="O21" s="206">
        <f>100-N21</f>
        <v>13.407900000000012</v>
      </c>
      <c r="P21" s="201">
        <f t="shared" si="5"/>
        <v>9.1184002012325447</v>
      </c>
      <c r="Q21" s="202">
        <f t="shared" si="1"/>
        <v>0.81700631325632078</v>
      </c>
    </row>
    <row r="22" spans="1:18" x14ac:dyDescent="0.25">
      <c r="A22" s="222" t="s">
        <v>150</v>
      </c>
      <c r="B22" s="117" t="s">
        <v>340</v>
      </c>
      <c r="C22" s="122">
        <v>50</v>
      </c>
      <c r="D22" s="134">
        <f>'Experimental runs'!J541</f>
        <v>17.832777777777775</v>
      </c>
      <c r="E22" s="134">
        <f>'Experimental runs'!K541</f>
        <v>1.2258888888888888</v>
      </c>
      <c r="F22" s="134">
        <f>'Experimental runs'!L541</f>
        <v>1.9932222222222222</v>
      </c>
      <c r="G22" s="134">
        <f>'Experimental runs'!M541</f>
        <v>2.9746666666666663</v>
      </c>
      <c r="H22" s="134">
        <f>'Experimental runs'!N541</f>
        <v>0.11522222222222224</v>
      </c>
      <c r="I22" s="134">
        <f>'Experimental runs'!O541</f>
        <v>8.4245555555555551</v>
      </c>
      <c r="J22" s="134">
        <f>'Experimental runs'!P541</f>
        <v>43.37455555555556</v>
      </c>
      <c r="K22" s="134">
        <f>'Experimental runs'!Q541</f>
        <v>0.53166666666666673</v>
      </c>
      <c r="L22" s="134">
        <f>'Experimental runs'!R541</f>
        <v>0.36800000000000005</v>
      </c>
      <c r="M22" s="134">
        <f>'Experimental runs'!S541</f>
        <v>0.96477777777777773</v>
      </c>
      <c r="N22" s="134">
        <f t="shared" si="9"/>
        <v>77.805333333333337</v>
      </c>
      <c r="O22" s="205">
        <f t="shared" si="8"/>
        <v>22.194666666666663</v>
      </c>
      <c r="P22" s="192">
        <f t="shared" si="5"/>
        <v>21.76102346842076</v>
      </c>
      <c r="Q22" s="152">
        <f t="shared" si="1"/>
        <v>0.84252792730127468</v>
      </c>
    </row>
    <row r="23" spans="1:18" ht="15.75" thickBot="1" x14ac:dyDescent="0.3">
      <c r="A23" s="223"/>
      <c r="B23" s="224"/>
      <c r="C23" s="225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6"/>
      <c r="P23" s="226"/>
      <c r="Q23" s="227"/>
    </row>
    <row r="24" spans="1:18" x14ac:dyDescent="0.25">
      <c r="A24" s="175" t="s">
        <v>149</v>
      </c>
      <c r="B24" s="98" t="s">
        <v>331</v>
      </c>
      <c r="C24" s="118">
        <v>0</v>
      </c>
      <c r="D24" s="99">
        <f>'Original glasses'!G105</f>
        <v>44.945500000000003</v>
      </c>
      <c r="E24" s="99">
        <f>'Original glasses'!H105</f>
        <v>1.9964999999999999</v>
      </c>
      <c r="F24" s="99">
        <f>'Original glasses'!I105</f>
        <v>10.808</v>
      </c>
      <c r="G24" s="99">
        <f>'Original glasses'!J105</f>
        <v>10.6995</v>
      </c>
      <c r="H24" s="99">
        <f>'Original glasses'!K105</f>
        <v>0.18999000000000002</v>
      </c>
      <c r="I24" s="99">
        <f>'Original glasses'!L105</f>
        <v>16.854999999999997</v>
      </c>
      <c r="J24" s="99">
        <f>'Original glasses'!M105</f>
        <v>10.205</v>
      </c>
      <c r="K24" s="99">
        <f>'Original glasses'!N105</f>
        <v>2.4654999999999996</v>
      </c>
      <c r="L24" s="99">
        <f>'Original glasses'!O105</f>
        <v>0.99568499999999993</v>
      </c>
      <c r="M24" s="99">
        <f>'Original glasses'!P105</f>
        <v>0.6810449999999999</v>
      </c>
      <c r="N24" s="99">
        <f>'Original glasses'!T105</f>
        <v>100.04013999999998</v>
      </c>
      <c r="O24" s="203">
        <f>100-N24</f>
        <v>-4.0139999999979636E-2</v>
      </c>
      <c r="P24" s="195"/>
      <c r="Q24" s="196">
        <f t="shared" si="1"/>
        <v>0.74849286017211125</v>
      </c>
    </row>
    <row r="25" spans="1:18" x14ac:dyDescent="0.25">
      <c r="A25" s="174" t="s">
        <v>149</v>
      </c>
      <c r="B25" s="7" t="s">
        <v>332</v>
      </c>
      <c r="C25" s="118">
        <v>10</v>
      </c>
      <c r="D25" s="10">
        <f>'Experimental runs'!J561</f>
        <v>44.58</v>
      </c>
      <c r="E25" s="10">
        <f>'Experimental runs'!K561</f>
        <v>2.2199999999999998</v>
      </c>
      <c r="F25" s="10">
        <f>'Experimental runs'!L561</f>
        <v>10.050000000000001</v>
      </c>
      <c r="G25" s="10">
        <f>'Experimental runs'!M561</f>
        <v>7.8149999999999995</v>
      </c>
      <c r="H25" s="10">
        <f>'Experimental runs'!N561</f>
        <v>9.459999999999999E-2</v>
      </c>
      <c r="I25" s="10">
        <f>'Experimental runs'!O561</f>
        <v>11.905000000000001</v>
      </c>
      <c r="J25" s="10">
        <f>'Experimental runs'!P561</f>
        <v>20.810000000000002</v>
      </c>
      <c r="K25" s="10">
        <f>'Experimental runs'!Q561</f>
        <v>1.2393999999999998</v>
      </c>
      <c r="L25" s="10">
        <f>'Experimental runs'!R561</f>
        <v>0.32169999999999999</v>
      </c>
      <c r="M25" s="10">
        <f>'Experimental runs'!S561</f>
        <v>0.46970000000000001</v>
      </c>
      <c r="N25" s="10">
        <f t="shared" ref="N25:N27" si="10">SUM(D25:M25)</f>
        <v>99.505400000000009</v>
      </c>
      <c r="O25" s="203">
        <f t="shared" ref="O25:O27" si="11">100-N25</f>
        <v>0.49459999999999127</v>
      </c>
      <c r="P25" s="195"/>
      <c r="Q25" s="196">
        <f t="shared" si="1"/>
        <v>0.74212705621619013</v>
      </c>
    </row>
    <row r="26" spans="1:18" x14ac:dyDescent="0.25">
      <c r="A26" s="174" t="s">
        <v>149</v>
      </c>
      <c r="B26" s="7" t="s">
        <v>333</v>
      </c>
      <c r="C26" s="118">
        <v>30</v>
      </c>
      <c r="D26" s="10">
        <f>'Experimental runs'!J580</f>
        <v>42.379999999999995</v>
      </c>
      <c r="E26" s="10">
        <f>'Experimental runs'!K580</f>
        <v>0.17049999999999998</v>
      </c>
      <c r="F26" s="10">
        <f>'Experimental runs'!L580</f>
        <v>6.15</v>
      </c>
      <c r="G26" s="10">
        <f>'Experimental runs'!M580</f>
        <v>2.0299999999999998</v>
      </c>
      <c r="H26" s="10">
        <f>'Experimental runs'!N580</f>
        <v>5.2949999999999997E-2</v>
      </c>
      <c r="I26" s="10">
        <f>'Experimental runs'!O580</f>
        <v>12.594999999999999</v>
      </c>
      <c r="J26" s="10">
        <f>'Experimental runs'!P580</f>
        <v>33.79</v>
      </c>
      <c r="K26" s="10">
        <f>'Experimental runs'!Q580</f>
        <v>0.50534999999999997</v>
      </c>
      <c r="L26" s="10">
        <f>'Experimental runs'!R580</f>
        <v>0.27834999999999999</v>
      </c>
      <c r="M26" s="10">
        <f>'Experimental runs'!S580</f>
        <v>0.20950000000000002</v>
      </c>
      <c r="N26" s="10">
        <f t="shared" si="10"/>
        <v>98.161650000000009</v>
      </c>
      <c r="O26" s="203">
        <f t="shared" si="11"/>
        <v>1.8383499999999913</v>
      </c>
      <c r="P26" s="195"/>
      <c r="Q26" s="196">
        <f t="shared" si="1"/>
        <v>0.921391418519655</v>
      </c>
    </row>
    <row r="27" spans="1:18" x14ac:dyDescent="0.25">
      <c r="A27" s="174" t="s">
        <v>149</v>
      </c>
      <c r="B27" s="7" t="s">
        <v>334</v>
      </c>
      <c r="C27" s="118">
        <v>50</v>
      </c>
      <c r="D27" s="10">
        <f>'Experimental runs'!J604</f>
        <v>16.510000000000002</v>
      </c>
      <c r="E27" s="10">
        <f>'Experimental runs'!K604</f>
        <v>1.5246250000000001</v>
      </c>
      <c r="F27" s="10">
        <f>'Experimental runs'!L604</f>
        <v>2.19</v>
      </c>
      <c r="G27" s="10">
        <f>'Experimental runs'!M604</f>
        <v>2.2350000000000003</v>
      </c>
      <c r="H27" s="10">
        <f>'Experimental runs'!N604</f>
        <v>0.11549999999999999</v>
      </c>
      <c r="I27" s="10">
        <f>'Experimental runs'!O604</f>
        <v>6.0124999999999993</v>
      </c>
      <c r="J27" s="10">
        <f>'Experimental runs'!P604</f>
        <v>43.47</v>
      </c>
      <c r="K27" s="10">
        <f>'Experimental runs'!Q604</f>
        <v>1.845</v>
      </c>
      <c r="L27" s="10">
        <f>'Experimental runs'!R604</f>
        <v>0.94069999999999998</v>
      </c>
      <c r="M27" s="10">
        <f>'Experimental runs'!S604</f>
        <v>0.72870000000000001</v>
      </c>
      <c r="N27" s="10">
        <f t="shared" si="10"/>
        <v>75.572025000000011</v>
      </c>
      <c r="O27" s="203">
        <f t="shared" si="11"/>
        <v>24.427974999999989</v>
      </c>
      <c r="P27" s="195"/>
      <c r="Q27" s="196">
        <f t="shared" si="1"/>
        <v>0.83558513709733973</v>
      </c>
    </row>
    <row r="28" spans="1:18" x14ac:dyDescent="0.25">
      <c r="A28" s="216" t="s">
        <v>149</v>
      </c>
      <c r="B28" s="217" t="s">
        <v>331</v>
      </c>
      <c r="C28" s="121">
        <v>0</v>
      </c>
      <c r="D28" s="218">
        <f>'Original glasses'!G105</f>
        <v>44.945500000000003</v>
      </c>
      <c r="E28" s="218">
        <f>'Original glasses'!H105</f>
        <v>1.9964999999999999</v>
      </c>
      <c r="F28" s="218">
        <f>'Original glasses'!I105</f>
        <v>10.808</v>
      </c>
      <c r="G28" s="218">
        <f>'Original glasses'!J105</f>
        <v>10.6995</v>
      </c>
      <c r="H28" s="218">
        <f>'Original glasses'!K105</f>
        <v>0.18999000000000002</v>
      </c>
      <c r="I28" s="218">
        <f>'Original glasses'!L105</f>
        <v>16.854999999999997</v>
      </c>
      <c r="J28" s="218">
        <f>'Original glasses'!M105</f>
        <v>10.205</v>
      </c>
      <c r="K28" s="218">
        <f>'Original glasses'!N105</f>
        <v>2.4654999999999996</v>
      </c>
      <c r="L28" s="218">
        <f>'Original glasses'!O105</f>
        <v>0.99568499999999993</v>
      </c>
      <c r="M28" s="218">
        <f>'Original glasses'!P105</f>
        <v>0.6810449999999999</v>
      </c>
      <c r="N28" s="218">
        <f>'Original glasses'!T105</f>
        <v>100.04013999999998</v>
      </c>
      <c r="O28" s="219"/>
      <c r="P28" s="220">
        <f t="shared" ref="P28:P35" si="12">J28/F28</f>
        <v>0.94420799407846046</v>
      </c>
      <c r="Q28" s="221">
        <f t="shared" si="1"/>
        <v>0.74849286017211125</v>
      </c>
    </row>
    <row r="29" spans="1:18" ht="15" customHeight="1" x14ac:dyDescent="0.25">
      <c r="A29" s="178" t="s">
        <v>149</v>
      </c>
      <c r="B29" s="67" t="s">
        <v>335</v>
      </c>
      <c r="C29" s="125">
        <v>10</v>
      </c>
      <c r="D29" s="28">
        <f>'Experimental runs'!J631</f>
        <v>42.628799999999998</v>
      </c>
      <c r="E29" s="28">
        <f>'Experimental runs'!K631</f>
        <v>2.0018000000000002</v>
      </c>
      <c r="F29" s="28">
        <f>'Experimental runs'!L631</f>
        <v>10.922000000000001</v>
      </c>
      <c r="G29" s="28">
        <f>'Experimental runs'!M631</f>
        <v>8.6902000000000008</v>
      </c>
      <c r="H29" s="28">
        <f>'Experimental runs'!N631</f>
        <v>0.1772</v>
      </c>
      <c r="I29" s="28">
        <f>'Experimental runs'!O631</f>
        <v>11.409800000000001</v>
      </c>
      <c r="J29" s="28">
        <f>'Experimental runs'!P631</f>
        <v>17.952400000000001</v>
      </c>
      <c r="K29" s="28">
        <f>'Experimental runs'!Q631</f>
        <v>2.4382000000000006</v>
      </c>
      <c r="L29" s="28">
        <f>'Experimental runs'!R631</f>
        <v>0.96479999999999999</v>
      </c>
      <c r="M29" s="28">
        <f>'Experimental runs'!S631</f>
        <v>0.59559999999999991</v>
      </c>
      <c r="N29" s="28">
        <f t="shared" ref="N29:N31" si="13">SUM(D29:M29)</f>
        <v>97.780799999999999</v>
      </c>
      <c r="O29" s="214">
        <f t="shared" ref="O29:O30" si="14">100-N29</f>
        <v>2.2192000000000007</v>
      </c>
      <c r="P29" s="195">
        <f t="shared" si="12"/>
        <v>1.6436916315693095</v>
      </c>
      <c r="Q29" s="196">
        <f t="shared" si="1"/>
        <v>0.71267604720341671</v>
      </c>
    </row>
    <row r="30" spans="1:18" ht="15" customHeight="1" x14ac:dyDescent="0.25">
      <c r="A30" s="178" t="s">
        <v>149</v>
      </c>
      <c r="B30" s="67" t="s">
        <v>336</v>
      </c>
      <c r="C30" s="125">
        <v>30</v>
      </c>
      <c r="D30" s="28">
        <f>'Experimental runs'!J664</f>
        <v>35.759</v>
      </c>
      <c r="E30" s="28">
        <f>'Experimental runs'!K664</f>
        <v>1.5208571428571429</v>
      </c>
      <c r="F30" s="28">
        <f>'Experimental runs'!L664</f>
        <v>8.3118571428571411</v>
      </c>
      <c r="G30" s="28">
        <f>'Experimental runs'!M664</f>
        <v>6.4787142857142852</v>
      </c>
      <c r="H30" s="28">
        <f>'Experimental runs'!N664</f>
        <v>0.14485714285714285</v>
      </c>
      <c r="I30" s="28">
        <f>'Experimental runs'!O664</f>
        <v>11.45257142857143</v>
      </c>
      <c r="J30" s="28">
        <f>'Experimental runs'!P664</f>
        <v>28.19614285714286</v>
      </c>
      <c r="K30" s="28">
        <f>'Experimental runs'!Q664</f>
        <v>1.8838571428571431</v>
      </c>
      <c r="L30" s="28">
        <f>'Experimental runs'!R664</f>
        <v>0.7845714285714287</v>
      </c>
      <c r="M30" s="28">
        <f>'Experimental runs'!S664</f>
        <v>0.505</v>
      </c>
      <c r="N30" s="28">
        <f t="shared" si="13"/>
        <v>95.037428571428563</v>
      </c>
      <c r="O30" s="214">
        <f t="shared" si="14"/>
        <v>4.9625714285714366</v>
      </c>
      <c r="P30" s="195">
        <f t="shared" si="12"/>
        <v>3.3922795318220111</v>
      </c>
      <c r="Q30" s="196">
        <f t="shared" si="1"/>
        <v>0.76956066629253683</v>
      </c>
    </row>
    <row r="31" spans="1:18" s="104" customFormat="1" x14ac:dyDescent="0.25">
      <c r="A31" s="178" t="s">
        <v>149</v>
      </c>
      <c r="B31" s="67" t="s">
        <v>337</v>
      </c>
      <c r="C31" s="118">
        <v>50</v>
      </c>
      <c r="D31" s="28">
        <f>'Experimental runs'!J704</f>
        <v>26.096666666666668</v>
      </c>
      <c r="E31" s="28">
        <f>'Experimental runs'!K704</f>
        <v>1.0851666666666666</v>
      </c>
      <c r="F31" s="28">
        <f>'Experimental runs'!L704</f>
        <v>5.1303333333333336</v>
      </c>
      <c r="G31" s="28">
        <f>'Experimental runs'!M704</f>
        <v>3.1560000000000001</v>
      </c>
      <c r="H31" s="28">
        <f>'Experimental runs'!N704</f>
        <v>7.2166666666666671E-2</v>
      </c>
      <c r="I31" s="28">
        <f>'Experimental runs'!O704</f>
        <v>8.943833333333334</v>
      </c>
      <c r="J31" s="28">
        <f>'Experimental runs'!P704</f>
        <v>38.690833333333337</v>
      </c>
      <c r="K31" s="28">
        <f>'Experimental runs'!Q704</f>
        <v>1.3286666666666667</v>
      </c>
      <c r="L31" s="28">
        <f>'Experimental runs'!R704</f>
        <v>0.53716666666666668</v>
      </c>
      <c r="M31" s="28">
        <f>'Experimental runs'!S704</f>
        <v>0.35933333333333328</v>
      </c>
      <c r="N31" s="28">
        <f t="shared" si="13"/>
        <v>85.400166666666678</v>
      </c>
      <c r="O31" s="203">
        <f>100-N31</f>
        <v>14.599833333333322</v>
      </c>
      <c r="P31" s="195">
        <f t="shared" si="12"/>
        <v>7.5415827431615883</v>
      </c>
      <c r="Q31" s="196">
        <f t="shared" si="1"/>
        <v>0.84261283965981026</v>
      </c>
      <c r="R31"/>
    </row>
    <row r="32" spans="1:18" x14ac:dyDescent="0.25">
      <c r="A32" s="216" t="s">
        <v>149</v>
      </c>
      <c r="B32" s="217" t="s">
        <v>331</v>
      </c>
      <c r="C32" s="121">
        <v>0</v>
      </c>
      <c r="D32" s="218">
        <f>'Original glasses'!G105</f>
        <v>44.945500000000003</v>
      </c>
      <c r="E32" s="218">
        <f>'Original glasses'!H105</f>
        <v>1.9964999999999999</v>
      </c>
      <c r="F32" s="218">
        <f>'Original glasses'!I105</f>
        <v>10.808</v>
      </c>
      <c r="G32" s="218">
        <f>'Original glasses'!J105</f>
        <v>10.6995</v>
      </c>
      <c r="H32" s="218">
        <f>'Original glasses'!K105</f>
        <v>0.18999000000000002</v>
      </c>
      <c r="I32" s="218">
        <f>'Original glasses'!L105</f>
        <v>16.854999999999997</v>
      </c>
      <c r="J32" s="218">
        <f>'Original glasses'!M105</f>
        <v>10.205</v>
      </c>
      <c r="K32" s="218">
        <f>'Original glasses'!N105</f>
        <v>2.4654999999999996</v>
      </c>
      <c r="L32" s="218">
        <f>'Original glasses'!O105</f>
        <v>0.99568499999999993</v>
      </c>
      <c r="M32" s="218">
        <f>'Original glasses'!P105</f>
        <v>0.6810449999999999</v>
      </c>
      <c r="N32" s="218">
        <f>'Original glasses'!T105</f>
        <v>100.04013999999998</v>
      </c>
      <c r="O32" s="219">
        <v>3.2664999999999935</v>
      </c>
      <c r="P32" s="220">
        <f t="shared" si="12"/>
        <v>0.94420799407846046</v>
      </c>
      <c r="Q32" s="221">
        <f t="shared" si="1"/>
        <v>0.74849286017211125</v>
      </c>
    </row>
    <row r="33" spans="1:17" ht="15" customHeight="1" x14ac:dyDescent="0.25">
      <c r="A33" s="174" t="s">
        <v>149</v>
      </c>
      <c r="B33" s="7" t="s">
        <v>338</v>
      </c>
      <c r="C33" s="118">
        <v>10</v>
      </c>
      <c r="D33" s="28">
        <f>'Experimental runs'!J722</f>
        <v>41.737400000000001</v>
      </c>
      <c r="E33" s="28">
        <f>'Experimental runs'!K722</f>
        <v>1.8892</v>
      </c>
      <c r="F33" s="28">
        <f>'Experimental runs'!L722</f>
        <v>10.653600000000001</v>
      </c>
      <c r="G33" s="28">
        <f>'Experimental runs'!M722</f>
        <v>9.3902000000000019</v>
      </c>
      <c r="H33" s="28">
        <f>'Experimental runs'!N722</f>
        <v>0.15260000000000001</v>
      </c>
      <c r="I33" s="28">
        <f>'Experimental runs'!O722</f>
        <v>12.437999999999999</v>
      </c>
      <c r="J33" s="28">
        <f>'Experimental runs'!P722</f>
        <v>16.937200000000001</v>
      </c>
      <c r="K33" s="28">
        <f>'Experimental runs'!Q722</f>
        <v>2.31</v>
      </c>
      <c r="L33" s="28">
        <f>'Experimental runs'!R722</f>
        <v>0.95879999999999987</v>
      </c>
      <c r="M33" s="28">
        <f>'Experimental runs'!S722</f>
        <v>0.53900000000000003</v>
      </c>
      <c r="N33" s="28">
        <f>SUM(D33:M33)</f>
        <v>97.006000000000014</v>
      </c>
      <c r="O33" s="203">
        <f t="shared" ref="O33:O35" si="15">100-N33</f>
        <v>2.9939999999999856</v>
      </c>
      <c r="P33" s="195">
        <f t="shared" si="12"/>
        <v>1.5898100172711571</v>
      </c>
      <c r="Q33" s="196">
        <f t="shared" si="1"/>
        <v>0.71447729371161617</v>
      </c>
    </row>
    <row r="34" spans="1:17" s="104" customFormat="1" x14ac:dyDescent="0.25">
      <c r="A34" s="178" t="s">
        <v>149</v>
      </c>
      <c r="B34" s="67" t="s">
        <v>339</v>
      </c>
      <c r="C34" s="118">
        <v>30</v>
      </c>
      <c r="D34" s="28">
        <f>'Experimental runs'!J791</f>
        <v>35.851333333333336</v>
      </c>
      <c r="E34" s="28">
        <f>'Experimental runs'!K791</f>
        <v>1.4785000000000001</v>
      </c>
      <c r="F34" s="28">
        <f>'Experimental runs'!L791</f>
        <v>8.1914999999999996</v>
      </c>
      <c r="G34" s="28">
        <f>'Experimental runs'!M791</f>
        <v>7.0819999999999999</v>
      </c>
      <c r="H34" s="28">
        <f>'Experimental runs'!N791</f>
        <v>0.11549999999999999</v>
      </c>
      <c r="I34" s="28">
        <f>'Experimental runs'!O791</f>
        <v>12.925833333333335</v>
      </c>
      <c r="J34" s="28">
        <f>'Experimental runs'!P791</f>
        <v>27.269666666666666</v>
      </c>
      <c r="K34" s="28">
        <f>'Experimental runs'!Q791</f>
        <v>1.8520000000000003</v>
      </c>
      <c r="L34" s="28">
        <f>'Experimental runs'!R791</f>
        <v>0.73333333333333339</v>
      </c>
      <c r="M34" s="28">
        <f>'Experimental runs'!S791</f>
        <v>0.438</v>
      </c>
      <c r="N34" s="28">
        <f t="shared" ref="N34:N35" si="16">SUM(D34:M34)</f>
        <v>95.937666666666672</v>
      </c>
      <c r="O34" s="203">
        <f t="shared" si="15"/>
        <v>4.0623333333333278</v>
      </c>
      <c r="P34" s="195">
        <f t="shared" si="12"/>
        <v>3.3290199190217504</v>
      </c>
      <c r="Q34" s="196">
        <f t="shared" si="1"/>
        <v>0.77518284248263991</v>
      </c>
    </row>
    <row r="35" spans="1:17" s="104" customFormat="1" ht="15.75" thickBot="1" x14ac:dyDescent="0.3">
      <c r="A35" s="215" t="s">
        <v>149</v>
      </c>
      <c r="B35" s="107" t="s">
        <v>340</v>
      </c>
      <c r="C35" s="120">
        <v>50</v>
      </c>
      <c r="D35" s="108">
        <f>'Experimental runs'!J839</f>
        <v>26.848166666666668</v>
      </c>
      <c r="E35" s="108">
        <f>'Experimental runs'!K839</f>
        <v>1.0823333333333334</v>
      </c>
      <c r="F35" s="108">
        <f>'Experimental runs'!L839</f>
        <v>5.7403333333333331</v>
      </c>
      <c r="G35" s="108">
        <f>'Experimental runs'!M839</f>
        <v>4.671666666666666</v>
      </c>
      <c r="H35" s="108">
        <f>'Experimental runs'!N839</f>
        <v>9.0000000000000011E-2</v>
      </c>
      <c r="I35" s="108">
        <f>'Experimental runs'!O839</f>
        <v>9.4141666666666683</v>
      </c>
      <c r="J35" s="108">
        <f>'Experimental runs'!P839</f>
        <v>37.898166666666668</v>
      </c>
      <c r="K35" s="108">
        <f>'Experimental runs'!Q839</f>
        <v>1.3256666666666668</v>
      </c>
      <c r="L35" s="108">
        <f>'Experimental runs'!R839</f>
        <v>0.50116666666666665</v>
      </c>
      <c r="M35" s="108">
        <f>'Experimental runs'!S839</f>
        <v>0.34800000000000003</v>
      </c>
      <c r="N35" s="108">
        <f t="shared" si="16"/>
        <v>87.919666666666657</v>
      </c>
      <c r="O35" s="206">
        <f t="shared" si="15"/>
        <v>12.080333333333343</v>
      </c>
      <c r="P35" s="201">
        <f t="shared" si="12"/>
        <v>6.6020846640729349</v>
      </c>
      <c r="Q35" s="202">
        <f t="shared" si="1"/>
        <v>0.79196975094740762</v>
      </c>
    </row>
    <row r="36" spans="1:17" x14ac:dyDescent="0.25">
      <c r="O36" s="187"/>
      <c r="P36" s="151"/>
      <c r="Q36" s="105"/>
    </row>
    <row r="37" spans="1:17" ht="16.5" thickBot="1" x14ac:dyDescent="0.3">
      <c r="A37" s="179" t="s">
        <v>680</v>
      </c>
      <c r="O37" s="187"/>
      <c r="P37" s="151"/>
      <c r="Q37" s="105"/>
    </row>
    <row r="38" spans="1:17" ht="18" x14ac:dyDescent="0.35">
      <c r="A38" s="180">
        <v>14</v>
      </c>
      <c r="B38" s="117" t="s">
        <v>879</v>
      </c>
      <c r="C38" s="122">
        <v>5</v>
      </c>
      <c r="D38" s="134">
        <v>46.169696999999999</v>
      </c>
      <c r="E38" s="134">
        <v>0.67041200000000001</v>
      </c>
      <c r="F38" s="134">
        <v>10.864618</v>
      </c>
      <c r="G38" s="134">
        <v>6.556235</v>
      </c>
      <c r="H38" s="134"/>
      <c r="I38" s="134">
        <v>13.8026</v>
      </c>
      <c r="J38" s="134">
        <v>16.237773000000001</v>
      </c>
      <c r="K38" s="134">
        <v>1.1535029999999999</v>
      </c>
      <c r="L38" s="134">
        <v>3.1253030000000002</v>
      </c>
      <c r="M38" s="134"/>
      <c r="N38" s="134">
        <v>98.580141000000026</v>
      </c>
      <c r="O38" s="205">
        <f t="shared" ref="O38:O48" si="17">100-N38</f>
        <v>1.419858999999974</v>
      </c>
      <c r="P38" s="192">
        <f t="shared" ref="P38:P48" si="18">J38/F38</f>
        <v>1.4945553539019965</v>
      </c>
      <c r="Q38" s="152">
        <f t="shared" si="1"/>
        <v>0.79908420279304027</v>
      </c>
    </row>
    <row r="39" spans="1:17" ht="18" x14ac:dyDescent="0.35">
      <c r="A39" s="181">
        <v>13</v>
      </c>
      <c r="B39" s="7" t="s">
        <v>880</v>
      </c>
      <c r="C39" s="118">
        <v>10</v>
      </c>
      <c r="D39" s="10">
        <v>44.759232000000004</v>
      </c>
      <c r="E39" s="10">
        <v>0.63648000000000005</v>
      </c>
      <c r="F39" s="10">
        <v>10.624320000000001</v>
      </c>
      <c r="G39" s="10">
        <v>6.0024959999999998</v>
      </c>
      <c r="H39" s="10"/>
      <c r="I39" s="10">
        <v>11.848319999999999</v>
      </c>
      <c r="J39" s="10">
        <v>20.044224</v>
      </c>
      <c r="K39" s="10">
        <v>1.0967040000000001</v>
      </c>
      <c r="L39" s="10">
        <v>2.9082240000000001</v>
      </c>
      <c r="M39" s="10"/>
      <c r="N39" s="10">
        <v>97.92</v>
      </c>
      <c r="O39" s="203">
        <f t="shared" si="17"/>
        <v>2.0799999999999983</v>
      </c>
      <c r="P39" s="195">
        <f t="shared" si="18"/>
        <v>1.8866359447004606</v>
      </c>
      <c r="Q39" s="196">
        <f t="shared" si="1"/>
        <v>0.78854056245911941</v>
      </c>
    </row>
    <row r="40" spans="1:17" ht="18.75" thickBot="1" x14ac:dyDescent="0.4">
      <c r="A40" s="182">
        <v>10</v>
      </c>
      <c r="B40" s="64" t="s">
        <v>881</v>
      </c>
      <c r="C40" s="120">
        <v>20</v>
      </c>
      <c r="D40" s="65">
        <v>42.385161000000011</v>
      </c>
      <c r="E40" s="65">
        <v>0.59395699999999996</v>
      </c>
      <c r="F40" s="65">
        <v>9.814896000000001</v>
      </c>
      <c r="G40" s="65">
        <v>5.8422000000000001</v>
      </c>
      <c r="H40" s="65"/>
      <c r="I40" s="65">
        <v>11.051494999999999</v>
      </c>
      <c r="J40" s="65">
        <v>23.855650000000001</v>
      </c>
      <c r="K40" s="65">
        <v>1.0321220000000002</v>
      </c>
      <c r="L40" s="65">
        <v>2.7847820000000003</v>
      </c>
      <c r="M40" s="65"/>
      <c r="N40" s="65">
        <v>97.360262999999989</v>
      </c>
      <c r="O40" s="206">
        <f t="shared" si="17"/>
        <v>2.6397370000000109</v>
      </c>
      <c r="P40" s="201">
        <f t="shared" si="18"/>
        <v>2.4305555555555554</v>
      </c>
      <c r="Q40" s="202">
        <f t="shared" si="1"/>
        <v>0.78135808231086012</v>
      </c>
    </row>
    <row r="41" spans="1:17" ht="18" x14ac:dyDescent="0.35">
      <c r="A41" s="180">
        <v>2</v>
      </c>
      <c r="B41" s="117" t="s">
        <v>882</v>
      </c>
      <c r="C41" s="122">
        <v>0</v>
      </c>
      <c r="D41" s="134">
        <v>47.921895000000006</v>
      </c>
      <c r="E41" s="134">
        <v>0.70226099999999991</v>
      </c>
      <c r="F41" s="134">
        <v>11.394432</v>
      </c>
      <c r="G41" s="134">
        <v>7.3193399999999995</v>
      </c>
      <c r="H41" s="134"/>
      <c r="I41" s="134">
        <v>13.115466</v>
      </c>
      <c r="J41" s="134">
        <v>13.995764999999999</v>
      </c>
      <c r="K41" s="134">
        <v>1.2067019999999999</v>
      </c>
      <c r="L41" s="134">
        <v>3.2541390000000003</v>
      </c>
      <c r="M41" s="134"/>
      <c r="N41" s="134">
        <v>98.910000000000025</v>
      </c>
      <c r="O41" s="205">
        <f t="shared" si="17"/>
        <v>1.089999999999975</v>
      </c>
      <c r="P41" s="192">
        <f t="shared" si="18"/>
        <v>1.2282986111111109</v>
      </c>
      <c r="Q41" s="152">
        <f t="shared" si="1"/>
        <v>0.7719600441977188</v>
      </c>
    </row>
    <row r="42" spans="1:17" ht="18" x14ac:dyDescent="0.35">
      <c r="A42" s="181">
        <v>6</v>
      </c>
      <c r="B42" s="7" t="s">
        <v>883</v>
      </c>
      <c r="C42" s="118">
        <v>5</v>
      </c>
      <c r="D42" s="10">
        <v>46.244241000000002</v>
      </c>
      <c r="E42" s="10">
        <v>0.74350800000000006</v>
      </c>
      <c r="F42" s="10">
        <v>14.390793</v>
      </c>
      <c r="G42" s="10">
        <v>6.9459299999999997</v>
      </c>
      <c r="H42" s="10"/>
      <c r="I42" s="10">
        <v>7.0437599999999998</v>
      </c>
      <c r="J42" s="10">
        <v>13.696199999999999</v>
      </c>
      <c r="K42" s="10">
        <v>2.5142309999999997</v>
      </c>
      <c r="L42" s="10">
        <v>6.2415539999999998</v>
      </c>
      <c r="M42" s="10"/>
      <c r="N42" s="10">
        <v>97.820217</v>
      </c>
      <c r="O42" s="203">
        <f t="shared" si="17"/>
        <v>2.1797830000000005</v>
      </c>
      <c r="P42" s="195">
        <f t="shared" si="18"/>
        <v>0.95173351461590749</v>
      </c>
      <c r="Q42" s="196">
        <f t="shared" si="1"/>
        <v>0.65703889908613511</v>
      </c>
    </row>
    <row r="43" spans="1:17" ht="18" x14ac:dyDescent="0.35">
      <c r="A43" s="181">
        <v>15</v>
      </c>
      <c r="B43" s="7" t="s">
        <v>884</v>
      </c>
      <c r="C43" s="118">
        <v>10</v>
      </c>
      <c r="D43" s="10">
        <v>42.982595999999994</v>
      </c>
      <c r="E43" s="10">
        <v>0.66978299999999991</v>
      </c>
      <c r="F43" s="10">
        <v>13.5898</v>
      </c>
      <c r="G43" s="10">
        <v>6.7949000000000002</v>
      </c>
      <c r="H43" s="10"/>
      <c r="I43" s="10">
        <v>6.2124800000000002</v>
      </c>
      <c r="J43" s="10">
        <v>18.161797</v>
      </c>
      <c r="K43" s="10">
        <v>2.2520239999999996</v>
      </c>
      <c r="L43" s="10">
        <v>6.4066199999999993</v>
      </c>
      <c r="M43" s="10"/>
      <c r="N43" s="10">
        <v>97.07</v>
      </c>
      <c r="O43" s="203">
        <f t="shared" si="17"/>
        <v>2.9300000000000068</v>
      </c>
      <c r="P43" s="195">
        <f t="shared" si="18"/>
        <v>1.3364285714285713</v>
      </c>
      <c r="Q43" s="196">
        <f t="shared" si="1"/>
        <v>0.63332963739543768</v>
      </c>
    </row>
    <row r="44" spans="1:17" ht="18.75" thickBot="1" x14ac:dyDescent="0.4">
      <c r="A44" s="182">
        <v>5</v>
      </c>
      <c r="B44" s="64" t="s">
        <v>885</v>
      </c>
      <c r="C44" s="120">
        <v>20</v>
      </c>
      <c r="D44" s="65">
        <v>36.280726000000001</v>
      </c>
      <c r="E44" s="65">
        <v>0.64273100000000016</v>
      </c>
      <c r="F44" s="65">
        <v>13.478165000000001</v>
      </c>
      <c r="G44" s="65">
        <v>6.7150999999999996</v>
      </c>
      <c r="H44" s="65"/>
      <c r="I44" s="65">
        <v>5.1802200000000003</v>
      </c>
      <c r="J44" s="65">
        <v>23.886570000000003</v>
      </c>
      <c r="K44" s="65">
        <v>2.7627840000000004</v>
      </c>
      <c r="L44" s="65">
        <v>6.9837040000000004</v>
      </c>
      <c r="M44" s="65"/>
      <c r="N44" s="65">
        <v>95.93</v>
      </c>
      <c r="O44" s="206">
        <f t="shared" si="17"/>
        <v>4.0699999999999932</v>
      </c>
      <c r="P44" s="201">
        <f t="shared" si="18"/>
        <v>1.7722419928825623</v>
      </c>
      <c r="Q44" s="202">
        <f t="shared" si="1"/>
        <v>0.59305974277862183</v>
      </c>
    </row>
    <row r="45" spans="1:17" ht="18" x14ac:dyDescent="0.35">
      <c r="A45" s="180">
        <v>9</v>
      </c>
      <c r="B45" s="117" t="s">
        <v>886</v>
      </c>
      <c r="C45" s="122">
        <v>0</v>
      </c>
      <c r="D45" s="134">
        <v>50.004702000000009</v>
      </c>
      <c r="E45" s="134">
        <v>0.68606999999999996</v>
      </c>
      <c r="F45" s="134">
        <v>18.6219</v>
      </c>
      <c r="G45" s="134">
        <v>7.2527400000000011</v>
      </c>
      <c r="H45" s="134"/>
      <c r="I45" s="134">
        <v>3.9007980000000004</v>
      </c>
      <c r="J45" s="134">
        <v>6.95871</v>
      </c>
      <c r="K45" s="134">
        <v>2.9403000000000001</v>
      </c>
      <c r="L45" s="134">
        <v>3.224529</v>
      </c>
      <c r="M45" s="134"/>
      <c r="N45" s="134">
        <v>93.589749000000012</v>
      </c>
      <c r="O45" s="205">
        <f t="shared" si="17"/>
        <v>6.4102509999999882</v>
      </c>
      <c r="P45" s="192">
        <f t="shared" si="18"/>
        <v>0.37368421052631579</v>
      </c>
      <c r="Q45" s="152">
        <f t="shared" si="1"/>
        <v>0.5039853577610548</v>
      </c>
    </row>
    <row r="46" spans="1:17" ht="18" x14ac:dyDescent="0.35">
      <c r="A46" s="181">
        <v>8</v>
      </c>
      <c r="B46" s="7" t="s">
        <v>887</v>
      </c>
      <c r="C46" s="118">
        <v>5</v>
      </c>
      <c r="D46" s="10">
        <v>45.597840000000005</v>
      </c>
      <c r="E46" s="10">
        <v>0.65070400000000006</v>
      </c>
      <c r="F46" s="10">
        <v>19.404576000000002</v>
      </c>
      <c r="G46" s="10">
        <v>6.9926399999999997</v>
      </c>
      <c r="H46" s="10"/>
      <c r="I46" s="10">
        <v>5.1473599999999999</v>
      </c>
      <c r="J46" s="10">
        <v>6.9926399999999997</v>
      </c>
      <c r="K46" s="10">
        <v>2.9718720000000003</v>
      </c>
      <c r="L46" s="10">
        <v>9.3623680000000018</v>
      </c>
      <c r="M46" s="10"/>
      <c r="N46" s="10">
        <v>97.120000000000019</v>
      </c>
      <c r="O46" s="203">
        <f t="shared" si="17"/>
        <v>2.8799999999999812</v>
      </c>
      <c r="P46" s="195">
        <f t="shared" si="18"/>
        <v>0.36036036036036029</v>
      </c>
      <c r="Q46" s="196">
        <f t="shared" si="1"/>
        <v>0.58170237768274846</v>
      </c>
    </row>
    <row r="47" spans="1:17" ht="18" x14ac:dyDescent="0.35">
      <c r="A47" s="181">
        <v>12</v>
      </c>
      <c r="B47" s="7" t="s">
        <v>888</v>
      </c>
      <c r="C47" s="118">
        <v>10</v>
      </c>
      <c r="D47" s="10">
        <v>41.421899999999994</v>
      </c>
      <c r="E47" s="10">
        <v>0.73210800000000009</v>
      </c>
      <c r="F47" s="10">
        <v>15.451332000000001</v>
      </c>
      <c r="G47" s="10">
        <v>6.7430999999999992</v>
      </c>
      <c r="H47" s="10"/>
      <c r="I47" s="10">
        <v>4.7201700000000004</v>
      </c>
      <c r="J47" s="10">
        <v>14.555463</v>
      </c>
      <c r="K47" s="10">
        <v>3.333018</v>
      </c>
      <c r="L47" s="10">
        <v>9.2862120000000008</v>
      </c>
      <c r="M47" s="10"/>
      <c r="N47" s="10">
        <v>96.243302999999997</v>
      </c>
      <c r="O47" s="203">
        <f t="shared" si="17"/>
        <v>3.7566970000000026</v>
      </c>
      <c r="P47" s="195">
        <f t="shared" si="18"/>
        <v>0.9420199501246882</v>
      </c>
      <c r="Q47" s="196">
        <f t="shared" si="1"/>
        <v>0.56941505806488213</v>
      </c>
    </row>
    <row r="48" spans="1:17" ht="18.75" thickBot="1" x14ac:dyDescent="0.4">
      <c r="A48" s="182">
        <v>7</v>
      </c>
      <c r="B48" s="64" t="s">
        <v>889</v>
      </c>
      <c r="C48" s="120">
        <v>20</v>
      </c>
      <c r="D48" s="65">
        <v>29.0594</v>
      </c>
      <c r="E48" s="65">
        <v>0.75929400000000002</v>
      </c>
      <c r="F48" s="65">
        <v>11.398784000000001</v>
      </c>
      <c r="G48" s="65">
        <v>7.5929399999999987</v>
      </c>
      <c r="H48" s="65"/>
      <c r="I48" s="65">
        <v>5.3431800000000003</v>
      </c>
      <c r="J48" s="65">
        <v>25.150441999999998</v>
      </c>
      <c r="K48" s="65">
        <v>3.5621199999999997</v>
      </c>
      <c r="L48" s="65">
        <v>10.87384</v>
      </c>
      <c r="M48" s="65"/>
      <c r="N48" s="65">
        <v>93.739999999999981</v>
      </c>
      <c r="O48" s="206">
        <f t="shared" si="17"/>
        <v>6.2600000000000193</v>
      </c>
      <c r="P48" s="201">
        <f t="shared" si="18"/>
        <v>2.2064144736842102</v>
      </c>
      <c r="Q48" s="202">
        <f t="shared" si="1"/>
        <v>0.5707084183341995</v>
      </c>
    </row>
    <row r="49" spans="1:17" x14ac:dyDescent="0.25">
      <c r="A49" s="78"/>
      <c r="B49" s="7"/>
      <c r="C49" s="1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87"/>
      <c r="P49" s="151"/>
      <c r="Q49" s="105"/>
    </row>
    <row r="50" spans="1:17" ht="16.5" thickBot="1" x14ac:dyDescent="0.3">
      <c r="A50" s="179" t="s">
        <v>679</v>
      </c>
      <c r="O50" s="187"/>
      <c r="P50" s="151"/>
      <c r="Q50" s="105"/>
    </row>
    <row r="51" spans="1:17" x14ac:dyDescent="0.25">
      <c r="A51" s="180" t="s">
        <v>675</v>
      </c>
      <c r="B51" s="117" t="s">
        <v>686</v>
      </c>
      <c r="C51" s="207">
        <v>0</v>
      </c>
      <c r="D51" s="134">
        <v>54.029745000000005</v>
      </c>
      <c r="E51" s="134">
        <v>0.92767500000000003</v>
      </c>
      <c r="F51" s="134">
        <v>15.83883</v>
      </c>
      <c r="G51" s="134">
        <v>5.5465200000000001</v>
      </c>
      <c r="H51" s="117"/>
      <c r="I51" s="134">
        <v>4.853205</v>
      </c>
      <c r="J51" s="134">
        <v>8.8373249999999999</v>
      </c>
      <c r="K51" s="134">
        <v>2.8025550000000004</v>
      </c>
      <c r="L51" s="134">
        <v>3.9255300000000002</v>
      </c>
      <c r="M51" s="134">
        <v>0.88861500000000004</v>
      </c>
      <c r="N51" s="134">
        <v>97.649999999999991</v>
      </c>
      <c r="O51" s="205">
        <f t="shared" ref="O51:O54" si="19">100-N51</f>
        <v>2.3500000000000085</v>
      </c>
      <c r="P51" s="192">
        <f t="shared" ref="P51:P58" si="20">J51/F51</f>
        <v>0.55795314426633791</v>
      </c>
      <c r="Q51" s="152">
        <f t="shared" si="1"/>
        <v>0.62307215565795593</v>
      </c>
    </row>
    <row r="52" spans="1:17" x14ac:dyDescent="0.25">
      <c r="A52" s="181" t="s">
        <v>676</v>
      </c>
      <c r="B52" s="7" t="s">
        <v>687</v>
      </c>
      <c r="C52" s="126">
        <v>5</v>
      </c>
      <c r="D52" s="10">
        <v>52.164022000000003</v>
      </c>
      <c r="E52" s="10">
        <v>0.87687000000000015</v>
      </c>
      <c r="F52" s="10">
        <v>16.845647</v>
      </c>
      <c r="G52" s="10">
        <v>5.952973000000001</v>
      </c>
      <c r="H52" s="7"/>
      <c r="I52" s="10">
        <v>3.9848870000000001</v>
      </c>
      <c r="J52" s="10">
        <v>9.8988880000000012</v>
      </c>
      <c r="K52" s="10">
        <v>2.9521289999999998</v>
      </c>
      <c r="L52" s="10">
        <v>3.9069430000000001</v>
      </c>
      <c r="M52" s="10">
        <v>0.84764099999999998</v>
      </c>
      <c r="N52" s="10">
        <v>97.429999999999993</v>
      </c>
      <c r="O52" s="203">
        <f t="shared" si="19"/>
        <v>2.5700000000000074</v>
      </c>
      <c r="P52" s="195">
        <f t="shared" si="20"/>
        <v>0.58762290341237722</v>
      </c>
      <c r="Q52" s="196">
        <f t="shared" si="1"/>
        <v>0.55842147535409847</v>
      </c>
    </row>
    <row r="53" spans="1:17" x14ac:dyDescent="0.25">
      <c r="A53" s="181" t="s">
        <v>677</v>
      </c>
      <c r="B53" s="7" t="s">
        <v>688</v>
      </c>
      <c r="C53" s="126">
        <v>10</v>
      </c>
      <c r="D53" s="10">
        <v>50.894147999999994</v>
      </c>
      <c r="E53" s="10">
        <v>0.90813399999999989</v>
      </c>
      <c r="F53" s="10">
        <v>16.742512999999999</v>
      </c>
      <c r="G53" s="10">
        <v>5.4584650000000003</v>
      </c>
      <c r="H53" s="7"/>
      <c r="I53" s="10">
        <v>3.4296549999999995</v>
      </c>
      <c r="J53" s="10">
        <v>11.003879</v>
      </c>
      <c r="K53" s="10">
        <v>3.2074519999999995</v>
      </c>
      <c r="L53" s="10">
        <v>4.105925</v>
      </c>
      <c r="M53" s="10">
        <v>0.85016800000000003</v>
      </c>
      <c r="N53" s="10">
        <v>96.600338999999991</v>
      </c>
      <c r="O53" s="203">
        <f t="shared" si="19"/>
        <v>3.3996610000000089</v>
      </c>
      <c r="P53" s="195">
        <f t="shared" si="20"/>
        <v>0.65724177726485866</v>
      </c>
      <c r="Q53" s="196">
        <f t="shared" si="1"/>
        <v>0.54275334695357125</v>
      </c>
    </row>
    <row r="54" spans="1:17" ht="15.75" thickBot="1" x14ac:dyDescent="0.3">
      <c r="A54" s="182" t="s">
        <v>678</v>
      </c>
      <c r="B54" s="64" t="s">
        <v>689</v>
      </c>
      <c r="C54" s="208">
        <v>19</v>
      </c>
      <c r="D54" s="65">
        <v>48.151026000000002</v>
      </c>
      <c r="E54" s="65">
        <v>0.747054</v>
      </c>
      <c r="F54" s="65">
        <v>16.037406000000001</v>
      </c>
      <c r="G54" s="65">
        <v>4.6278539999999992</v>
      </c>
      <c r="H54" s="64"/>
      <c r="I54" s="65">
        <v>2.5419239999999999</v>
      </c>
      <c r="J54" s="65">
        <v>16.687439999999999</v>
      </c>
      <c r="K54" s="65">
        <v>3.2598719999999997</v>
      </c>
      <c r="L54" s="65">
        <v>4.1427539999999992</v>
      </c>
      <c r="M54" s="65">
        <v>0.82467000000000001</v>
      </c>
      <c r="N54" s="65">
        <v>97.019999999999982</v>
      </c>
      <c r="O54" s="206">
        <f t="shared" si="19"/>
        <v>2.9800000000000182</v>
      </c>
      <c r="P54" s="201">
        <f t="shared" si="20"/>
        <v>1.040532365396249</v>
      </c>
      <c r="Q54" s="202">
        <f t="shared" si="1"/>
        <v>0.50924093822239147</v>
      </c>
    </row>
    <row r="55" spans="1:17" ht="18" x14ac:dyDescent="0.35">
      <c r="A55" s="180" t="s">
        <v>681</v>
      </c>
      <c r="B55" s="117" t="s">
        <v>685</v>
      </c>
      <c r="C55" s="207">
        <v>0</v>
      </c>
      <c r="D55" s="134">
        <v>51.428705999999991</v>
      </c>
      <c r="E55" s="134">
        <v>0.81484200000000007</v>
      </c>
      <c r="F55" s="134">
        <v>17.402027999999998</v>
      </c>
      <c r="G55" s="134">
        <v>5.2449599999999998</v>
      </c>
      <c r="H55" s="134"/>
      <c r="I55" s="134">
        <v>4.1959680000000006</v>
      </c>
      <c r="J55" s="134">
        <v>7.5583619999999998</v>
      </c>
      <c r="K55" s="134">
        <v>3.1563420000000004</v>
      </c>
      <c r="L55" s="134">
        <v>2.9690219999999998</v>
      </c>
      <c r="M55" s="134">
        <v>0.88976999999999995</v>
      </c>
      <c r="N55" s="134">
        <f>SUM(D55:M55)</f>
        <v>93.659999999999982</v>
      </c>
      <c r="O55" s="209">
        <f>100-N55</f>
        <v>6.3400000000000176</v>
      </c>
      <c r="P55" s="192">
        <f t="shared" si="20"/>
        <v>0.43433799784714749</v>
      </c>
      <c r="Q55" s="152">
        <f t="shared" si="1"/>
        <v>0.60180614084116857</v>
      </c>
    </row>
    <row r="56" spans="1:17" ht="18" x14ac:dyDescent="0.35">
      <c r="A56" s="181" t="s">
        <v>682</v>
      </c>
      <c r="B56" s="7" t="s">
        <v>702</v>
      </c>
      <c r="C56" s="126">
        <v>5</v>
      </c>
      <c r="D56" s="10">
        <v>52.358518000000004</v>
      </c>
      <c r="E56" s="10">
        <v>0.78047600000000006</v>
      </c>
      <c r="F56" s="10">
        <v>19.273950000000003</v>
      </c>
      <c r="G56" s="10">
        <v>4.3116540000000008</v>
      </c>
      <c r="H56" s="10"/>
      <c r="I56" s="10">
        <v>2.6364860000000006</v>
      </c>
      <c r="J56" s="10">
        <v>6.2438080000000005</v>
      </c>
      <c r="K56" s="10">
        <v>3.8738260000000007</v>
      </c>
      <c r="L56" s="10">
        <v>4.6733380000000002</v>
      </c>
      <c r="M56" s="10">
        <v>1.0279440000000002</v>
      </c>
      <c r="N56" s="10">
        <f t="shared" ref="N56:N58" si="21">SUM(D56:M56)</f>
        <v>95.180000000000021</v>
      </c>
      <c r="O56" s="204">
        <f t="shared" ref="O56:O58" si="22">100-N56</f>
        <v>4.819999999999979</v>
      </c>
      <c r="P56" s="195">
        <f t="shared" si="20"/>
        <v>0.32395061728395058</v>
      </c>
      <c r="Q56" s="196">
        <f t="shared" si="1"/>
        <v>0.53600390998012692</v>
      </c>
    </row>
    <row r="57" spans="1:17" ht="18" x14ac:dyDescent="0.35">
      <c r="A57" s="181" t="s">
        <v>683</v>
      </c>
      <c r="B57" s="7" t="s">
        <v>703</v>
      </c>
      <c r="C57" s="126">
        <v>9</v>
      </c>
      <c r="D57" s="10">
        <v>52.404692999999995</v>
      </c>
      <c r="E57" s="10">
        <v>0.65988999999999987</v>
      </c>
      <c r="F57" s="10">
        <v>18.599470999999998</v>
      </c>
      <c r="G57" s="10">
        <v>4.4495439999999995</v>
      </c>
      <c r="H57" s="10"/>
      <c r="I57" s="10">
        <v>2.026805</v>
      </c>
      <c r="J57" s="10">
        <v>5.4770869999999992</v>
      </c>
      <c r="K57" s="10">
        <v>4.2421499999999996</v>
      </c>
      <c r="L57" s="10">
        <v>5.6844809999999999</v>
      </c>
      <c r="M57" s="10">
        <v>0.72587900000000005</v>
      </c>
      <c r="N57" s="10">
        <f t="shared" si="21"/>
        <v>94.27</v>
      </c>
      <c r="O57" s="204">
        <f t="shared" si="22"/>
        <v>5.730000000000004</v>
      </c>
      <c r="P57" s="195">
        <f t="shared" si="20"/>
        <v>0.29447541814495692</v>
      </c>
      <c r="Q57" s="196">
        <f t="shared" si="1"/>
        <v>0.46252018467098682</v>
      </c>
    </row>
    <row r="58" spans="1:17" ht="18.75" thickBot="1" x14ac:dyDescent="0.4">
      <c r="A58" s="182" t="s">
        <v>684</v>
      </c>
      <c r="B58" s="64" t="s">
        <v>704</v>
      </c>
      <c r="C58" s="208">
        <v>16</v>
      </c>
      <c r="D58" s="65">
        <v>47.731995000000005</v>
      </c>
      <c r="E58" s="65">
        <v>0.33127499999999999</v>
      </c>
      <c r="F58" s="65">
        <v>19.980615</v>
      </c>
      <c r="G58" s="65">
        <v>3.2464950000000004</v>
      </c>
      <c r="H58" s="65"/>
      <c r="I58" s="65">
        <v>1.2777750000000001</v>
      </c>
      <c r="J58" s="65">
        <v>9.4271400000000014</v>
      </c>
      <c r="K58" s="65">
        <v>5.7736499999999999</v>
      </c>
      <c r="L58" s="65">
        <v>6.2469000000000001</v>
      </c>
      <c r="M58" s="65">
        <v>0.63415500000000014</v>
      </c>
      <c r="N58" s="65">
        <f t="shared" si="21"/>
        <v>94.65</v>
      </c>
      <c r="O58" s="210">
        <f t="shared" si="22"/>
        <v>5.3499999999999943</v>
      </c>
      <c r="P58" s="201">
        <f t="shared" si="20"/>
        <v>0.47181430601610619</v>
      </c>
      <c r="Q58" s="202">
        <f t="shared" si="1"/>
        <v>0.42645838233073491</v>
      </c>
    </row>
    <row r="59" spans="1:17" x14ac:dyDescent="0.25">
      <c r="Q59" s="105"/>
    </row>
    <row r="60" spans="1:17" ht="16.5" thickBot="1" x14ac:dyDescent="0.3">
      <c r="A60" s="179" t="s">
        <v>805</v>
      </c>
      <c r="P60" s="151"/>
      <c r="Q60" s="105"/>
    </row>
    <row r="61" spans="1:17" ht="15.75" thickBot="1" x14ac:dyDescent="0.3">
      <c r="A61" s="211" t="s">
        <v>806</v>
      </c>
      <c r="B61" s="138"/>
      <c r="C61" s="138"/>
      <c r="D61" s="139">
        <v>49.89</v>
      </c>
      <c r="E61" s="139">
        <v>0.78</v>
      </c>
      <c r="F61" s="139">
        <v>18.71</v>
      </c>
      <c r="G61" s="139">
        <v>10.14</v>
      </c>
      <c r="H61" s="139">
        <v>0.21</v>
      </c>
      <c r="I61" s="139">
        <v>6.24</v>
      </c>
      <c r="J61" s="139">
        <v>11.43</v>
      </c>
      <c r="K61" s="139">
        <v>2.08</v>
      </c>
      <c r="L61" s="139">
        <v>0.52</v>
      </c>
      <c r="M61" s="138"/>
      <c r="N61" s="138"/>
      <c r="O61" s="184"/>
      <c r="P61" s="212">
        <f t="shared" ref="P61:P67" si="23">J61/F61</f>
        <v>0.61090326028861563</v>
      </c>
      <c r="Q61" s="213">
        <f t="shared" si="1"/>
        <v>0.53758698945211392</v>
      </c>
    </row>
    <row r="62" spans="1:17" ht="15.75" thickBot="1" x14ac:dyDescent="0.3">
      <c r="A62" s="211" t="s">
        <v>807</v>
      </c>
      <c r="B62" s="138"/>
      <c r="C62" s="138">
        <v>0</v>
      </c>
      <c r="D62" s="139">
        <v>47.879432999999999</v>
      </c>
      <c r="E62" s="139">
        <v>0.74856599999999995</v>
      </c>
      <c r="F62" s="139">
        <v>17.955987</v>
      </c>
      <c r="G62" s="139">
        <v>9.7313580000000002</v>
      </c>
      <c r="H62" s="139">
        <v>0.20153699999999999</v>
      </c>
      <c r="I62" s="139">
        <v>5.9885279999999996</v>
      </c>
      <c r="J62" s="139">
        <v>10.969370999999999</v>
      </c>
      <c r="K62" s="139">
        <v>1.9961760000000002</v>
      </c>
      <c r="L62" s="139">
        <v>0.49904400000000004</v>
      </c>
      <c r="M62" s="138"/>
      <c r="N62" s="138"/>
      <c r="O62" s="184">
        <v>4.03</v>
      </c>
      <c r="P62" s="212">
        <f t="shared" ref="P62:P63" si="24">J62/F62</f>
        <v>0.61090326028861563</v>
      </c>
      <c r="Q62" s="213">
        <f t="shared" si="1"/>
        <v>0.53758698945211392</v>
      </c>
    </row>
    <row r="63" spans="1:17" x14ac:dyDescent="0.25">
      <c r="A63" s="180" t="s">
        <v>705</v>
      </c>
      <c r="B63" s="117" t="s">
        <v>710</v>
      </c>
      <c r="C63" s="117">
        <v>50</v>
      </c>
      <c r="D63" s="137">
        <v>31.755026507952383</v>
      </c>
      <c r="E63" s="137">
        <v>0.64894468340502143</v>
      </c>
      <c r="F63" s="137">
        <v>12.113634090227066</v>
      </c>
      <c r="G63" s="137">
        <v>6.6624987496248869</v>
      </c>
      <c r="H63" s="137">
        <v>0.25092527758327493</v>
      </c>
      <c r="I63" s="137">
        <v>2.7515254576372907</v>
      </c>
      <c r="J63" s="137">
        <v>29.851455436630985</v>
      </c>
      <c r="K63" s="137">
        <v>2.1198859657897366</v>
      </c>
      <c r="L63" s="137">
        <v>0.34610383114934479</v>
      </c>
      <c r="M63" s="117"/>
      <c r="N63" s="134">
        <f>SUM(D63:L63)</f>
        <v>86.5</v>
      </c>
      <c r="O63" s="183">
        <f t="shared" ref="O63" si="25">100-N63</f>
        <v>13.5</v>
      </c>
      <c r="P63" s="192">
        <f t="shared" si="24"/>
        <v>2.4642857142857144</v>
      </c>
      <c r="Q63" s="152">
        <f t="shared" si="1"/>
        <v>0.43826679119318468</v>
      </c>
    </row>
    <row r="64" spans="1:17" x14ac:dyDescent="0.25">
      <c r="A64" s="181" t="s">
        <v>706</v>
      </c>
      <c r="B64" s="12" t="s">
        <v>711</v>
      </c>
      <c r="C64" s="12">
        <v>50</v>
      </c>
      <c r="D64" s="36">
        <v>33.399659523332673</v>
      </c>
      <c r="E64" s="36">
        <v>0.42312237131984781</v>
      </c>
      <c r="F64" s="36">
        <v>7.2921089525335478</v>
      </c>
      <c r="G64" s="36">
        <v>3.8711195673943521</v>
      </c>
      <c r="H64" s="36">
        <v>0.15304426196675347</v>
      </c>
      <c r="I64" s="36">
        <v>2.3226717404366113</v>
      </c>
      <c r="J64" s="36">
        <v>40.511716402964154</v>
      </c>
      <c r="K64" s="36">
        <v>1.7104946925695974</v>
      </c>
      <c r="L64" s="36">
        <v>0.21606248748247547</v>
      </c>
      <c r="M64" s="7"/>
      <c r="N64" s="10">
        <f t="shared" ref="N64:N67" si="26">SUM(D64:L64)</f>
        <v>89.9</v>
      </c>
      <c r="O64" s="78">
        <f t="shared" ref="O64:O67" si="27">100-N64</f>
        <v>10.099999999999994</v>
      </c>
      <c r="P64" s="195">
        <f t="shared" si="23"/>
        <v>5.5555555555555554</v>
      </c>
      <c r="Q64" s="196">
        <f t="shared" si="1"/>
        <v>0.53128764789493432</v>
      </c>
    </row>
    <row r="65" spans="1:33" x14ac:dyDescent="0.25">
      <c r="A65" s="181" t="s">
        <v>707</v>
      </c>
      <c r="B65" s="7" t="s">
        <v>712</v>
      </c>
      <c r="C65" s="12">
        <v>50</v>
      </c>
      <c r="D65" s="36">
        <v>29.658129958822936</v>
      </c>
      <c r="E65" s="36">
        <v>0.39138294667068391</v>
      </c>
      <c r="F65" s="36">
        <v>5.9142311941347794</v>
      </c>
      <c r="G65" s="36">
        <v>3.3919855378125936</v>
      </c>
      <c r="H65" s="36">
        <v>0.12176358340865723</v>
      </c>
      <c r="I65" s="36">
        <v>2.1743497037260218</v>
      </c>
      <c r="J65" s="36">
        <v>43.660942050818512</v>
      </c>
      <c r="K65" s="36">
        <v>1.1567540423822436</v>
      </c>
      <c r="L65" s="36">
        <v>0.13046098222356128</v>
      </c>
      <c r="M65" s="7"/>
      <c r="N65" s="10">
        <f t="shared" si="26"/>
        <v>86.6</v>
      </c>
      <c r="O65" s="78">
        <f t="shared" si="27"/>
        <v>13.400000000000006</v>
      </c>
      <c r="P65" s="195">
        <f t="shared" si="23"/>
        <v>7.3823529411764692</v>
      </c>
      <c r="Q65" s="196">
        <f t="shared" si="1"/>
        <v>0.54771786411109269</v>
      </c>
    </row>
    <row r="66" spans="1:33" x14ac:dyDescent="0.25">
      <c r="A66" s="181" t="s">
        <v>708</v>
      </c>
      <c r="B66" s="12" t="s">
        <v>713</v>
      </c>
      <c r="C66" s="12">
        <v>50</v>
      </c>
      <c r="D66" s="36">
        <v>29.506431349087652</v>
      </c>
      <c r="E66" s="36">
        <v>0.45898893209691899</v>
      </c>
      <c r="F66" s="36">
        <v>9.9174394256655702</v>
      </c>
      <c r="G66" s="36">
        <v>3.5325755309602154</v>
      </c>
      <c r="H66" s="36">
        <v>0.13933592581513612</v>
      </c>
      <c r="I66" s="36">
        <v>3.5243793000299135</v>
      </c>
      <c r="J66" s="36">
        <v>33.604546814238716</v>
      </c>
      <c r="K66" s="36">
        <v>1.2294346395453188</v>
      </c>
      <c r="L66" s="36">
        <v>0.28686808256057433</v>
      </c>
      <c r="M66" s="7"/>
      <c r="N66" s="10">
        <f t="shared" si="26"/>
        <v>82.200000000000017</v>
      </c>
      <c r="O66" s="78">
        <f t="shared" si="27"/>
        <v>17.799999999999983</v>
      </c>
      <c r="P66" s="195">
        <f t="shared" si="23"/>
        <v>3.3884297520661164</v>
      </c>
      <c r="Q66" s="196">
        <f t="shared" ref="Q66:Q93" si="28">(I66/40.31)/((I66/40.31)+(G66-(G66*0.15))*1.11/71.85)</f>
        <v>0.65335446627075067</v>
      </c>
    </row>
    <row r="67" spans="1:33" ht="15.75" thickBot="1" x14ac:dyDescent="0.3">
      <c r="A67" s="182" t="s">
        <v>709</v>
      </c>
      <c r="B67" s="64" t="s">
        <v>714</v>
      </c>
      <c r="C67" s="64">
        <v>50</v>
      </c>
      <c r="D67" s="70">
        <v>28.03997201958629</v>
      </c>
      <c r="E67" s="70">
        <v>0.46599380433696413</v>
      </c>
      <c r="F67" s="70">
        <v>8.1950634555810939</v>
      </c>
      <c r="G67" s="70">
        <v>2.3299690216848208</v>
      </c>
      <c r="H67" s="70">
        <v>0.12855001498950736</v>
      </c>
      <c r="I67" s="70">
        <v>4.7402818027380844</v>
      </c>
      <c r="J67" s="70">
        <v>35.110222844009201</v>
      </c>
      <c r="K67" s="70">
        <v>1.1248126311581894</v>
      </c>
      <c r="L67" s="70">
        <v>0.26513440591585896</v>
      </c>
      <c r="M67" s="64"/>
      <c r="N67" s="65">
        <f t="shared" si="26"/>
        <v>80.400000000000006</v>
      </c>
      <c r="O67" s="93">
        <f t="shared" si="27"/>
        <v>19.599999999999994</v>
      </c>
      <c r="P67" s="201">
        <f t="shared" si="23"/>
        <v>4.2843137254901968</v>
      </c>
      <c r="Q67" s="202">
        <f t="shared" si="28"/>
        <v>0.79353742848683007</v>
      </c>
    </row>
    <row r="68" spans="1:33" x14ac:dyDescent="0.25">
      <c r="N68" s="105"/>
      <c r="Q68" s="105"/>
    </row>
    <row r="69" spans="1:33" ht="16.5" thickBot="1" x14ac:dyDescent="0.3">
      <c r="A69" s="179" t="s">
        <v>808</v>
      </c>
      <c r="P69" s="151"/>
      <c r="Q69" s="105"/>
    </row>
    <row r="70" spans="1:33" ht="18" x14ac:dyDescent="0.35">
      <c r="A70" s="180" t="s">
        <v>809</v>
      </c>
      <c r="B70" s="117"/>
      <c r="C70" s="117">
        <v>0</v>
      </c>
      <c r="D70" s="137">
        <v>49.85</v>
      </c>
      <c r="E70" s="137">
        <v>1.03</v>
      </c>
      <c r="F70" s="137">
        <v>15.95</v>
      </c>
      <c r="G70" s="137">
        <v>7.98</v>
      </c>
      <c r="H70" s="137">
        <v>0.14000000000000001</v>
      </c>
      <c r="I70" s="137">
        <v>6.03</v>
      </c>
      <c r="J70" s="137">
        <v>9.98</v>
      </c>
      <c r="K70" s="137">
        <v>2.35</v>
      </c>
      <c r="L70" s="137">
        <v>4.01</v>
      </c>
      <c r="M70" s="117">
        <v>0.7</v>
      </c>
      <c r="N70" s="117"/>
      <c r="O70" s="183">
        <v>2</v>
      </c>
      <c r="P70" s="192">
        <f t="shared" ref="P70" si="29">J70/F70</f>
        <v>0.62570532915360511</v>
      </c>
      <c r="Q70" s="152">
        <f t="shared" si="28"/>
        <v>0.58805933939994137</v>
      </c>
      <c r="S70" s="245"/>
      <c r="T70" s="245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</row>
    <row r="71" spans="1:33" ht="18" x14ac:dyDescent="0.35">
      <c r="A71" s="248" t="s">
        <v>913</v>
      </c>
      <c r="B71" s="7" t="s">
        <v>928</v>
      </c>
      <c r="C71" s="12">
        <v>22</v>
      </c>
      <c r="D71" s="249">
        <v>28.718</v>
      </c>
      <c r="E71" s="249">
        <v>0.51300000000000001</v>
      </c>
      <c r="F71" s="249">
        <v>9.0690000000000008</v>
      </c>
      <c r="G71" s="249">
        <v>5.0720000000000001</v>
      </c>
      <c r="H71" s="249">
        <v>0.12</v>
      </c>
      <c r="I71" s="249">
        <v>4.49</v>
      </c>
      <c r="J71" s="249">
        <v>35.289000000000001</v>
      </c>
      <c r="K71" s="249">
        <v>1.1639999999999999</v>
      </c>
      <c r="L71" s="249">
        <v>1.2809999999999999</v>
      </c>
      <c r="M71" s="249">
        <v>0.36499999999999999</v>
      </c>
      <c r="N71" s="10">
        <f t="shared" ref="N71:N85" si="30">SUM(D71:M71)</f>
        <v>86.081000000000017</v>
      </c>
      <c r="O71" s="203">
        <f t="shared" ref="O71:O85" si="31">100-N71</f>
        <v>13.918999999999983</v>
      </c>
      <c r="P71" s="195">
        <f t="shared" ref="P71:P85" si="32">J71/F71</f>
        <v>3.8911677141912007</v>
      </c>
      <c r="Q71" s="196">
        <f t="shared" ref="Q71:Q85" si="33">(I71/40.31)/((I71/40.31)+(G71-(G71*0.15))*1.11/71.85)</f>
        <v>0.62580398488829891</v>
      </c>
      <c r="S71" s="245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</row>
    <row r="72" spans="1:33" ht="18" x14ac:dyDescent="0.35">
      <c r="A72" s="248" t="s">
        <v>914</v>
      </c>
      <c r="B72" s="7" t="s">
        <v>928</v>
      </c>
      <c r="C72" s="12">
        <v>22</v>
      </c>
      <c r="D72" s="249">
        <v>22.794</v>
      </c>
      <c r="E72" s="249">
        <v>0.55400000000000005</v>
      </c>
      <c r="F72" s="249">
        <v>6.92</v>
      </c>
      <c r="G72" s="249">
        <v>4.593</v>
      </c>
      <c r="H72" s="249">
        <v>7.1999999999999995E-2</v>
      </c>
      <c r="I72" s="249">
        <v>4.1539999999999999</v>
      </c>
      <c r="J72" s="249">
        <v>37.807000000000002</v>
      </c>
      <c r="K72" s="249">
        <v>1.0209999999999999</v>
      </c>
      <c r="L72" s="249">
        <v>1.1639999999999999</v>
      </c>
      <c r="M72" s="249">
        <v>0.375</v>
      </c>
      <c r="N72" s="10">
        <f t="shared" si="30"/>
        <v>79.454000000000008</v>
      </c>
      <c r="O72" s="203">
        <f t="shared" si="31"/>
        <v>20.545999999999992</v>
      </c>
      <c r="P72" s="195">
        <f t="shared" si="32"/>
        <v>5.4634393063583815</v>
      </c>
      <c r="Q72" s="196">
        <f t="shared" si="33"/>
        <v>0.63080650165549124</v>
      </c>
      <c r="S72" s="245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</row>
    <row r="73" spans="1:33" ht="18" x14ac:dyDescent="0.35">
      <c r="A73" s="248" t="s">
        <v>915</v>
      </c>
      <c r="B73" s="7" t="s">
        <v>928</v>
      </c>
      <c r="C73" s="12">
        <v>22</v>
      </c>
      <c r="D73" s="249">
        <v>26.013000000000002</v>
      </c>
      <c r="E73" s="249">
        <v>0.64500000000000002</v>
      </c>
      <c r="F73" s="249">
        <v>8.3279999999999994</v>
      </c>
      <c r="G73" s="249">
        <v>5.3639999999999999</v>
      </c>
      <c r="H73" s="249">
        <v>0.10299999999999999</v>
      </c>
      <c r="I73" s="249">
        <v>4.6550000000000002</v>
      </c>
      <c r="J73" s="249">
        <v>35.308</v>
      </c>
      <c r="K73" s="249">
        <v>1.256</v>
      </c>
      <c r="L73" s="249">
        <v>1.306</v>
      </c>
      <c r="M73" s="249">
        <v>0.41099999999999998</v>
      </c>
      <c r="N73" s="10">
        <f t="shared" si="30"/>
        <v>83.388999999999996</v>
      </c>
      <c r="O73" s="203">
        <f t="shared" si="31"/>
        <v>16.611000000000004</v>
      </c>
      <c r="P73" s="195">
        <f t="shared" si="32"/>
        <v>4.2396733909702213</v>
      </c>
      <c r="Q73" s="196">
        <f t="shared" si="33"/>
        <v>0.62113579690106457</v>
      </c>
      <c r="S73" s="247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</row>
    <row r="74" spans="1:33" ht="18" x14ac:dyDescent="0.35">
      <c r="A74" s="248" t="s">
        <v>916</v>
      </c>
      <c r="B74" s="7" t="s">
        <v>928</v>
      </c>
      <c r="C74" s="12">
        <v>22</v>
      </c>
      <c r="D74" s="249">
        <v>21.036000000000001</v>
      </c>
      <c r="E74" s="249">
        <v>0.55200000000000005</v>
      </c>
      <c r="F74" s="249">
        <v>6.1520000000000001</v>
      </c>
      <c r="G74" s="249">
        <v>4.2119999999999997</v>
      </c>
      <c r="H74" s="249">
        <v>6.2E-2</v>
      </c>
      <c r="I74" s="249">
        <v>4.0380000000000003</v>
      </c>
      <c r="J74" s="249">
        <v>38.511000000000003</v>
      </c>
      <c r="K74" s="249">
        <v>0.94899999999999995</v>
      </c>
      <c r="L74" s="249">
        <v>1.097</v>
      </c>
      <c r="M74" s="249">
        <v>0.378</v>
      </c>
      <c r="N74" s="10">
        <f t="shared" si="30"/>
        <v>76.987000000000009</v>
      </c>
      <c r="O74" s="203">
        <f t="shared" si="31"/>
        <v>23.012999999999991</v>
      </c>
      <c r="P74" s="195">
        <f t="shared" si="32"/>
        <v>6.2599154746423933</v>
      </c>
      <c r="Q74" s="196">
        <f t="shared" si="33"/>
        <v>0.64427137475435248</v>
      </c>
      <c r="S74" s="245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</row>
    <row r="75" spans="1:33" ht="18" x14ac:dyDescent="0.35">
      <c r="A75" s="248" t="s">
        <v>917</v>
      </c>
      <c r="B75" s="7" t="s">
        <v>928</v>
      </c>
      <c r="C75" s="12">
        <v>22</v>
      </c>
      <c r="D75" s="249">
        <v>28.314</v>
      </c>
      <c r="E75" s="249">
        <v>0.59799999999999998</v>
      </c>
      <c r="F75" s="249">
        <v>8.8960000000000008</v>
      </c>
      <c r="G75" s="249">
        <v>5.0549999999999997</v>
      </c>
      <c r="H75" s="249">
        <v>0.12</v>
      </c>
      <c r="I75" s="249">
        <v>4.399</v>
      </c>
      <c r="J75" s="249">
        <v>34.070999999999998</v>
      </c>
      <c r="K75" s="249">
        <v>1.008</v>
      </c>
      <c r="L75" s="249">
        <v>1.2010000000000001</v>
      </c>
      <c r="M75" s="249">
        <v>0.35199999999999998</v>
      </c>
      <c r="N75" s="10">
        <f t="shared" si="30"/>
        <v>84.013999999999996</v>
      </c>
      <c r="O75" s="203">
        <f t="shared" si="31"/>
        <v>15.986000000000004</v>
      </c>
      <c r="P75" s="195">
        <f t="shared" si="32"/>
        <v>3.8299235611510785</v>
      </c>
      <c r="Q75" s="196">
        <f t="shared" si="33"/>
        <v>0.62178683022817849</v>
      </c>
      <c r="S75" s="247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</row>
    <row r="76" spans="1:33" ht="18" x14ac:dyDescent="0.35">
      <c r="A76" s="248" t="s">
        <v>918</v>
      </c>
      <c r="B76" s="7" t="s">
        <v>929</v>
      </c>
      <c r="C76" s="12">
        <v>18</v>
      </c>
      <c r="D76" s="249">
        <v>27.988</v>
      </c>
      <c r="E76" s="249">
        <v>0.55700000000000005</v>
      </c>
      <c r="F76" s="249">
        <v>9.4209999999999994</v>
      </c>
      <c r="G76" s="249">
        <v>4.8109999999999999</v>
      </c>
      <c r="H76" s="249">
        <v>0.155</v>
      </c>
      <c r="I76" s="249">
        <v>4.18</v>
      </c>
      <c r="J76" s="249">
        <v>32.334000000000003</v>
      </c>
      <c r="K76" s="249">
        <v>1.038</v>
      </c>
      <c r="L76" s="249">
        <v>1.399</v>
      </c>
      <c r="M76" s="249">
        <v>0.4</v>
      </c>
      <c r="N76" s="10">
        <f t="shared" si="30"/>
        <v>82.283000000000001</v>
      </c>
      <c r="O76" s="203">
        <f t="shared" si="31"/>
        <v>17.716999999999999</v>
      </c>
      <c r="P76" s="195">
        <f t="shared" si="32"/>
        <v>3.4321197325124726</v>
      </c>
      <c r="Q76" s="196">
        <f t="shared" si="33"/>
        <v>0.6214121100860851</v>
      </c>
    </row>
    <row r="77" spans="1:33" ht="18" x14ac:dyDescent="0.35">
      <c r="A77" s="248" t="s">
        <v>919</v>
      </c>
      <c r="B77" s="7" t="s">
        <v>929</v>
      </c>
      <c r="C77" s="12">
        <v>18</v>
      </c>
      <c r="D77" s="249">
        <v>26.998999999999999</v>
      </c>
      <c r="E77" s="249">
        <v>0.66500000000000004</v>
      </c>
      <c r="F77" s="249">
        <v>9.0510000000000002</v>
      </c>
      <c r="G77" s="249">
        <v>4.8319999999999999</v>
      </c>
      <c r="H77" s="249">
        <v>9.1999999999999998E-2</v>
      </c>
      <c r="I77" s="249">
        <v>4.2069999999999999</v>
      </c>
      <c r="J77" s="249">
        <v>33.399000000000001</v>
      </c>
      <c r="K77" s="249">
        <v>1.056</v>
      </c>
      <c r="L77" s="249">
        <v>1.393</v>
      </c>
      <c r="M77" s="249">
        <v>0.41899999999999998</v>
      </c>
      <c r="N77" s="10">
        <f t="shared" si="30"/>
        <v>82.113</v>
      </c>
      <c r="O77" s="203">
        <f t="shared" si="31"/>
        <v>17.887</v>
      </c>
      <c r="P77" s="195">
        <f t="shared" si="32"/>
        <v>3.6900894928737156</v>
      </c>
      <c r="Q77" s="196">
        <f t="shared" si="33"/>
        <v>0.62190204485682554</v>
      </c>
    </row>
    <row r="78" spans="1:33" ht="18" x14ac:dyDescent="0.35">
      <c r="A78" s="248" t="s">
        <v>920</v>
      </c>
      <c r="B78" s="7" t="s">
        <v>929</v>
      </c>
      <c r="C78" s="12">
        <v>18</v>
      </c>
      <c r="D78" s="249">
        <v>26.335999999999999</v>
      </c>
      <c r="E78" s="249">
        <v>0.59199999999999997</v>
      </c>
      <c r="F78" s="249">
        <v>8.7140000000000004</v>
      </c>
      <c r="G78" s="249">
        <v>4.7359999999999998</v>
      </c>
      <c r="H78" s="249">
        <v>6.5000000000000002E-2</v>
      </c>
      <c r="I78" s="249">
        <v>3.9369999999999998</v>
      </c>
      <c r="J78" s="249">
        <v>33.945</v>
      </c>
      <c r="K78" s="249">
        <v>1.0269999999999999</v>
      </c>
      <c r="L78" s="249">
        <v>1.3440000000000001</v>
      </c>
      <c r="M78" s="249">
        <v>0.47499999999999998</v>
      </c>
      <c r="N78" s="10">
        <f t="shared" si="30"/>
        <v>81.170999999999978</v>
      </c>
      <c r="O78" s="203">
        <f t="shared" si="31"/>
        <v>18.829000000000022</v>
      </c>
      <c r="P78" s="195">
        <f t="shared" si="32"/>
        <v>3.8954555887078262</v>
      </c>
      <c r="Q78" s="196">
        <f t="shared" si="33"/>
        <v>0.61096397876048103</v>
      </c>
      <c r="S78" s="245"/>
      <c r="T78" s="245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</row>
    <row r="79" spans="1:33" ht="18" x14ac:dyDescent="0.35">
      <c r="A79" s="248" t="s">
        <v>921</v>
      </c>
      <c r="B79" s="7" t="s">
        <v>929</v>
      </c>
      <c r="C79" s="12">
        <v>18</v>
      </c>
      <c r="D79" s="249">
        <v>24.302</v>
      </c>
      <c r="E79" s="249">
        <v>0.52100000000000002</v>
      </c>
      <c r="F79" s="249">
        <v>7.6180000000000003</v>
      </c>
      <c r="G79" s="249">
        <v>4.4889999999999999</v>
      </c>
      <c r="H79" s="249">
        <v>0.08</v>
      </c>
      <c r="I79" s="249">
        <v>4.0819999999999999</v>
      </c>
      <c r="J79" s="249">
        <v>35.552</v>
      </c>
      <c r="K79" s="249">
        <v>1.181</v>
      </c>
      <c r="L79" s="249">
        <v>1.4670000000000001</v>
      </c>
      <c r="M79" s="249">
        <v>0.42899999999999999</v>
      </c>
      <c r="N79" s="10">
        <f t="shared" si="30"/>
        <v>79.721000000000004</v>
      </c>
      <c r="O79" s="203">
        <f t="shared" si="31"/>
        <v>20.278999999999996</v>
      </c>
      <c r="P79" s="195">
        <f t="shared" si="32"/>
        <v>4.6668416907324755</v>
      </c>
      <c r="Q79" s="196">
        <f t="shared" si="33"/>
        <v>0.6320675835692664</v>
      </c>
      <c r="S79" s="245"/>
      <c r="T79" s="245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</row>
    <row r="80" spans="1:33" ht="18" x14ac:dyDescent="0.35">
      <c r="A80" s="248" t="s">
        <v>922</v>
      </c>
      <c r="B80" s="7" t="s">
        <v>929</v>
      </c>
      <c r="C80" s="12">
        <v>18</v>
      </c>
      <c r="D80" s="249">
        <v>24.765999999999998</v>
      </c>
      <c r="E80" s="249">
        <v>0.66300000000000003</v>
      </c>
      <c r="F80" s="249">
        <v>7.9320000000000004</v>
      </c>
      <c r="G80" s="249">
        <v>4.4850000000000003</v>
      </c>
      <c r="H80" s="249">
        <v>0.125</v>
      </c>
      <c r="I80" s="249">
        <v>3.9649999999999999</v>
      </c>
      <c r="J80" s="249">
        <v>34.988999999999997</v>
      </c>
      <c r="K80" s="249">
        <v>1.101</v>
      </c>
      <c r="L80" s="249">
        <v>1.4470000000000001</v>
      </c>
      <c r="M80" s="249">
        <v>0.38400000000000001</v>
      </c>
      <c r="N80" s="10">
        <f t="shared" si="30"/>
        <v>79.856999999999985</v>
      </c>
      <c r="O80" s="203">
        <f t="shared" si="31"/>
        <v>20.143000000000015</v>
      </c>
      <c r="P80" s="195">
        <f t="shared" si="32"/>
        <v>4.411119515885022</v>
      </c>
      <c r="Q80" s="196">
        <f t="shared" si="33"/>
        <v>0.62548776791227456</v>
      </c>
      <c r="S80" s="247"/>
      <c r="T80" s="245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</row>
    <row r="81" spans="1:33" ht="18" x14ac:dyDescent="0.35">
      <c r="A81" s="248" t="s">
        <v>923</v>
      </c>
      <c r="B81" s="7" t="s">
        <v>929</v>
      </c>
      <c r="C81" s="12">
        <v>18</v>
      </c>
      <c r="D81" s="249">
        <v>25.654</v>
      </c>
      <c r="E81" s="249">
        <v>0.44900000000000001</v>
      </c>
      <c r="F81" s="249">
        <v>8.702</v>
      </c>
      <c r="G81" s="249">
        <v>4.577</v>
      </c>
      <c r="H81" s="249">
        <v>7.1999999999999995E-2</v>
      </c>
      <c r="I81" s="249">
        <v>3.9590000000000001</v>
      </c>
      <c r="J81" s="249">
        <v>33.670999999999999</v>
      </c>
      <c r="K81" s="249">
        <v>1.119</v>
      </c>
      <c r="L81" s="249">
        <v>1.369</v>
      </c>
      <c r="M81" s="249">
        <v>0.45400000000000001</v>
      </c>
      <c r="N81" s="10">
        <f t="shared" si="30"/>
        <v>80.025999999999996</v>
      </c>
      <c r="O81" s="203">
        <f t="shared" si="31"/>
        <v>19.974000000000004</v>
      </c>
      <c r="P81" s="195">
        <f t="shared" si="32"/>
        <v>3.8693403815214893</v>
      </c>
      <c r="Q81" s="196">
        <f t="shared" si="33"/>
        <v>0.62036262281415477</v>
      </c>
      <c r="S81" s="245"/>
      <c r="T81" s="245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</row>
    <row r="82" spans="1:33" ht="18" x14ac:dyDescent="0.35">
      <c r="A82" s="248" t="s">
        <v>924</v>
      </c>
      <c r="B82" s="7" t="s">
        <v>929</v>
      </c>
      <c r="C82" s="12">
        <v>18</v>
      </c>
      <c r="D82" s="249">
        <v>25.795999999999999</v>
      </c>
      <c r="E82" s="249">
        <v>0.65500000000000003</v>
      </c>
      <c r="F82" s="249">
        <v>8.5540000000000003</v>
      </c>
      <c r="G82" s="249">
        <v>4.7569999999999997</v>
      </c>
      <c r="H82" s="249">
        <v>0.129</v>
      </c>
      <c r="I82" s="249">
        <v>3.919</v>
      </c>
      <c r="J82" s="249">
        <v>33.670999999999999</v>
      </c>
      <c r="K82" s="249">
        <v>1.0409999999999999</v>
      </c>
      <c r="L82" s="249">
        <v>1.3979999999999999</v>
      </c>
      <c r="M82" s="249">
        <v>0.41599999999999998</v>
      </c>
      <c r="N82" s="10">
        <f t="shared" si="30"/>
        <v>80.335999999999984</v>
      </c>
      <c r="O82" s="203">
        <f t="shared" si="31"/>
        <v>19.664000000000016</v>
      </c>
      <c r="P82" s="195">
        <f t="shared" si="32"/>
        <v>3.9362871171381806</v>
      </c>
      <c r="Q82" s="196">
        <f t="shared" si="33"/>
        <v>0.6088210493072137</v>
      </c>
      <c r="S82" s="247"/>
      <c r="T82" s="245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</row>
    <row r="83" spans="1:33" ht="18" x14ac:dyDescent="0.35">
      <c r="A83" s="248" t="s">
        <v>925</v>
      </c>
      <c r="B83" s="7" t="s">
        <v>929</v>
      </c>
      <c r="C83" s="12">
        <v>18</v>
      </c>
      <c r="D83" s="249">
        <v>25.824999999999999</v>
      </c>
      <c r="E83" s="249">
        <v>0.45900000000000002</v>
      </c>
      <c r="F83" s="249">
        <v>8.3659999999999997</v>
      </c>
      <c r="G83" s="249">
        <v>4.5810000000000004</v>
      </c>
      <c r="H83" s="249">
        <v>0.107</v>
      </c>
      <c r="I83" s="249">
        <v>3.9140000000000001</v>
      </c>
      <c r="J83" s="249">
        <v>33.554000000000002</v>
      </c>
      <c r="K83" s="249">
        <v>1.171</v>
      </c>
      <c r="L83" s="249">
        <v>1.4</v>
      </c>
      <c r="M83" s="249">
        <v>0.49399999999999999</v>
      </c>
      <c r="N83" s="10">
        <f t="shared" si="30"/>
        <v>79.871000000000024</v>
      </c>
      <c r="O83" s="203">
        <f t="shared" si="31"/>
        <v>20.128999999999976</v>
      </c>
      <c r="P83" s="195">
        <f t="shared" si="32"/>
        <v>4.0107578293091084</v>
      </c>
      <c r="Q83" s="196">
        <f t="shared" si="33"/>
        <v>0.61746033954789803</v>
      </c>
      <c r="S83" s="245"/>
      <c r="T83" s="245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</row>
    <row r="84" spans="1:33" ht="18" x14ac:dyDescent="0.35">
      <c r="A84" s="248" t="s">
        <v>926</v>
      </c>
      <c r="B84" s="7" t="s">
        <v>929</v>
      </c>
      <c r="C84" s="12">
        <v>18</v>
      </c>
      <c r="D84" s="249">
        <v>26.553999999999998</v>
      </c>
      <c r="E84" s="249">
        <v>0.56899999999999995</v>
      </c>
      <c r="F84" s="249">
        <v>8.31</v>
      </c>
      <c r="G84" s="249">
        <v>4.6319999999999997</v>
      </c>
      <c r="H84" s="249">
        <v>7.5999999999999998E-2</v>
      </c>
      <c r="I84" s="249">
        <v>3.9049999999999998</v>
      </c>
      <c r="J84" s="249">
        <v>33.652000000000001</v>
      </c>
      <c r="K84" s="249">
        <v>1.089</v>
      </c>
      <c r="L84" s="249">
        <v>1.4139999999999999</v>
      </c>
      <c r="M84" s="249">
        <v>0.46600000000000003</v>
      </c>
      <c r="N84" s="10">
        <f t="shared" si="30"/>
        <v>80.667000000000002</v>
      </c>
      <c r="O84" s="203">
        <f t="shared" si="31"/>
        <v>19.332999999999998</v>
      </c>
      <c r="P84" s="195">
        <f t="shared" si="32"/>
        <v>4.0495788206979544</v>
      </c>
      <c r="Q84" s="196">
        <f t="shared" si="33"/>
        <v>0.61429655249605464</v>
      </c>
      <c r="S84" s="245"/>
      <c r="T84" s="245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</row>
    <row r="85" spans="1:33" ht="18.75" thickBot="1" x14ac:dyDescent="0.4">
      <c r="A85" s="250" t="s">
        <v>927</v>
      </c>
      <c r="B85" s="64" t="s">
        <v>929</v>
      </c>
      <c r="C85" s="198">
        <v>18</v>
      </c>
      <c r="D85" s="251">
        <v>27.332000000000001</v>
      </c>
      <c r="E85" s="251">
        <v>0.61</v>
      </c>
      <c r="F85" s="251">
        <v>8.4870000000000001</v>
      </c>
      <c r="G85" s="251">
        <v>4.6550000000000002</v>
      </c>
      <c r="H85" s="251">
        <v>7.0000000000000007E-2</v>
      </c>
      <c r="I85" s="251">
        <v>4.032</v>
      </c>
      <c r="J85" s="251">
        <v>33.133000000000003</v>
      </c>
      <c r="K85" s="251">
        <v>1.0620000000000001</v>
      </c>
      <c r="L85" s="251">
        <v>1.41</v>
      </c>
      <c r="M85" s="251">
        <v>0.443</v>
      </c>
      <c r="N85" s="65">
        <f t="shared" si="30"/>
        <v>81.234000000000009</v>
      </c>
      <c r="O85" s="206">
        <f t="shared" si="31"/>
        <v>18.765999999999991</v>
      </c>
      <c r="P85" s="201">
        <f t="shared" si="32"/>
        <v>3.9039707788382234</v>
      </c>
      <c r="Q85" s="202">
        <f t="shared" si="33"/>
        <v>0.62068590811803848</v>
      </c>
      <c r="S85" s="245"/>
      <c r="T85" s="245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</row>
    <row r="86" spans="1:33" s="171" customFormat="1" ht="15.75" x14ac:dyDescent="0.25">
      <c r="A86" s="44"/>
      <c r="B86"/>
      <c r="C86"/>
      <c r="D86"/>
      <c r="E86"/>
      <c r="F86"/>
      <c r="G86"/>
      <c r="H86"/>
      <c r="I86"/>
      <c r="J86"/>
      <c r="K86"/>
      <c r="L86"/>
      <c r="M86"/>
      <c r="N86"/>
      <c r="O86" s="44"/>
      <c r="P86" s="124"/>
      <c r="Q86" s="105"/>
      <c r="R86"/>
      <c r="S86" s="245"/>
      <c r="T86" s="245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</row>
    <row r="87" spans="1:33" s="171" customFormat="1" ht="16.5" thickBot="1" x14ac:dyDescent="0.3">
      <c r="A87" s="179" t="s">
        <v>814</v>
      </c>
      <c r="B87"/>
      <c r="C87"/>
      <c r="D87"/>
      <c r="E87"/>
      <c r="F87"/>
      <c r="G87"/>
      <c r="H87"/>
      <c r="I87"/>
      <c r="J87"/>
      <c r="K87"/>
      <c r="L87"/>
      <c r="M87"/>
      <c r="N87"/>
      <c r="O87" s="44"/>
      <c r="P87" s="151"/>
      <c r="Q87" s="105"/>
      <c r="R87"/>
      <c r="S87" s="245"/>
      <c r="T87" s="245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</row>
    <row r="88" spans="1:33" s="171" customFormat="1" ht="18" x14ac:dyDescent="0.35">
      <c r="A88" s="180" t="s">
        <v>815</v>
      </c>
      <c r="B88" s="117"/>
      <c r="C88" s="117">
        <v>0</v>
      </c>
      <c r="D88" s="137">
        <v>51.83</v>
      </c>
      <c r="E88" s="137">
        <v>0.89</v>
      </c>
      <c r="F88" s="137">
        <v>18.079999999999998</v>
      </c>
      <c r="G88" s="137">
        <v>8.17</v>
      </c>
      <c r="H88" s="137">
        <v>0.2</v>
      </c>
      <c r="I88" s="137">
        <v>2.97</v>
      </c>
      <c r="J88" s="137">
        <v>9.19</v>
      </c>
      <c r="K88" s="137">
        <v>3.48</v>
      </c>
      <c r="L88" s="137">
        <v>2.0499999999999998</v>
      </c>
      <c r="M88" s="117">
        <v>0.34</v>
      </c>
      <c r="N88" s="117"/>
      <c r="O88" s="183">
        <v>2</v>
      </c>
      <c r="P88" s="192">
        <f t="shared" ref="P88:P93" si="34">J88/F88</f>
        <v>0.50829646017699115</v>
      </c>
      <c r="Q88" s="152">
        <f t="shared" si="28"/>
        <v>0.40714824795335336</v>
      </c>
      <c r="R88"/>
    </row>
    <row r="89" spans="1:33" s="171" customFormat="1" x14ac:dyDescent="0.25">
      <c r="A89" s="181" t="s">
        <v>816</v>
      </c>
      <c r="B89" s="7" t="s">
        <v>811</v>
      </c>
      <c r="C89" s="7">
        <v>20</v>
      </c>
      <c r="D89" s="36">
        <v>34.11</v>
      </c>
      <c r="E89" s="36">
        <v>0.45</v>
      </c>
      <c r="F89" s="36">
        <v>12.27</v>
      </c>
      <c r="G89" s="36">
        <v>5.35</v>
      </c>
      <c r="H89" s="36">
        <v>0.11</v>
      </c>
      <c r="I89" s="36">
        <v>2.41</v>
      </c>
      <c r="J89" s="36">
        <v>31.16</v>
      </c>
      <c r="K89" s="36">
        <v>1.35</v>
      </c>
      <c r="L89" s="36">
        <v>0.73</v>
      </c>
      <c r="M89" s="7">
        <v>0.22</v>
      </c>
      <c r="N89" s="10">
        <f>SUM(D89:M89)</f>
        <v>88.16</v>
      </c>
      <c r="O89" s="80">
        <f>100-N89</f>
        <v>11.840000000000003</v>
      </c>
      <c r="P89" s="195">
        <f t="shared" si="34"/>
        <v>2.5395273023634881</v>
      </c>
      <c r="Q89" s="196">
        <f t="shared" si="28"/>
        <v>0.45975478580491536</v>
      </c>
      <c r="R89"/>
    </row>
    <row r="90" spans="1:33" s="171" customFormat="1" x14ac:dyDescent="0.25">
      <c r="A90" s="181" t="s">
        <v>817</v>
      </c>
      <c r="B90" s="12" t="s">
        <v>711</v>
      </c>
      <c r="C90" s="12">
        <v>20</v>
      </c>
      <c r="D90" s="36">
        <v>27.72</v>
      </c>
      <c r="E90" s="36">
        <v>0.49</v>
      </c>
      <c r="F90" s="36">
        <v>10.35</v>
      </c>
      <c r="G90" s="36">
        <v>4.8499999999999996</v>
      </c>
      <c r="H90" s="36">
        <v>0.18</v>
      </c>
      <c r="I90" s="36">
        <v>2.1800000000000002</v>
      </c>
      <c r="J90" s="36">
        <v>34.340000000000003</v>
      </c>
      <c r="K90" s="36">
        <v>1.33</v>
      </c>
      <c r="L90" s="36">
        <v>0.65</v>
      </c>
      <c r="M90" s="36">
        <v>0.16</v>
      </c>
      <c r="N90" s="10">
        <f>SUM(D90:M90)</f>
        <v>82.25</v>
      </c>
      <c r="O90" s="78">
        <f t="shared" ref="O90:O93" si="35">100-N90</f>
        <v>17.75</v>
      </c>
      <c r="P90" s="195">
        <f t="shared" si="34"/>
        <v>3.3178743961352661</v>
      </c>
      <c r="Q90" s="196">
        <f t="shared" si="28"/>
        <v>0.45921236741027321</v>
      </c>
      <c r="R90"/>
    </row>
    <row r="91" spans="1:33" s="171" customFormat="1" x14ac:dyDescent="0.25">
      <c r="A91" s="181" t="s">
        <v>818</v>
      </c>
      <c r="B91" s="7" t="s">
        <v>712</v>
      </c>
      <c r="C91" s="12">
        <v>20</v>
      </c>
      <c r="D91" s="36">
        <v>34.9</v>
      </c>
      <c r="E91" s="36">
        <v>0.56000000000000005</v>
      </c>
      <c r="F91" s="36">
        <v>12.23</v>
      </c>
      <c r="G91" s="36">
        <v>5.38</v>
      </c>
      <c r="H91" s="36">
        <v>0.13</v>
      </c>
      <c r="I91" s="36">
        <v>2.2999999999999998</v>
      </c>
      <c r="J91" s="36">
        <v>31.08</v>
      </c>
      <c r="K91" s="36">
        <v>1.75</v>
      </c>
      <c r="L91" s="36">
        <v>0.79</v>
      </c>
      <c r="M91" s="36">
        <v>0.24</v>
      </c>
      <c r="N91" s="10">
        <f>SUM(D91:M91)</f>
        <v>89.36</v>
      </c>
      <c r="O91" s="78">
        <f t="shared" si="35"/>
        <v>10.64</v>
      </c>
      <c r="P91" s="195">
        <f t="shared" si="34"/>
        <v>2.541291905151267</v>
      </c>
      <c r="Q91" s="196">
        <f t="shared" si="28"/>
        <v>0.44679239482792726</v>
      </c>
      <c r="R91"/>
    </row>
    <row r="92" spans="1:33" s="171" customFormat="1" x14ac:dyDescent="0.25">
      <c r="A92" s="181" t="s">
        <v>819</v>
      </c>
      <c r="B92" s="7" t="s">
        <v>712</v>
      </c>
      <c r="C92" s="12">
        <v>20</v>
      </c>
      <c r="D92" s="36">
        <v>38.08</v>
      </c>
      <c r="E92" s="36">
        <v>0.57999999999999996</v>
      </c>
      <c r="F92" s="36">
        <v>13.93</v>
      </c>
      <c r="G92" s="36">
        <v>5.48</v>
      </c>
      <c r="H92" s="36">
        <v>0.14000000000000001</v>
      </c>
      <c r="I92" s="36">
        <v>2.2599999999999998</v>
      </c>
      <c r="J92" s="36">
        <v>27.39</v>
      </c>
      <c r="K92" s="36">
        <v>2.2200000000000002</v>
      </c>
      <c r="L92" s="36">
        <v>1.21</v>
      </c>
      <c r="M92" s="36">
        <v>0.22</v>
      </c>
      <c r="N92" s="10">
        <f>SUM(D92:M92)</f>
        <v>91.509999999999977</v>
      </c>
      <c r="O92" s="78">
        <f t="shared" si="35"/>
        <v>8.4900000000000233</v>
      </c>
      <c r="P92" s="195">
        <f t="shared" si="34"/>
        <v>1.9662598707824839</v>
      </c>
      <c r="Q92" s="196">
        <f t="shared" si="28"/>
        <v>0.4379218719710426</v>
      </c>
      <c r="R92"/>
    </row>
    <row r="93" spans="1:33" s="171" customFormat="1" ht="15.75" thickBot="1" x14ac:dyDescent="0.3">
      <c r="A93" s="182" t="s">
        <v>810</v>
      </c>
      <c r="B93" s="64" t="s">
        <v>812</v>
      </c>
      <c r="C93" s="64">
        <v>20</v>
      </c>
      <c r="D93" s="70">
        <f>AVERAGE(D89:D92)</f>
        <v>33.702500000000001</v>
      </c>
      <c r="E93" s="70">
        <f t="shared" ref="E93" si="36">AVERAGE(E89:E92)</f>
        <v>0.52</v>
      </c>
      <c r="F93" s="70">
        <f t="shared" ref="F93" si="37">AVERAGE(F89:F92)</f>
        <v>12.194999999999999</v>
      </c>
      <c r="G93" s="70">
        <f t="shared" ref="G93" si="38">AVERAGE(G89:G92)</f>
        <v>5.2649999999999997</v>
      </c>
      <c r="H93" s="70">
        <f t="shared" ref="H93" si="39">AVERAGE(H89:H92)</f>
        <v>0.14000000000000001</v>
      </c>
      <c r="I93" s="70">
        <f t="shared" ref="I93" si="40">AVERAGE(I89:I92)</f>
        <v>2.2874999999999996</v>
      </c>
      <c r="J93" s="70">
        <f t="shared" ref="J93" si="41">AVERAGE(J89:J92)</f>
        <v>30.9925</v>
      </c>
      <c r="K93" s="70">
        <f t="shared" ref="K93" si="42">AVERAGE(K89:K92)</f>
        <v>1.6625000000000001</v>
      </c>
      <c r="L93" s="70">
        <f t="shared" ref="L93" si="43">AVERAGE(L89:L92)</f>
        <v>0.84499999999999997</v>
      </c>
      <c r="M93" s="70">
        <f t="shared" ref="M93" si="44">AVERAGE(M89:M92)</f>
        <v>0.21</v>
      </c>
      <c r="N93" s="65">
        <f>SUM(D93:M93)</f>
        <v>87.82</v>
      </c>
      <c r="O93" s="93">
        <f t="shared" si="35"/>
        <v>12.180000000000007</v>
      </c>
      <c r="P93" s="201">
        <f t="shared" si="34"/>
        <v>2.5414104141041411</v>
      </c>
      <c r="Q93" s="202">
        <f t="shared" si="28"/>
        <v>0.45078940706191745</v>
      </c>
      <c r="R93"/>
    </row>
    <row r="94" spans="1:33" s="171" customFormat="1" x14ac:dyDescent="0.25">
      <c r="A94" s="44"/>
      <c r="B94"/>
      <c r="C94"/>
      <c r="D94"/>
      <c r="E94"/>
      <c r="F94"/>
      <c r="G94"/>
      <c r="H94"/>
      <c r="I94"/>
      <c r="J94"/>
      <c r="K94"/>
      <c r="L94"/>
      <c r="M94"/>
      <c r="N94"/>
      <c r="O94" s="44"/>
      <c r="P94" s="151"/>
      <c r="Q94" s="105"/>
      <c r="R94"/>
    </row>
    <row r="95" spans="1:33" s="171" customFormat="1" ht="16.5" thickBot="1" x14ac:dyDescent="0.3">
      <c r="A95" s="179" t="s">
        <v>869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44"/>
      <c r="P95" s="151"/>
      <c r="Q95" s="105"/>
      <c r="R95"/>
    </row>
    <row r="96" spans="1:33" s="171" customFormat="1" x14ac:dyDescent="0.25">
      <c r="A96" s="188" t="s">
        <v>842</v>
      </c>
      <c r="B96" s="189" t="s">
        <v>870</v>
      </c>
      <c r="C96" s="189">
        <v>0</v>
      </c>
      <c r="D96" s="190">
        <v>51.64</v>
      </c>
      <c r="E96" s="190">
        <v>1.6804687038255597</v>
      </c>
      <c r="F96" s="190">
        <v>14.4925</v>
      </c>
      <c r="G96" s="190">
        <v>8.3340051191685127</v>
      </c>
      <c r="H96" s="190">
        <v>0.155</v>
      </c>
      <c r="I96" s="190">
        <v>7.7104443967040002</v>
      </c>
      <c r="J96" s="190">
        <v>11.223000000000001</v>
      </c>
      <c r="K96" s="190">
        <v>2.86</v>
      </c>
      <c r="L96" s="190">
        <v>1.4750000000000001</v>
      </c>
      <c r="M96" s="190">
        <v>0.2</v>
      </c>
      <c r="N96" s="190">
        <f>SUM(D96:M96)</f>
        <v>99.770418219698072</v>
      </c>
      <c r="O96" s="191">
        <f>100-N96</f>
        <v>0.22958178030192755</v>
      </c>
      <c r="P96" s="192">
        <f t="shared" ref="P96:P122" si="45">J96/F96</f>
        <v>0.77440055200966018</v>
      </c>
      <c r="Q96" s="152">
        <f t="shared" ref="Q96:Q122" si="46">(I96/40.31)/((I96/40.31)+(G96-(G96*0.15))*1.11/71.85)</f>
        <v>0.63607568259141456</v>
      </c>
      <c r="R96"/>
    </row>
    <row r="97" spans="1:18" s="171" customFormat="1" x14ac:dyDescent="0.25">
      <c r="A97" s="193" t="s">
        <v>843</v>
      </c>
      <c r="B97" s="33" t="s">
        <v>870</v>
      </c>
      <c r="C97" s="33">
        <v>10</v>
      </c>
      <c r="D97" s="172">
        <v>47.93</v>
      </c>
      <c r="E97" s="172">
        <v>1.5737229332147584</v>
      </c>
      <c r="F97" s="172">
        <v>13.48</v>
      </c>
      <c r="G97" s="172">
        <v>8.2248904208947309</v>
      </c>
      <c r="H97" s="172">
        <v>9.8000000000000004E-2</v>
      </c>
      <c r="I97" s="172">
        <v>7.5658170692159992</v>
      </c>
      <c r="J97" s="172">
        <v>16.18</v>
      </c>
      <c r="K97" s="172">
        <v>2.98</v>
      </c>
      <c r="L97" s="172">
        <v>1.56</v>
      </c>
      <c r="M97" s="172">
        <v>0.19</v>
      </c>
      <c r="N97" s="172">
        <f t="shared" ref="N97:N104" si="47">SUM(D97:M97)</f>
        <v>99.782430423325494</v>
      </c>
      <c r="O97" s="194">
        <f t="shared" ref="O97:O122" si="48">100-N97</f>
        <v>0.21756957667450649</v>
      </c>
      <c r="P97" s="195">
        <f t="shared" si="45"/>
        <v>1.2002967359050445</v>
      </c>
      <c r="Q97" s="196">
        <f t="shared" si="46"/>
        <v>0.63474215294489711</v>
      </c>
      <c r="R97"/>
    </row>
    <row r="98" spans="1:18" s="171" customFormat="1" x14ac:dyDescent="0.25">
      <c r="A98" s="193" t="s">
        <v>844</v>
      </c>
      <c r="B98" s="33" t="s">
        <v>870</v>
      </c>
      <c r="C98" s="33">
        <v>20</v>
      </c>
      <c r="D98" s="172">
        <v>43.57</v>
      </c>
      <c r="E98" s="172">
        <v>1.47</v>
      </c>
      <c r="F98" s="172">
        <v>12.48</v>
      </c>
      <c r="G98" s="172">
        <v>7.6221421819062014</v>
      </c>
      <c r="H98" s="172">
        <v>0.09</v>
      </c>
      <c r="I98" s="172">
        <v>7.4754249895359992</v>
      </c>
      <c r="J98" s="172">
        <v>22.05</v>
      </c>
      <c r="K98" s="172">
        <v>3.15</v>
      </c>
      <c r="L98" s="172">
        <v>1.68</v>
      </c>
      <c r="M98" s="172">
        <v>0.18</v>
      </c>
      <c r="N98" s="172">
        <f t="shared" si="47"/>
        <v>99.767567171442209</v>
      </c>
      <c r="O98" s="194">
        <f t="shared" si="48"/>
        <v>0.23243282855779057</v>
      </c>
      <c r="P98" s="195">
        <f t="shared" si="45"/>
        <v>1.7668269230769231</v>
      </c>
      <c r="Q98" s="196">
        <f t="shared" si="46"/>
        <v>0.64946843251094666</v>
      </c>
      <c r="R98"/>
    </row>
    <row r="99" spans="1:18" s="171" customFormat="1" x14ac:dyDescent="0.25">
      <c r="A99" s="193" t="s">
        <v>845</v>
      </c>
      <c r="B99" s="33" t="s">
        <v>871</v>
      </c>
      <c r="C99" s="33">
        <v>0</v>
      </c>
      <c r="D99" s="172">
        <v>51.87</v>
      </c>
      <c r="E99" s="172">
        <v>1.72</v>
      </c>
      <c r="F99" s="172">
        <v>15.08</v>
      </c>
      <c r="G99" s="172">
        <v>7.9259861185425553</v>
      </c>
      <c r="H99" s="172">
        <v>0.17199999999999999</v>
      </c>
      <c r="I99" s="172">
        <v>6.9421117194240001</v>
      </c>
      <c r="J99" s="172">
        <v>11.26</v>
      </c>
      <c r="K99" s="172">
        <v>2.98</v>
      </c>
      <c r="L99" s="172">
        <v>1.53</v>
      </c>
      <c r="M99" s="172">
        <v>0.22</v>
      </c>
      <c r="N99" s="172">
        <f t="shared" si="47"/>
        <v>99.700097837966567</v>
      </c>
      <c r="O99" s="194">
        <f t="shared" si="48"/>
        <v>0.29990216203343323</v>
      </c>
      <c r="P99" s="195">
        <f t="shared" si="45"/>
        <v>0.74668435013262602</v>
      </c>
      <c r="Q99" s="196">
        <f t="shared" si="46"/>
        <v>0.62330478694701774</v>
      </c>
      <c r="R99"/>
    </row>
    <row r="100" spans="1:18" s="171" customFormat="1" x14ac:dyDescent="0.25">
      <c r="A100" s="193" t="s">
        <v>846</v>
      </c>
      <c r="B100" s="33" t="s">
        <v>871</v>
      </c>
      <c r="C100" s="33">
        <v>10</v>
      </c>
      <c r="D100" s="172">
        <v>48.02</v>
      </c>
      <c r="E100" s="172">
        <v>1.64</v>
      </c>
      <c r="F100" s="172">
        <v>14.25</v>
      </c>
      <c r="G100" s="172">
        <v>7.7349985012282758</v>
      </c>
      <c r="H100" s="172">
        <v>0.123</v>
      </c>
      <c r="I100" s="172">
        <v>6.9240333034879997</v>
      </c>
      <c r="J100" s="172">
        <v>16.11</v>
      </c>
      <c r="K100" s="172">
        <v>3.09</v>
      </c>
      <c r="L100" s="172">
        <v>1.67</v>
      </c>
      <c r="M100" s="172">
        <v>0.2</v>
      </c>
      <c r="N100" s="172">
        <f t="shared" si="47"/>
        <v>99.762031804716301</v>
      </c>
      <c r="O100" s="194">
        <f t="shared" si="48"/>
        <v>0.23796819528369895</v>
      </c>
      <c r="P100" s="195">
        <f t="shared" si="45"/>
        <v>1.1305263157894736</v>
      </c>
      <c r="Q100" s="196">
        <f t="shared" si="46"/>
        <v>0.62840565264986836</v>
      </c>
      <c r="R100"/>
    </row>
    <row r="101" spans="1:18" s="171" customFormat="1" x14ac:dyDescent="0.25">
      <c r="A101" s="193" t="s">
        <v>847</v>
      </c>
      <c r="B101" s="33" t="s">
        <v>871</v>
      </c>
      <c r="C101" s="33">
        <v>20</v>
      </c>
      <c r="D101" s="172">
        <v>43.94</v>
      </c>
      <c r="E101" s="172">
        <v>1.5144241763729234</v>
      </c>
      <c r="F101" s="172">
        <v>13.09</v>
      </c>
      <c r="G101" s="172">
        <v>7.0404980746308983</v>
      </c>
      <c r="H101" s="172">
        <v>0.122</v>
      </c>
      <c r="I101" s="172">
        <v>6.8788372636480011</v>
      </c>
      <c r="J101" s="172">
        <v>22</v>
      </c>
      <c r="K101" s="172">
        <v>3.21</v>
      </c>
      <c r="L101" s="172">
        <v>1.79</v>
      </c>
      <c r="M101" s="172">
        <v>0.19</v>
      </c>
      <c r="N101" s="172">
        <f t="shared" si="47"/>
        <v>99.775759514651824</v>
      </c>
      <c r="O101" s="194">
        <f t="shared" si="48"/>
        <v>0.22424048534817587</v>
      </c>
      <c r="P101" s="195">
        <f t="shared" si="45"/>
        <v>1.680672268907563</v>
      </c>
      <c r="Q101" s="196">
        <f t="shared" si="46"/>
        <v>0.64860447853779546</v>
      </c>
      <c r="R101"/>
    </row>
    <row r="102" spans="1:18" s="171" customFormat="1" x14ac:dyDescent="0.25">
      <c r="A102" s="193" t="s">
        <v>848</v>
      </c>
      <c r="B102" s="33" t="s">
        <v>872</v>
      </c>
      <c r="C102" s="33">
        <v>0</v>
      </c>
      <c r="D102" s="172">
        <v>52.33</v>
      </c>
      <c r="E102" s="172">
        <v>1.85</v>
      </c>
      <c r="F102" s="172">
        <v>15.57</v>
      </c>
      <c r="G102" s="172">
        <v>7.561373394578931</v>
      </c>
      <c r="H102" s="172">
        <v>0.16600000000000001</v>
      </c>
      <c r="I102" s="172">
        <v>5.9749164668480006</v>
      </c>
      <c r="J102" s="172">
        <v>11.12</v>
      </c>
      <c r="K102" s="172">
        <v>3.18</v>
      </c>
      <c r="L102" s="172">
        <v>1.76</v>
      </c>
      <c r="M102" s="172">
        <v>0.23</v>
      </c>
      <c r="N102" s="172">
        <f t="shared" si="47"/>
        <v>99.742289861426954</v>
      </c>
      <c r="O102" s="194">
        <f t="shared" si="48"/>
        <v>0.25771013857304581</v>
      </c>
      <c r="P102" s="195">
        <f t="shared" si="45"/>
        <v>0.71419396274887603</v>
      </c>
      <c r="Q102" s="196">
        <f t="shared" si="46"/>
        <v>0.59884555576370846</v>
      </c>
      <c r="R102"/>
    </row>
    <row r="103" spans="1:18" s="171" customFormat="1" x14ac:dyDescent="0.25">
      <c r="A103" s="193" t="s">
        <v>849</v>
      </c>
      <c r="B103" s="33" t="s">
        <v>872</v>
      </c>
      <c r="C103" s="33">
        <v>10</v>
      </c>
      <c r="D103" s="172">
        <v>47.79</v>
      </c>
      <c r="E103" s="172">
        <v>1.76</v>
      </c>
      <c r="F103" s="172">
        <v>15.245186670692901</v>
      </c>
      <c r="G103" s="172">
        <v>7.4832420965867268</v>
      </c>
      <c r="H103" s="172">
        <v>0.14499999999999999</v>
      </c>
      <c r="I103" s="172">
        <v>5.8935635951359995</v>
      </c>
      <c r="J103" s="172">
        <v>16.09</v>
      </c>
      <c r="K103" s="172">
        <v>3.25</v>
      </c>
      <c r="L103" s="172">
        <v>1.85</v>
      </c>
      <c r="M103" s="172">
        <v>0.22</v>
      </c>
      <c r="N103" s="172">
        <f t="shared" si="47"/>
        <v>99.726992362415615</v>
      </c>
      <c r="O103" s="194">
        <f t="shared" si="48"/>
        <v>0.27300763758438507</v>
      </c>
      <c r="P103" s="195">
        <f t="shared" si="45"/>
        <v>1.055415085925524</v>
      </c>
      <c r="Q103" s="196">
        <f t="shared" si="46"/>
        <v>0.59804711433962743</v>
      </c>
      <c r="R103"/>
    </row>
    <row r="104" spans="1:18" s="171" customFormat="1" ht="15.75" thickBot="1" x14ac:dyDescent="0.3">
      <c r="A104" s="197" t="s">
        <v>850</v>
      </c>
      <c r="B104" s="198" t="s">
        <v>872</v>
      </c>
      <c r="C104" s="198">
        <v>20</v>
      </c>
      <c r="D104" s="199">
        <v>44.04</v>
      </c>
      <c r="E104" s="199">
        <v>1.64</v>
      </c>
      <c r="F104" s="199">
        <v>13.92</v>
      </c>
      <c r="G104" s="199">
        <v>6.7800604146568828</v>
      </c>
      <c r="H104" s="199">
        <v>0.13200000000000001</v>
      </c>
      <c r="I104" s="199">
        <v>5.8031715154559995</v>
      </c>
      <c r="J104" s="199">
        <v>21.91</v>
      </c>
      <c r="K104" s="199">
        <v>3.36</v>
      </c>
      <c r="L104" s="199">
        <v>1.98</v>
      </c>
      <c r="M104" s="199">
        <v>0.2</v>
      </c>
      <c r="N104" s="199">
        <f t="shared" si="47"/>
        <v>99.76523193011289</v>
      </c>
      <c r="O104" s="200">
        <f t="shared" si="48"/>
        <v>0.23476806988711019</v>
      </c>
      <c r="P104" s="201">
        <f t="shared" si="45"/>
        <v>1.5739942528735633</v>
      </c>
      <c r="Q104" s="202">
        <f t="shared" si="46"/>
        <v>0.61787975199850065</v>
      </c>
      <c r="R104"/>
    </row>
    <row r="105" spans="1:18" s="171" customFormat="1" x14ac:dyDescent="0.25">
      <c r="A105" s="188" t="s">
        <v>851</v>
      </c>
      <c r="B105" s="189" t="s">
        <v>873</v>
      </c>
      <c r="C105" s="189">
        <v>0</v>
      </c>
      <c r="D105" s="190">
        <v>52.06</v>
      </c>
      <c r="E105" s="190">
        <v>1.7</v>
      </c>
      <c r="F105" s="190">
        <v>14.565375</v>
      </c>
      <c r="G105" s="190">
        <v>7.3877482879295879</v>
      </c>
      <c r="H105" s="190">
        <v>0.1799</v>
      </c>
      <c r="I105" s="190">
        <v>8.2618360827520014</v>
      </c>
      <c r="J105" s="190">
        <v>11.3</v>
      </c>
      <c r="K105" s="190">
        <v>2.6784749999999997</v>
      </c>
      <c r="L105" s="190">
        <v>1.3729750000000003</v>
      </c>
      <c r="M105" s="190">
        <v>0.23</v>
      </c>
      <c r="N105" s="190">
        <f t="shared" ref="N105:N122" si="49">SUM(D105:M105)</f>
        <v>99.736309370681596</v>
      </c>
      <c r="O105" s="191">
        <f t="shared" si="48"/>
        <v>0.26369062931840404</v>
      </c>
      <c r="P105" s="192">
        <f t="shared" si="45"/>
        <v>0.77581250053637485</v>
      </c>
      <c r="Q105" s="152">
        <f t="shared" si="46"/>
        <v>0.67873486115536952</v>
      </c>
      <c r="R105"/>
    </row>
    <row r="106" spans="1:18" s="171" customFormat="1" x14ac:dyDescent="0.25">
      <c r="A106" s="193" t="s">
        <v>852</v>
      </c>
      <c r="B106" s="33" t="s">
        <v>873</v>
      </c>
      <c r="C106" s="33">
        <v>10</v>
      </c>
      <c r="D106" s="172">
        <v>48.24</v>
      </c>
      <c r="E106" s="172">
        <v>1.63</v>
      </c>
      <c r="F106" s="172">
        <v>13.5489</v>
      </c>
      <c r="G106" s="172">
        <v>7.3703857772646524</v>
      </c>
      <c r="H106" s="172">
        <v>0.13719999999999999</v>
      </c>
      <c r="I106" s="172">
        <v>8.0900911313599977</v>
      </c>
      <c r="J106" s="172">
        <v>16.318000000000001</v>
      </c>
      <c r="K106" s="172">
        <v>2.765085</v>
      </c>
      <c r="L106" s="172">
        <v>1.4733450000000001</v>
      </c>
      <c r="M106" s="172">
        <v>0.21</v>
      </c>
      <c r="N106" s="172">
        <f t="shared" si="49"/>
        <v>99.783006908624657</v>
      </c>
      <c r="O106" s="194">
        <f t="shared" si="48"/>
        <v>0.21699309137534328</v>
      </c>
      <c r="P106" s="195">
        <f t="shared" si="45"/>
        <v>1.2043782152056626</v>
      </c>
      <c r="Q106" s="196">
        <f t="shared" si="46"/>
        <v>0.67465381578179995</v>
      </c>
      <c r="R106"/>
    </row>
    <row r="107" spans="1:18" s="171" customFormat="1" x14ac:dyDescent="0.25">
      <c r="A107" s="193" t="s">
        <v>853</v>
      </c>
      <c r="B107" s="33" t="s">
        <v>873</v>
      </c>
      <c r="C107" s="33">
        <v>20</v>
      </c>
      <c r="D107" s="172">
        <v>43.64</v>
      </c>
      <c r="E107" s="172">
        <v>1.52</v>
      </c>
      <c r="F107" s="172">
        <v>12.88</v>
      </c>
      <c r="G107" s="172">
        <v>6.9450042659737603</v>
      </c>
      <c r="H107" s="172">
        <v>0.12</v>
      </c>
      <c r="I107" s="172">
        <v>7.8731501401279997</v>
      </c>
      <c r="J107" s="172">
        <v>22.15</v>
      </c>
      <c r="K107" s="172">
        <v>2.8802300000000001</v>
      </c>
      <c r="L107" s="172">
        <v>1.5649900000000001</v>
      </c>
      <c r="M107" s="172">
        <v>0.19</v>
      </c>
      <c r="N107" s="172">
        <f t="shared" si="49"/>
        <v>99.763374406101761</v>
      </c>
      <c r="O107" s="194">
        <f t="shared" si="48"/>
        <v>0.23662559389823912</v>
      </c>
      <c r="P107" s="195">
        <f t="shared" si="45"/>
        <v>1.7197204968944098</v>
      </c>
      <c r="Q107" s="196">
        <f t="shared" si="46"/>
        <v>0.68169571871836721</v>
      </c>
      <c r="R107"/>
    </row>
    <row r="108" spans="1:18" s="171" customFormat="1" x14ac:dyDescent="0.25">
      <c r="A108" s="193" t="s">
        <v>854</v>
      </c>
      <c r="B108" s="33" t="s">
        <v>874</v>
      </c>
      <c r="C108" s="33">
        <v>0</v>
      </c>
      <c r="D108" s="172">
        <v>52.04</v>
      </c>
      <c r="E108" s="172">
        <v>1.77</v>
      </c>
      <c r="F108" s="172">
        <v>15.2867</v>
      </c>
      <c r="G108" s="172">
        <v>7.257529457942578</v>
      </c>
      <c r="H108" s="172">
        <v>0.215</v>
      </c>
      <c r="I108" s="172">
        <v>7.3850329098560001</v>
      </c>
      <c r="J108" s="172">
        <v>11.32</v>
      </c>
      <c r="K108" s="172">
        <v>2.7952949999999999</v>
      </c>
      <c r="L108" s="172">
        <v>1.4290349999999998</v>
      </c>
      <c r="M108" s="172">
        <v>0.25</v>
      </c>
      <c r="N108" s="172">
        <f t="shared" si="49"/>
        <v>99.748592367798565</v>
      </c>
      <c r="O108" s="194">
        <f t="shared" si="48"/>
        <v>0.25140763220143469</v>
      </c>
      <c r="P108" s="195">
        <f t="shared" si="45"/>
        <v>0.74051299495639999</v>
      </c>
      <c r="Q108" s="196">
        <f t="shared" si="46"/>
        <v>0.65781131647402813</v>
      </c>
      <c r="R108"/>
    </row>
    <row r="109" spans="1:18" s="171" customFormat="1" x14ac:dyDescent="0.25">
      <c r="A109" s="193" t="s">
        <v>855</v>
      </c>
      <c r="B109" s="33" t="s">
        <v>874</v>
      </c>
      <c r="C109" s="33">
        <v>10</v>
      </c>
      <c r="D109" s="172">
        <v>48.22</v>
      </c>
      <c r="E109" s="172">
        <v>1.69</v>
      </c>
      <c r="F109" s="172">
        <v>14.303000000000001</v>
      </c>
      <c r="G109" s="172">
        <v>7.0144543086334981</v>
      </c>
      <c r="H109" s="172">
        <v>0.155</v>
      </c>
      <c r="I109" s="172">
        <v>7.3398368700159997</v>
      </c>
      <c r="J109" s="172">
        <v>16.399999999999999</v>
      </c>
      <c r="K109" s="172">
        <v>2.8923100000000002</v>
      </c>
      <c r="L109" s="172">
        <v>1.5502199999999999</v>
      </c>
      <c r="M109" s="172">
        <v>0.23</v>
      </c>
      <c r="N109" s="172">
        <f t="shared" si="49"/>
        <v>99.794821178649499</v>
      </c>
      <c r="O109" s="194">
        <f t="shared" si="48"/>
        <v>0.20517882135050058</v>
      </c>
      <c r="P109" s="195">
        <f t="shared" si="45"/>
        <v>1.1466125987555056</v>
      </c>
      <c r="Q109" s="196">
        <f t="shared" si="46"/>
        <v>0.66406975130115775</v>
      </c>
      <c r="R109"/>
    </row>
    <row r="110" spans="1:18" s="171" customFormat="1" x14ac:dyDescent="0.25">
      <c r="A110" s="193" t="s">
        <v>856</v>
      </c>
      <c r="B110" s="33" t="s">
        <v>874</v>
      </c>
      <c r="C110" s="33">
        <v>20</v>
      </c>
      <c r="D110" s="172">
        <v>43.809999999999995</v>
      </c>
      <c r="E110" s="172">
        <v>1.59</v>
      </c>
      <c r="F110" s="172">
        <v>13.002231999999999</v>
      </c>
      <c r="G110" s="172">
        <v>6.7974229253218184</v>
      </c>
      <c r="H110" s="172">
        <v>0.158</v>
      </c>
      <c r="I110" s="172">
        <v>7.240405582368</v>
      </c>
      <c r="J110" s="172">
        <v>22.23</v>
      </c>
      <c r="K110" s="172">
        <v>3.0393400000000002</v>
      </c>
      <c r="L110" s="172">
        <v>1.672075</v>
      </c>
      <c r="M110" s="172">
        <v>0.22</v>
      </c>
      <c r="N110" s="172">
        <f t="shared" si="49"/>
        <v>99.759475507689828</v>
      </c>
      <c r="O110" s="194">
        <f t="shared" si="48"/>
        <v>0.24052449231017192</v>
      </c>
      <c r="P110" s="195">
        <f t="shared" si="45"/>
        <v>1.709706456552998</v>
      </c>
      <c r="Q110" s="196">
        <f t="shared" si="46"/>
        <v>0.66802670365473982</v>
      </c>
      <c r="R110"/>
    </row>
    <row r="111" spans="1:18" s="171" customFormat="1" x14ac:dyDescent="0.25">
      <c r="A111" s="193" t="s">
        <v>857</v>
      </c>
      <c r="B111" s="33" t="s">
        <v>875</v>
      </c>
      <c r="C111" s="33">
        <v>0</v>
      </c>
      <c r="D111" s="172">
        <v>52.63</v>
      </c>
      <c r="E111" s="172">
        <v>1.86</v>
      </c>
      <c r="F111" s="172">
        <v>15.6654</v>
      </c>
      <c r="G111" s="172">
        <v>6.8495104573166214</v>
      </c>
      <c r="H111" s="172">
        <v>0.23200000000000001</v>
      </c>
      <c r="I111" s="172">
        <v>6.2460927058879996</v>
      </c>
      <c r="J111" s="172">
        <v>11.34</v>
      </c>
      <c r="K111" s="172">
        <v>2.9597850000000001</v>
      </c>
      <c r="L111" s="172">
        <v>1.668045</v>
      </c>
      <c r="M111" s="172">
        <v>0.26</v>
      </c>
      <c r="N111" s="172">
        <f t="shared" si="49"/>
        <v>99.71083316320464</v>
      </c>
      <c r="O111" s="194">
        <f t="shared" si="48"/>
        <v>0.28916683679535993</v>
      </c>
      <c r="P111" s="195">
        <f t="shared" si="45"/>
        <v>0.72388831437435364</v>
      </c>
      <c r="Q111" s="196">
        <f t="shared" si="46"/>
        <v>0.63272357427913251</v>
      </c>
      <c r="R111"/>
    </row>
    <row r="112" spans="1:18" s="171" customFormat="1" x14ac:dyDescent="0.25">
      <c r="A112" s="193" t="s">
        <v>858</v>
      </c>
      <c r="B112" s="33" t="s">
        <v>875</v>
      </c>
      <c r="C112" s="33">
        <v>10</v>
      </c>
      <c r="D112" s="172">
        <v>48.44</v>
      </c>
      <c r="E112" s="172">
        <v>1.78</v>
      </c>
      <c r="F112" s="172">
        <v>15.263637735225663</v>
      </c>
      <c r="G112" s="172">
        <v>6.6324790740049409</v>
      </c>
      <c r="H112" s="172">
        <v>0.18</v>
      </c>
      <c r="I112" s="172">
        <v>6.1918574580799994</v>
      </c>
      <c r="J112" s="172">
        <v>16.170000000000002</v>
      </c>
      <c r="K112" s="172">
        <v>3.09842</v>
      </c>
      <c r="L112" s="172">
        <v>1.74559</v>
      </c>
      <c r="M112" s="172">
        <v>0.23</v>
      </c>
      <c r="N112" s="172">
        <f t="shared" si="49"/>
        <v>99.731984267310608</v>
      </c>
      <c r="O112" s="194">
        <f t="shared" si="48"/>
        <v>0.26801573268939194</v>
      </c>
      <c r="P112" s="195">
        <f t="shared" si="45"/>
        <v>1.0593804884849056</v>
      </c>
      <c r="Q112" s="196">
        <f t="shared" si="46"/>
        <v>0.63816219432136811</v>
      </c>
      <c r="R112"/>
    </row>
    <row r="113" spans="1:18" ht="15.75" thickBot="1" x14ac:dyDescent="0.3">
      <c r="A113" s="197" t="s">
        <v>859</v>
      </c>
      <c r="B113" s="198" t="s">
        <v>875</v>
      </c>
      <c r="C113" s="198">
        <v>20</v>
      </c>
      <c r="D113" s="199">
        <v>44.23</v>
      </c>
      <c r="E113" s="199">
        <v>1.65</v>
      </c>
      <c r="F113" s="199">
        <v>13.9147</v>
      </c>
      <c r="G113" s="199">
        <v>6.4501727120231296</v>
      </c>
      <c r="H113" s="199">
        <v>0.154</v>
      </c>
      <c r="I113" s="199">
        <v>6.1014653784000004</v>
      </c>
      <c r="J113" s="199">
        <v>21.96</v>
      </c>
      <c r="K113" s="199">
        <v>3.2004700000000001</v>
      </c>
      <c r="L113" s="199">
        <v>1.8469700000000002</v>
      </c>
      <c r="M113" s="199">
        <v>0.21</v>
      </c>
      <c r="N113" s="199">
        <f t="shared" si="49"/>
        <v>99.717778090423124</v>
      </c>
      <c r="O113" s="200">
        <f t="shared" si="48"/>
        <v>0.28222190957687587</v>
      </c>
      <c r="P113" s="201">
        <f t="shared" si="45"/>
        <v>1.5781870970987517</v>
      </c>
      <c r="Q113" s="202">
        <f t="shared" si="46"/>
        <v>0.64119671465597206</v>
      </c>
      <c r="R113" s="171"/>
    </row>
    <row r="114" spans="1:18" x14ac:dyDescent="0.25">
      <c r="A114" s="188" t="s">
        <v>860</v>
      </c>
      <c r="B114" s="189" t="s">
        <v>876</v>
      </c>
      <c r="C114" s="189">
        <v>0</v>
      </c>
      <c r="D114" s="190">
        <v>51.57</v>
      </c>
      <c r="E114" s="190">
        <v>1.73</v>
      </c>
      <c r="F114" s="190">
        <v>14.63</v>
      </c>
      <c r="G114" s="190">
        <v>7.1793981599503738</v>
      </c>
      <c r="H114" s="190">
        <v>0.19</v>
      </c>
      <c r="I114" s="190">
        <v>8.876502224575999</v>
      </c>
      <c r="J114" s="190">
        <v>11.53</v>
      </c>
      <c r="K114" s="190">
        <v>2.5175000000000001</v>
      </c>
      <c r="L114" s="190">
        <v>1.2825000000000002</v>
      </c>
      <c r="M114" s="190">
        <v>0.27</v>
      </c>
      <c r="N114" s="190">
        <f t="shared" si="49"/>
        <v>99.775900384526352</v>
      </c>
      <c r="O114" s="191">
        <f t="shared" si="48"/>
        <v>0.22409961547364787</v>
      </c>
      <c r="P114" s="192">
        <f t="shared" si="45"/>
        <v>0.78810663021189331</v>
      </c>
      <c r="Q114" s="152">
        <f t="shared" si="46"/>
        <v>0.70021711967631628</v>
      </c>
      <c r="R114" s="171"/>
    </row>
    <row r="115" spans="1:18" x14ac:dyDescent="0.25">
      <c r="A115" s="193" t="s">
        <v>861</v>
      </c>
      <c r="B115" s="33" t="s">
        <v>876</v>
      </c>
      <c r="C115" s="33">
        <v>10</v>
      </c>
      <c r="D115" s="172">
        <v>48.33</v>
      </c>
      <c r="E115" s="172">
        <v>1.67</v>
      </c>
      <c r="F115" s="172">
        <v>13.61</v>
      </c>
      <c r="G115" s="172">
        <v>6.78</v>
      </c>
      <c r="H115" s="172">
        <v>0.17</v>
      </c>
      <c r="I115" s="172">
        <v>8.5691691536639993</v>
      </c>
      <c r="J115" s="172">
        <v>16.41</v>
      </c>
      <c r="K115" s="172">
        <v>2.5745</v>
      </c>
      <c r="L115" s="172">
        <v>1.3965000000000001</v>
      </c>
      <c r="M115" s="172">
        <v>0.24</v>
      </c>
      <c r="N115" s="172">
        <f t="shared" si="49"/>
        <v>99.750169153664004</v>
      </c>
      <c r="O115" s="194">
        <f t="shared" si="48"/>
        <v>0.24983084633599617</v>
      </c>
      <c r="P115" s="195">
        <f t="shared" si="45"/>
        <v>1.2057310800881704</v>
      </c>
      <c r="Q115" s="196">
        <f t="shared" si="46"/>
        <v>0.70481511415639087</v>
      </c>
      <c r="R115" s="171"/>
    </row>
    <row r="116" spans="1:18" x14ac:dyDescent="0.25">
      <c r="A116" s="193" t="s">
        <v>862</v>
      </c>
      <c r="B116" s="33" t="s">
        <v>876</v>
      </c>
      <c r="C116" s="33">
        <v>20</v>
      </c>
      <c r="D116" s="172">
        <v>43.65</v>
      </c>
      <c r="E116" s="172">
        <v>1.59</v>
      </c>
      <c r="F116" s="172">
        <v>13</v>
      </c>
      <c r="G116" s="172">
        <v>6.47</v>
      </c>
      <c r="H116" s="172">
        <v>0.155</v>
      </c>
      <c r="I116" s="172">
        <v>8.3251105385279995</v>
      </c>
      <c r="J116" s="172">
        <v>22.23</v>
      </c>
      <c r="K116" s="172">
        <v>2.641</v>
      </c>
      <c r="L116" s="172">
        <v>1.4630000000000001</v>
      </c>
      <c r="M116" s="172">
        <v>0.23</v>
      </c>
      <c r="N116" s="172">
        <f t="shared" si="49"/>
        <v>99.75411053852801</v>
      </c>
      <c r="O116" s="194">
        <f t="shared" si="48"/>
        <v>0.24588946147198953</v>
      </c>
      <c r="P116" s="195">
        <f t="shared" si="45"/>
        <v>1.71</v>
      </c>
      <c r="Q116" s="196">
        <f t="shared" si="46"/>
        <v>0.7085268688197256</v>
      </c>
      <c r="R116" s="171"/>
    </row>
    <row r="117" spans="1:18" x14ac:dyDescent="0.25">
      <c r="A117" s="193" t="s">
        <v>863</v>
      </c>
      <c r="B117" s="33" t="s">
        <v>877</v>
      </c>
      <c r="C117" s="33">
        <v>0</v>
      </c>
      <c r="D117" s="172">
        <v>51.46</v>
      </c>
      <c r="E117" s="172">
        <v>1.81</v>
      </c>
      <c r="F117" s="172">
        <v>15.47</v>
      </c>
      <c r="G117" s="172">
        <v>7.109948117290636</v>
      </c>
      <c r="H117" s="172">
        <v>0.25</v>
      </c>
      <c r="I117" s="172">
        <v>7.7014051887359987</v>
      </c>
      <c r="J117" s="172">
        <v>11.634</v>
      </c>
      <c r="K117" s="172">
        <v>2.6315</v>
      </c>
      <c r="L117" s="172">
        <v>1.3394999999999999</v>
      </c>
      <c r="M117" s="172">
        <v>0.3</v>
      </c>
      <c r="N117" s="172">
        <f t="shared" si="49"/>
        <v>99.706353306026656</v>
      </c>
      <c r="O117" s="194">
        <f t="shared" si="48"/>
        <v>0.29364669397334353</v>
      </c>
      <c r="P117" s="195">
        <f t="shared" si="45"/>
        <v>0.75203619909502262</v>
      </c>
      <c r="Q117" s="196">
        <f t="shared" si="46"/>
        <v>0.67173612429553031</v>
      </c>
      <c r="R117" s="171"/>
    </row>
    <row r="118" spans="1:18" x14ac:dyDescent="0.25">
      <c r="A118" s="193" t="s">
        <v>864</v>
      </c>
      <c r="B118" s="33" t="s">
        <v>877</v>
      </c>
      <c r="C118" s="33">
        <v>10</v>
      </c>
      <c r="D118" s="172">
        <v>47.98</v>
      </c>
      <c r="E118" s="172">
        <v>1.71</v>
      </c>
      <c r="F118" s="172">
        <v>14.35</v>
      </c>
      <c r="G118" s="172">
        <v>6.9189604999763583</v>
      </c>
      <c r="H118" s="172">
        <v>0.2</v>
      </c>
      <c r="I118" s="172">
        <v>7.6290915249919999</v>
      </c>
      <c r="J118" s="172">
        <v>16.54</v>
      </c>
      <c r="K118" s="172">
        <v>2.7170000000000001</v>
      </c>
      <c r="L118" s="172">
        <v>1.444</v>
      </c>
      <c r="M118" s="172">
        <v>0.28000000000000003</v>
      </c>
      <c r="N118" s="172">
        <f t="shared" si="49"/>
        <v>99.769052024968374</v>
      </c>
      <c r="O118" s="194">
        <f t="shared" si="48"/>
        <v>0.23094797503162567</v>
      </c>
      <c r="P118" s="195">
        <f t="shared" si="45"/>
        <v>1.1526132404181184</v>
      </c>
      <c r="Q118" s="196">
        <f t="shared" si="46"/>
        <v>0.67564806474975192</v>
      </c>
      <c r="R118" s="171"/>
    </row>
    <row r="119" spans="1:18" x14ac:dyDescent="0.25">
      <c r="A119" s="193" t="s">
        <v>865</v>
      </c>
      <c r="B119" s="33" t="s">
        <v>877</v>
      </c>
      <c r="C119" s="33">
        <v>20</v>
      </c>
      <c r="D119" s="172">
        <v>43.67</v>
      </c>
      <c r="E119" s="172">
        <v>1.62</v>
      </c>
      <c r="F119" s="172">
        <v>12.9244</v>
      </c>
      <c r="G119" s="172">
        <v>6.7800604146568828</v>
      </c>
      <c r="H119" s="172">
        <v>0.185</v>
      </c>
      <c r="I119" s="172">
        <v>7.5296602373439994</v>
      </c>
      <c r="J119" s="172">
        <v>22.37</v>
      </c>
      <c r="K119" s="172">
        <v>2.8879999999999999</v>
      </c>
      <c r="L119" s="172">
        <v>1.5674999999999999</v>
      </c>
      <c r="M119" s="172">
        <v>0.25</v>
      </c>
      <c r="N119" s="172">
        <f t="shared" si="49"/>
        <v>99.784620652000896</v>
      </c>
      <c r="O119" s="194">
        <f t="shared" si="48"/>
        <v>0.21537934799910374</v>
      </c>
      <c r="P119" s="195">
        <f t="shared" si="45"/>
        <v>1.7308347002568785</v>
      </c>
      <c r="Q119" s="196">
        <f t="shared" si="46"/>
        <v>0.67721533300797254</v>
      </c>
      <c r="R119" s="171"/>
    </row>
    <row r="120" spans="1:18" x14ac:dyDescent="0.25">
      <c r="A120" s="193" t="s">
        <v>866</v>
      </c>
      <c r="B120" s="33" t="s">
        <v>878</v>
      </c>
      <c r="C120" s="33">
        <v>0</v>
      </c>
      <c r="D120" s="172">
        <v>52.19</v>
      </c>
      <c r="E120" s="172">
        <v>1.88</v>
      </c>
      <c r="F120" s="172">
        <v>15.75</v>
      </c>
      <c r="G120" s="172">
        <v>6.8147854359867512</v>
      </c>
      <c r="H120" s="172">
        <v>0.26</v>
      </c>
      <c r="I120" s="172">
        <v>6.5082297369600006</v>
      </c>
      <c r="J120" s="172">
        <v>11.65</v>
      </c>
      <c r="K120" s="172">
        <v>2.7645</v>
      </c>
      <c r="L120" s="172">
        <v>1.5865</v>
      </c>
      <c r="M120" s="172">
        <v>0.31</v>
      </c>
      <c r="N120" s="172">
        <f t="shared" si="49"/>
        <v>99.714015172946759</v>
      </c>
      <c r="O120" s="194">
        <f t="shared" si="48"/>
        <v>0.28598482705324102</v>
      </c>
      <c r="P120" s="195">
        <f t="shared" si="45"/>
        <v>0.73968253968253972</v>
      </c>
      <c r="Q120" s="196">
        <f t="shared" si="46"/>
        <v>0.64339104024033478</v>
      </c>
      <c r="R120" s="171"/>
    </row>
    <row r="121" spans="1:18" x14ac:dyDescent="0.25">
      <c r="A121" s="193" t="s">
        <v>867</v>
      </c>
      <c r="B121" s="33" t="s">
        <v>878</v>
      </c>
      <c r="C121" s="33">
        <v>10</v>
      </c>
      <c r="D121" s="172">
        <v>47.97</v>
      </c>
      <c r="E121" s="172">
        <v>1.8</v>
      </c>
      <c r="F121" s="172">
        <v>15.28</v>
      </c>
      <c r="G121" s="172">
        <v>6.5890727973426051</v>
      </c>
      <c r="H121" s="172">
        <v>0.215</v>
      </c>
      <c r="I121" s="172">
        <v>6.4359160732159992</v>
      </c>
      <c r="J121" s="172">
        <v>16.579999999999998</v>
      </c>
      <c r="K121" s="172">
        <v>2.964</v>
      </c>
      <c r="L121" s="172">
        <v>1.653</v>
      </c>
      <c r="M121" s="172">
        <v>0.24</v>
      </c>
      <c r="N121" s="172">
        <f t="shared" si="49"/>
        <v>99.7269888705586</v>
      </c>
      <c r="O121" s="194">
        <f t="shared" si="48"/>
        <v>0.27301112944140016</v>
      </c>
      <c r="P121" s="195">
        <f t="shared" si="45"/>
        <v>1.0850785340314135</v>
      </c>
      <c r="Q121" s="196">
        <f t="shared" si="46"/>
        <v>0.64853856909282404</v>
      </c>
      <c r="R121" s="171"/>
    </row>
    <row r="122" spans="1:18" ht="15.75" thickBot="1" x14ac:dyDescent="0.3">
      <c r="A122" s="197" t="s">
        <v>868</v>
      </c>
      <c r="B122" s="198" t="s">
        <v>878</v>
      </c>
      <c r="C122" s="198">
        <v>20</v>
      </c>
      <c r="D122" s="199">
        <v>44.16</v>
      </c>
      <c r="E122" s="199">
        <v>1.74</v>
      </c>
      <c r="F122" s="199">
        <v>13.91</v>
      </c>
      <c r="G122" s="199">
        <v>6.2244600733789817</v>
      </c>
      <c r="H122" s="199">
        <v>0.18</v>
      </c>
      <c r="I122" s="199">
        <v>6.408798449312</v>
      </c>
      <c r="J122" s="199">
        <v>22.17</v>
      </c>
      <c r="K122" s="199">
        <v>3.0590000000000002</v>
      </c>
      <c r="L122" s="199">
        <v>1.7290000000000001</v>
      </c>
      <c r="M122" s="199">
        <v>0.22</v>
      </c>
      <c r="N122" s="199">
        <f t="shared" si="49"/>
        <v>99.801258522690986</v>
      </c>
      <c r="O122" s="200">
        <f t="shared" si="48"/>
        <v>0.1987414773090137</v>
      </c>
      <c r="P122" s="201">
        <f t="shared" si="45"/>
        <v>1.5938173975557155</v>
      </c>
      <c r="Q122" s="202">
        <f t="shared" si="46"/>
        <v>0.66045557067725835</v>
      </c>
      <c r="R122" s="171"/>
    </row>
    <row r="123" spans="1:18" x14ac:dyDescent="0.25">
      <c r="R123" s="171"/>
    </row>
    <row r="124" spans="1:18" x14ac:dyDescent="0.25">
      <c r="R124" s="171"/>
    </row>
    <row r="125" spans="1:18" x14ac:dyDescent="0.25">
      <c r="R125" s="171"/>
    </row>
    <row r="126" spans="1:18" x14ac:dyDescent="0.25">
      <c r="R126" s="171"/>
    </row>
    <row r="127" spans="1:18" x14ac:dyDescent="0.25">
      <c r="R127" s="171"/>
    </row>
    <row r="128" spans="1:18" x14ac:dyDescent="0.25">
      <c r="R128" s="171"/>
    </row>
    <row r="129" spans="18:18" x14ac:dyDescent="0.25">
      <c r="R129" s="171"/>
    </row>
    <row r="130" spans="18:18" x14ac:dyDescent="0.25">
      <c r="R130" s="171"/>
    </row>
    <row r="131" spans="18:18" x14ac:dyDescent="0.25">
      <c r="R131" s="171" t="s">
        <v>891</v>
      </c>
    </row>
    <row r="132" spans="18:18" x14ac:dyDescent="0.25">
      <c r="R132" s="171" t="s">
        <v>891</v>
      </c>
    </row>
    <row r="133" spans="18:18" x14ac:dyDescent="0.25">
      <c r="R133" s="171" t="s">
        <v>891</v>
      </c>
    </row>
    <row r="134" spans="18:18" x14ac:dyDescent="0.25">
      <c r="R134" s="171"/>
    </row>
    <row r="135" spans="18:18" x14ac:dyDescent="0.25">
      <c r="R135" s="171"/>
    </row>
    <row r="136" spans="18:18" x14ac:dyDescent="0.25">
      <c r="R136" s="171"/>
    </row>
    <row r="137" spans="18:18" x14ac:dyDescent="0.25">
      <c r="R137" s="171"/>
    </row>
    <row r="138" spans="18:18" x14ac:dyDescent="0.25">
      <c r="R138" s="171"/>
    </row>
    <row r="139" spans="18:18" x14ac:dyDescent="0.25">
      <c r="R139" s="171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85" zoomScaleNormal="85" workbookViewId="0">
      <selection activeCell="R1" sqref="R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Q1" sqref="Q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Experimental runs</vt:lpstr>
      <vt:lpstr>Original glasses</vt:lpstr>
      <vt:lpstr>Data for plots</vt:lpstr>
      <vt:lpstr>All vs. Cc</vt:lpstr>
      <vt:lpstr>All vs. CaO</vt:lpstr>
      <vt:lpstr>All vs. SiO2</vt:lpstr>
      <vt:lpstr>BM1</vt:lpstr>
      <vt:lpstr>BM2</vt:lpstr>
      <vt:lpstr>BM3</vt:lpstr>
      <vt:lpstr>1300°C</vt:lpstr>
      <vt:lpstr>1200°C</vt:lpstr>
      <vt:lpstr>1100°C</vt:lpstr>
      <vt:lpstr>Data for olivine plots</vt:lpstr>
      <vt:lpstr>Olivine diagram</vt:lpstr>
      <vt:lpstr>Synopsis</vt:lpstr>
      <vt:lpstr>G49621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Gemy</dc:creator>
  <cp:lastModifiedBy>Jennifer Olivarez</cp:lastModifiedBy>
  <dcterms:created xsi:type="dcterms:W3CDTF">2017-08-02T16:30:11Z</dcterms:created>
  <dcterms:modified xsi:type="dcterms:W3CDTF">2021-12-07T21:53:20Z</dcterms:modified>
</cp:coreProperties>
</file>