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G:\Books\SPE553-Foulger\553-25-Mizera-SM\"/>
    </mc:Choice>
  </mc:AlternateContent>
  <xr:revisionPtr revIDLastSave="0" documentId="13_ncr:1_{D1D71C6D-E1B8-4EE8-8A73-CD1485D88D8F}" xr6:coauthVersionLast="47" xr6:coauthVersionMax="47" xr10:uidLastSave="{00000000-0000-0000-0000-000000000000}"/>
  <bookViews>
    <workbookView xWindow="-120" yWindow="-120" windowWidth="24240" windowHeight="13140" activeTab="2" xr2:uid="{00000000-000D-0000-FFFF-FFFF00000000}"/>
  </bookViews>
  <sheets>
    <sheet name="geochem-Fig.2" sheetId="1" r:id="rId1"/>
    <sheet name="Sr-Nd-Fig.3" sheetId="2" r:id="rId2"/>
    <sheet name="Info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H46" i="1" l="1"/>
  <c r="BG46" i="1"/>
  <c r="BF46" i="1"/>
  <c r="BE46" i="1"/>
  <c r="BD46" i="1"/>
  <c r="BA46" i="1"/>
  <c r="AZ46" i="1"/>
  <c r="AL46" i="1"/>
  <c r="AK46" i="1"/>
  <c r="BH45" i="1"/>
  <c r="BG45" i="1"/>
  <c r="BF45" i="1"/>
  <c r="BE45" i="1"/>
  <c r="BD45" i="1"/>
  <c r="BA45" i="1"/>
  <c r="AZ45" i="1"/>
  <c r="AL45" i="1"/>
  <c r="AK45" i="1"/>
  <c r="BF44" i="1"/>
  <c r="BE44" i="1"/>
  <c r="BD44" i="1"/>
  <c r="BA44" i="1"/>
  <c r="AZ44" i="1"/>
  <c r="BH43" i="1"/>
  <c r="BG43" i="1"/>
  <c r="BF43" i="1"/>
  <c r="BE43" i="1"/>
  <c r="BD43" i="1"/>
  <c r="BA43" i="1"/>
  <c r="AZ43" i="1"/>
  <c r="AL43" i="1"/>
  <c r="AK43" i="1"/>
  <c r="BH42" i="1"/>
  <c r="BG42" i="1"/>
  <c r="BF42" i="1"/>
  <c r="BE42" i="1"/>
  <c r="BD42" i="1"/>
  <c r="BA42" i="1"/>
  <c r="AZ42" i="1"/>
  <c r="AL42" i="1"/>
  <c r="AK42" i="1"/>
  <c r="BH41" i="1"/>
  <c r="BG41" i="1"/>
  <c r="BF41" i="1"/>
  <c r="BE41" i="1"/>
  <c r="BD41" i="1"/>
  <c r="BA41" i="1"/>
  <c r="AZ41" i="1"/>
  <c r="AL41" i="1"/>
  <c r="AK41" i="1"/>
  <c r="BH40" i="1"/>
  <c r="BG40" i="1"/>
  <c r="BF40" i="1"/>
  <c r="BE40" i="1"/>
  <c r="BD40" i="1"/>
  <c r="BA40" i="1"/>
  <c r="AZ40" i="1"/>
  <c r="AL40" i="1"/>
  <c r="AK40" i="1"/>
  <c r="BH39" i="1"/>
  <c r="BG39" i="1"/>
  <c r="BF39" i="1"/>
  <c r="BE39" i="1"/>
  <c r="BD39" i="1"/>
  <c r="BA39" i="1"/>
  <c r="AZ39" i="1"/>
  <c r="AL39" i="1"/>
  <c r="AK39" i="1"/>
  <c r="BH38" i="1"/>
  <c r="BG38" i="1"/>
  <c r="BE38" i="1"/>
  <c r="BD38" i="1"/>
  <c r="BA38" i="1"/>
  <c r="AZ38" i="1"/>
  <c r="AL38" i="1"/>
  <c r="AK38" i="1"/>
  <c r="BH37" i="1"/>
  <c r="BG37" i="1"/>
  <c r="BE37" i="1"/>
  <c r="BD37" i="1"/>
  <c r="BA37" i="1"/>
  <c r="AZ37" i="1"/>
  <c r="AL37" i="1"/>
  <c r="AK37" i="1"/>
  <c r="BH36" i="1"/>
  <c r="BG36" i="1"/>
  <c r="BF36" i="1"/>
  <c r="BE36" i="1"/>
  <c r="BD36" i="1"/>
  <c r="BA36" i="1"/>
  <c r="AZ36" i="1"/>
  <c r="AL36" i="1"/>
  <c r="AK36" i="1"/>
  <c r="BH35" i="1"/>
  <c r="BG35" i="1"/>
  <c r="BF35" i="1"/>
  <c r="BE35" i="1"/>
  <c r="BD35" i="1"/>
  <c r="BA35" i="1"/>
  <c r="AZ35" i="1"/>
  <c r="AL35" i="1"/>
  <c r="AK35" i="1"/>
  <c r="BH34" i="1"/>
  <c r="BG34" i="1"/>
  <c r="BF34" i="1"/>
  <c r="BE34" i="1"/>
  <c r="BD34" i="1"/>
  <c r="BA34" i="1"/>
  <c r="AZ34" i="1"/>
  <c r="AL34" i="1"/>
  <c r="AK34" i="1"/>
  <c r="BH33" i="1"/>
  <c r="BG33" i="1"/>
  <c r="BF33" i="1"/>
  <c r="BE33" i="1"/>
  <c r="BD33" i="1"/>
  <c r="BA33" i="1"/>
  <c r="AZ33" i="1"/>
  <c r="AL33" i="1"/>
  <c r="AK33" i="1"/>
  <c r="BH32" i="1"/>
  <c r="BG32" i="1"/>
  <c r="BF32" i="1"/>
  <c r="BE32" i="1"/>
  <c r="BD32" i="1"/>
  <c r="BA32" i="1"/>
  <c r="AZ32" i="1"/>
  <c r="AL32" i="1"/>
  <c r="AK32" i="1"/>
  <c r="BH31" i="1"/>
  <c r="BG31" i="1"/>
  <c r="BF31" i="1"/>
  <c r="BE31" i="1"/>
  <c r="BD31" i="1"/>
  <c r="BA31" i="1"/>
  <c r="AZ31" i="1"/>
  <c r="AL31" i="1"/>
  <c r="AK31" i="1"/>
  <c r="BH30" i="1"/>
  <c r="BG30" i="1"/>
  <c r="BF30" i="1"/>
  <c r="BE30" i="1"/>
  <c r="BD30" i="1"/>
  <c r="BA30" i="1"/>
  <c r="AZ30" i="1"/>
  <c r="AL30" i="1"/>
  <c r="AK30" i="1"/>
  <c r="BH29" i="1"/>
  <c r="BG29" i="1"/>
  <c r="BF29" i="1"/>
  <c r="BE29" i="1"/>
  <c r="BD29" i="1"/>
  <c r="BA29" i="1"/>
  <c r="AZ29" i="1"/>
  <c r="AL29" i="1"/>
  <c r="AK29" i="1"/>
  <c r="BH28" i="1"/>
  <c r="BG28" i="1"/>
  <c r="BF28" i="1"/>
  <c r="BE28" i="1"/>
  <c r="BD28" i="1"/>
  <c r="BA28" i="1"/>
  <c r="AZ28" i="1"/>
  <c r="AL28" i="1"/>
  <c r="AK28" i="1"/>
  <c r="BF27" i="1"/>
  <c r="BE27" i="1"/>
  <c r="BD27" i="1"/>
  <c r="BA27" i="1"/>
  <c r="AZ27" i="1"/>
  <c r="BH26" i="1"/>
  <c r="BG26" i="1"/>
  <c r="BE26" i="1"/>
  <c r="BD26" i="1"/>
  <c r="BA26" i="1"/>
  <c r="AZ26" i="1"/>
  <c r="AL26" i="1"/>
  <c r="AK26" i="1"/>
  <c r="BH25" i="1"/>
  <c r="BG25" i="1"/>
  <c r="BF25" i="1"/>
  <c r="BE25" i="1"/>
  <c r="BD25" i="1"/>
  <c r="BA25" i="1"/>
  <c r="AZ25" i="1"/>
  <c r="AL25" i="1"/>
  <c r="AK25" i="1"/>
  <c r="BH24" i="1"/>
  <c r="BG24" i="1"/>
  <c r="BE24" i="1"/>
  <c r="BD24" i="1"/>
  <c r="BA24" i="1"/>
  <c r="AZ24" i="1"/>
  <c r="AL24" i="1"/>
  <c r="AK24" i="1"/>
  <c r="BH23" i="1"/>
  <c r="BG23" i="1"/>
  <c r="BE23" i="1"/>
  <c r="BD23" i="1"/>
  <c r="BA23" i="1"/>
  <c r="AZ23" i="1"/>
  <c r="AL23" i="1"/>
  <c r="AK23" i="1"/>
  <c r="BH22" i="1"/>
  <c r="BG22" i="1"/>
  <c r="BF22" i="1"/>
  <c r="BE22" i="1"/>
  <c r="BD22" i="1"/>
  <c r="BA22" i="1"/>
  <c r="AZ22" i="1"/>
  <c r="AL22" i="1"/>
  <c r="AK22" i="1"/>
  <c r="BF21" i="1"/>
  <c r="BA21" i="1"/>
  <c r="AZ21" i="1"/>
  <c r="BF20" i="1"/>
  <c r="BE20" i="1"/>
  <c r="BD20" i="1"/>
  <c r="BA20" i="1"/>
  <c r="AZ20" i="1"/>
  <c r="BH19" i="1"/>
  <c r="BG19" i="1"/>
  <c r="BF19" i="1"/>
  <c r="BE19" i="1"/>
  <c r="BD19" i="1"/>
  <c r="BA19" i="1"/>
  <c r="AZ19" i="1"/>
  <c r="AL19" i="1"/>
  <c r="AK19" i="1"/>
  <c r="BH18" i="1"/>
  <c r="BG18" i="1"/>
  <c r="BF18" i="1"/>
  <c r="BE18" i="1"/>
  <c r="BD18" i="1"/>
  <c r="BA18" i="1"/>
  <c r="AZ18" i="1"/>
  <c r="AL18" i="1"/>
  <c r="AK18" i="1"/>
  <c r="BH17" i="1"/>
  <c r="BG17" i="1"/>
  <c r="BF17" i="1"/>
  <c r="BE17" i="1"/>
  <c r="BD17" i="1"/>
  <c r="BA17" i="1"/>
  <c r="AZ17" i="1"/>
  <c r="AL17" i="1"/>
  <c r="AK17" i="1"/>
  <c r="BH16" i="1"/>
  <c r="BG16" i="1"/>
  <c r="BF16" i="1"/>
  <c r="BE16" i="1"/>
  <c r="BD16" i="1"/>
  <c r="BA16" i="1"/>
  <c r="AZ16" i="1"/>
  <c r="AL16" i="1"/>
  <c r="AK16" i="1"/>
  <c r="BH15" i="1"/>
  <c r="BG15" i="1"/>
  <c r="BE15" i="1"/>
  <c r="BD15" i="1"/>
  <c r="BA15" i="1"/>
  <c r="AZ15" i="1"/>
  <c r="AL15" i="1"/>
  <c r="AK15" i="1"/>
  <c r="BH14" i="1"/>
  <c r="BG14" i="1"/>
  <c r="BF14" i="1"/>
  <c r="BE14" i="1"/>
  <c r="BD14" i="1"/>
  <c r="BA14" i="1"/>
  <c r="AZ14" i="1"/>
  <c r="AL14" i="1"/>
  <c r="AK14" i="1"/>
  <c r="BH13" i="1"/>
  <c r="BG13" i="1"/>
  <c r="BF13" i="1"/>
  <c r="BE13" i="1"/>
  <c r="BD13" i="1"/>
  <c r="BA13" i="1"/>
  <c r="AZ13" i="1"/>
  <c r="AL13" i="1"/>
  <c r="AK13" i="1"/>
  <c r="Y13" i="1"/>
  <c r="X13" i="1"/>
  <c r="BH12" i="1"/>
  <c r="BG12" i="1"/>
  <c r="BF12" i="1"/>
  <c r="BE12" i="1"/>
  <c r="BD12" i="1"/>
  <c r="BA12" i="1"/>
  <c r="AZ12" i="1"/>
  <c r="AL12" i="1"/>
  <c r="AK12" i="1"/>
  <c r="Y12" i="1"/>
  <c r="X12" i="1"/>
  <c r="BH11" i="1"/>
  <c r="BG11" i="1"/>
  <c r="BF11" i="1"/>
  <c r="BE11" i="1"/>
  <c r="BD11" i="1"/>
  <c r="BA11" i="1"/>
  <c r="AZ11" i="1"/>
  <c r="AL11" i="1"/>
  <c r="AK11" i="1"/>
  <c r="Y11" i="1"/>
  <c r="X11" i="1"/>
  <c r="U11" i="1"/>
  <c r="BH10" i="1"/>
  <c r="BG10" i="1"/>
  <c r="BF10" i="1"/>
  <c r="BE10" i="1"/>
  <c r="BD10" i="1"/>
  <c r="BA10" i="1"/>
  <c r="AZ10" i="1"/>
  <c r="AL10" i="1"/>
  <c r="AK10" i="1"/>
  <c r="Y10" i="1"/>
  <c r="X10" i="1"/>
  <c r="BH9" i="1"/>
  <c r="BG9" i="1"/>
  <c r="BE9" i="1"/>
  <c r="BD9" i="1"/>
  <c r="BA9" i="1"/>
  <c r="AZ9" i="1"/>
  <c r="AL9" i="1"/>
  <c r="AK9" i="1"/>
  <c r="Y9" i="1"/>
  <c r="X9" i="1"/>
  <c r="BH8" i="1"/>
  <c r="BG8" i="1"/>
  <c r="BF8" i="1"/>
  <c r="BE8" i="1"/>
  <c r="BD8" i="1"/>
  <c r="BA8" i="1"/>
  <c r="AZ8" i="1"/>
  <c r="AL8" i="1"/>
  <c r="AK8" i="1"/>
  <c r="Y8" i="1"/>
  <c r="X8" i="1"/>
  <c r="BH7" i="1"/>
  <c r="BG7" i="1"/>
  <c r="BF7" i="1"/>
  <c r="BE7" i="1"/>
  <c r="BD7" i="1"/>
  <c r="BA7" i="1"/>
  <c r="AZ7" i="1"/>
  <c r="AL7" i="1"/>
  <c r="AK7" i="1"/>
  <c r="Y7" i="1"/>
  <c r="X7" i="1"/>
  <c r="BH6" i="1"/>
  <c r="BG6" i="1"/>
  <c r="BF6" i="1"/>
  <c r="BE6" i="1"/>
  <c r="BD6" i="1"/>
  <c r="BA6" i="1"/>
  <c r="AZ6" i="1"/>
  <c r="AL6" i="1"/>
  <c r="AK6" i="1"/>
  <c r="Y6" i="1"/>
  <c r="X6" i="1"/>
  <c r="BH5" i="1"/>
  <c r="BG5" i="1"/>
  <c r="BF5" i="1"/>
  <c r="BE5" i="1"/>
  <c r="BD5" i="1"/>
  <c r="BA5" i="1"/>
  <c r="AZ5" i="1"/>
  <c r="AL5" i="1"/>
  <c r="AK5" i="1"/>
  <c r="Y5" i="1"/>
  <c r="X5" i="1"/>
  <c r="K2" i="1"/>
  <c r="V39" i="1" s="1"/>
  <c r="J2" i="1"/>
  <c r="U44" i="1" s="1"/>
  <c r="I2" i="1"/>
  <c r="T38" i="1" s="1"/>
  <c r="H2" i="1"/>
  <c r="S46" i="1" s="1"/>
  <c r="G2" i="1"/>
  <c r="R45" i="1" s="1"/>
  <c r="F2" i="1"/>
  <c r="Q42" i="1" s="1"/>
  <c r="E2" i="1"/>
  <c r="P41" i="1" s="1"/>
  <c r="D2" i="1"/>
  <c r="O40" i="1" s="1"/>
  <c r="C2" i="1"/>
  <c r="N39" i="1" s="1"/>
  <c r="B2" i="1"/>
  <c r="M13" i="1" s="1"/>
  <c r="T8" i="1" l="1"/>
  <c r="U8" i="1"/>
  <c r="T21" i="1"/>
  <c r="M7" i="1"/>
  <c r="T13" i="1"/>
  <c r="Q12" i="1"/>
  <c r="M8" i="1"/>
  <c r="M15" i="1"/>
  <c r="U15" i="1"/>
  <c r="U18" i="1"/>
  <c r="T24" i="1"/>
  <c r="Q27" i="1"/>
  <c r="U28" i="1"/>
  <c r="M6" i="1"/>
  <c r="P7" i="1"/>
  <c r="O8" i="1"/>
  <c r="Q22" i="1"/>
  <c r="M25" i="1"/>
  <c r="Q6" i="1"/>
  <c r="Q7" i="1"/>
  <c r="P8" i="1"/>
  <c r="R14" i="1"/>
  <c r="Q17" i="1"/>
  <c r="Q19" i="1"/>
  <c r="T22" i="1"/>
  <c r="Q25" i="1"/>
  <c r="M29" i="1"/>
  <c r="R6" i="1"/>
  <c r="R7" i="1"/>
  <c r="Q8" i="1"/>
  <c r="T14" i="1"/>
  <c r="T17" i="1"/>
  <c r="R19" i="1"/>
  <c r="T25" i="1"/>
  <c r="U29" i="1"/>
  <c r="M34" i="1"/>
  <c r="M5" i="1"/>
  <c r="U6" i="1"/>
  <c r="U7" i="1"/>
  <c r="M12" i="1"/>
  <c r="S13" i="1"/>
  <c r="Q21" i="1"/>
  <c r="M23" i="1"/>
  <c r="U25" i="1"/>
  <c r="M18" i="1"/>
  <c r="R20" i="1"/>
  <c r="Q23" i="1"/>
  <c r="M11" i="1"/>
  <c r="T12" i="1"/>
  <c r="U13" i="1"/>
  <c r="Q15" i="1"/>
  <c r="Q18" i="1"/>
  <c r="T20" i="1"/>
  <c r="U23" i="1"/>
  <c r="M26" i="1"/>
  <c r="M28" i="1"/>
  <c r="R11" i="1"/>
  <c r="U12" i="1"/>
  <c r="T15" i="1"/>
  <c r="R18" i="1"/>
  <c r="R24" i="1"/>
  <c r="U26" i="1"/>
  <c r="Q28" i="1"/>
  <c r="N5" i="1"/>
  <c r="S6" i="1"/>
  <c r="P9" i="1"/>
  <c r="N12" i="1"/>
  <c r="P5" i="1"/>
  <c r="T7" i="1"/>
  <c r="S8" i="1"/>
  <c r="R9" i="1"/>
  <c r="R10" i="1"/>
  <c r="Q11" i="1"/>
  <c r="P12" i="1"/>
  <c r="O13" i="1"/>
  <c r="N14" i="1"/>
  <c r="V14" i="1"/>
  <c r="O15" i="1"/>
  <c r="R16" i="1"/>
  <c r="S17" i="1"/>
  <c r="T18" i="1"/>
  <c r="M19" i="1"/>
  <c r="U19" i="1"/>
  <c r="N20" i="1"/>
  <c r="V20" i="1"/>
  <c r="S21" i="1"/>
  <c r="S22" i="1"/>
  <c r="T23" i="1"/>
  <c r="N24" i="1"/>
  <c r="V24" i="1"/>
  <c r="P25" i="1"/>
  <c r="Q26" i="1"/>
  <c r="S27" i="1"/>
  <c r="P28" i="1"/>
  <c r="Q29" i="1"/>
  <c r="R30" i="1"/>
  <c r="S31" i="1"/>
  <c r="T32" i="1"/>
  <c r="M33" i="1"/>
  <c r="U33" i="1"/>
  <c r="N34" i="1"/>
  <c r="V34" i="1"/>
  <c r="O35" i="1"/>
  <c r="P36" i="1"/>
  <c r="Q37" i="1"/>
  <c r="U38" i="1"/>
  <c r="O39" i="1"/>
  <c r="P40" i="1"/>
  <c r="Q41" i="1"/>
  <c r="R42" i="1"/>
  <c r="S43" i="1"/>
  <c r="V44" i="1"/>
  <c r="S45" i="1"/>
  <c r="T46" i="1"/>
  <c r="N11" i="1"/>
  <c r="O14" i="1"/>
  <c r="V19" i="1"/>
  <c r="O24" i="1"/>
  <c r="R26" i="1"/>
  <c r="T27" i="1"/>
  <c r="R29" i="1"/>
  <c r="S30" i="1"/>
  <c r="T31" i="1"/>
  <c r="M32" i="1"/>
  <c r="U32" i="1"/>
  <c r="N33" i="1"/>
  <c r="V33" i="1"/>
  <c r="O34" i="1"/>
  <c r="P35" i="1"/>
  <c r="Q36" i="1"/>
  <c r="R37" i="1"/>
  <c r="V38" i="1"/>
  <c r="P39" i="1"/>
  <c r="Q40" i="1"/>
  <c r="R41" i="1"/>
  <c r="S42" i="1"/>
  <c r="T43" i="1"/>
  <c r="M44" i="1"/>
  <c r="T45" i="1"/>
  <c r="M46" i="1"/>
  <c r="U46" i="1"/>
  <c r="V6" i="1"/>
  <c r="S9" i="1"/>
  <c r="S10" i="1"/>
  <c r="P13" i="1"/>
  <c r="O20" i="1"/>
  <c r="O6" i="1"/>
  <c r="V7" i="1"/>
  <c r="T9" i="1"/>
  <c r="T10" i="1"/>
  <c r="S11" i="1"/>
  <c r="R12" i="1"/>
  <c r="Q13" i="1"/>
  <c r="P14" i="1"/>
  <c r="R15" i="1"/>
  <c r="T16" i="1"/>
  <c r="M17" i="1"/>
  <c r="U17" i="1"/>
  <c r="N18" i="1"/>
  <c r="V18" i="1"/>
  <c r="O19" i="1"/>
  <c r="P20" i="1"/>
  <c r="M21" i="1"/>
  <c r="V21" i="1"/>
  <c r="M22" i="1"/>
  <c r="U22" i="1"/>
  <c r="N23" i="1"/>
  <c r="V23" i="1"/>
  <c r="P24" i="1"/>
  <c r="R25" i="1"/>
  <c r="S26" i="1"/>
  <c r="M27" i="1"/>
  <c r="U27" i="1"/>
  <c r="R28" i="1"/>
  <c r="S29" i="1"/>
  <c r="T30" i="1"/>
  <c r="M31" i="1"/>
  <c r="U31" i="1"/>
  <c r="N32" i="1"/>
  <c r="V32" i="1"/>
  <c r="O33" i="1"/>
  <c r="P34" i="1"/>
  <c r="Q35" i="1"/>
  <c r="R36" i="1"/>
  <c r="S37" i="1"/>
  <c r="M38" i="1"/>
  <c r="Q39" i="1"/>
  <c r="R40" i="1"/>
  <c r="S41" i="1"/>
  <c r="T42" i="1"/>
  <c r="M43" i="1"/>
  <c r="U43" i="1"/>
  <c r="O44" i="1"/>
  <c r="M45" i="1"/>
  <c r="U45" i="1"/>
  <c r="N46" i="1"/>
  <c r="V46" i="1"/>
  <c r="O9" i="1"/>
  <c r="N6" i="1"/>
  <c r="S16" i="1"/>
  <c r="N19" i="1"/>
  <c r="N7" i="1"/>
  <c r="P6" i="1"/>
  <c r="O7" i="1"/>
  <c r="N8" i="1"/>
  <c r="V8" i="1"/>
  <c r="M9" i="1"/>
  <c r="U9" i="1"/>
  <c r="M10" i="1"/>
  <c r="U10" i="1"/>
  <c r="T11" i="1"/>
  <c r="S12" i="1"/>
  <c r="R13" i="1"/>
  <c r="Q14" i="1"/>
  <c r="S15" i="1"/>
  <c r="M16" i="1"/>
  <c r="U16" i="1"/>
  <c r="N17" i="1"/>
  <c r="V17" i="1"/>
  <c r="O18" i="1"/>
  <c r="P19" i="1"/>
  <c r="Q20" i="1"/>
  <c r="N21" i="1"/>
  <c r="N22" i="1"/>
  <c r="V22" i="1"/>
  <c r="O23" i="1"/>
  <c r="Q24" i="1"/>
  <c r="S25" i="1"/>
  <c r="T26" i="1"/>
  <c r="N27" i="1"/>
  <c r="V27" i="1"/>
  <c r="S28" i="1"/>
  <c r="T29" i="1"/>
  <c r="M30" i="1"/>
  <c r="U30" i="1"/>
  <c r="N31" i="1"/>
  <c r="V31" i="1"/>
  <c r="O32" i="1"/>
  <c r="P33" i="1"/>
  <c r="Q34" i="1"/>
  <c r="R35" i="1"/>
  <c r="S36" i="1"/>
  <c r="T37" i="1"/>
  <c r="P38" i="1"/>
  <c r="R39" i="1"/>
  <c r="S40" i="1"/>
  <c r="T41" i="1"/>
  <c r="M42" i="1"/>
  <c r="U42" i="1"/>
  <c r="N43" i="1"/>
  <c r="V43" i="1"/>
  <c r="Q44" i="1"/>
  <c r="N45" i="1"/>
  <c r="V45" i="1"/>
  <c r="O46" i="1"/>
  <c r="V9" i="1"/>
  <c r="N16" i="1"/>
  <c r="V16" i="1"/>
  <c r="O17" i="1"/>
  <c r="P18" i="1"/>
  <c r="O21" i="1"/>
  <c r="O22" i="1"/>
  <c r="P23" i="1"/>
  <c r="O27" i="1"/>
  <c r="T28" i="1"/>
  <c r="N30" i="1"/>
  <c r="V30" i="1"/>
  <c r="O31" i="1"/>
  <c r="P32" i="1"/>
  <c r="Q33" i="1"/>
  <c r="R34" i="1"/>
  <c r="S35" i="1"/>
  <c r="T36" i="1"/>
  <c r="M37" i="1"/>
  <c r="U37" i="1"/>
  <c r="Q38" i="1"/>
  <c r="S39" i="1"/>
  <c r="T40" i="1"/>
  <c r="M41" i="1"/>
  <c r="U41" i="1"/>
  <c r="N42" i="1"/>
  <c r="V42" i="1"/>
  <c r="O43" i="1"/>
  <c r="R44" i="1"/>
  <c r="O45" i="1"/>
  <c r="P46" i="1"/>
  <c r="N10" i="1"/>
  <c r="O10" i="1"/>
  <c r="V11" i="1"/>
  <c r="S14" i="1"/>
  <c r="O16" i="1"/>
  <c r="P17" i="1"/>
  <c r="S20" i="1"/>
  <c r="P21" i="1"/>
  <c r="P22" i="1"/>
  <c r="S24" i="1"/>
  <c r="N26" i="1"/>
  <c r="V26" i="1"/>
  <c r="P27" i="1"/>
  <c r="N29" i="1"/>
  <c r="V29" i="1"/>
  <c r="O30" i="1"/>
  <c r="P31" i="1"/>
  <c r="Q32" i="1"/>
  <c r="R33" i="1"/>
  <c r="S34" i="1"/>
  <c r="T35" i="1"/>
  <c r="M36" i="1"/>
  <c r="U36" i="1"/>
  <c r="N37" i="1"/>
  <c r="V37" i="1"/>
  <c r="R38" i="1"/>
  <c r="T39" i="1"/>
  <c r="M40" i="1"/>
  <c r="U40" i="1"/>
  <c r="N41" i="1"/>
  <c r="V41" i="1"/>
  <c r="O42" i="1"/>
  <c r="P43" i="1"/>
  <c r="S44" i="1"/>
  <c r="P45" i="1"/>
  <c r="Q46" i="1"/>
  <c r="V10" i="1"/>
  <c r="P10" i="1"/>
  <c r="O11" i="1"/>
  <c r="V12" i="1"/>
  <c r="R23" i="1"/>
  <c r="V25" i="1"/>
  <c r="N28" i="1"/>
  <c r="V28" i="1"/>
  <c r="O29" i="1"/>
  <c r="P30" i="1"/>
  <c r="Q31" i="1"/>
  <c r="R32" i="1"/>
  <c r="S33" i="1"/>
  <c r="T34" i="1"/>
  <c r="M35" i="1"/>
  <c r="U35" i="1"/>
  <c r="N36" i="1"/>
  <c r="V36" i="1"/>
  <c r="O37" i="1"/>
  <c r="S38" i="1"/>
  <c r="M39" i="1"/>
  <c r="U39" i="1"/>
  <c r="N40" i="1"/>
  <c r="V40" i="1"/>
  <c r="O41" i="1"/>
  <c r="P42" i="1"/>
  <c r="Q43" i="1"/>
  <c r="T44" i="1"/>
  <c r="Q45" i="1"/>
  <c r="R46" i="1"/>
  <c r="N9" i="1"/>
  <c r="V15" i="1"/>
  <c r="P16" i="1"/>
  <c r="S19" i="1"/>
  <c r="N25" i="1"/>
  <c r="O26" i="1"/>
  <c r="O5" i="1"/>
  <c r="AQ5" i="1" s="1"/>
  <c r="BB5" i="1" s="1"/>
  <c r="T6" i="1"/>
  <c r="S7" i="1"/>
  <c r="R8" i="1"/>
  <c r="Q9" i="1"/>
  <c r="Q10" i="1"/>
  <c r="P11" i="1"/>
  <c r="O12" i="1"/>
  <c r="N13" i="1"/>
  <c r="V13" i="1"/>
  <c r="M14" i="1"/>
  <c r="U14" i="1"/>
  <c r="N15" i="1"/>
  <c r="Q16" i="1"/>
  <c r="R17" i="1"/>
  <c r="S18" i="1"/>
  <c r="T19" i="1"/>
  <c r="M20" i="1"/>
  <c r="U20" i="1"/>
  <c r="R21" i="1"/>
  <c r="R22" i="1"/>
  <c r="S23" i="1"/>
  <c r="M24" i="1"/>
  <c r="U24" i="1"/>
  <c r="O25" i="1"/>
  <c r="P26" i="1"/>
  <c r="R27" i="1"/>
  <c r="O28" i="1"/>
  <c r="P29" i="1"/>
  <c r="Q30" i="1"/>
  <c r="R31" i="1"/>
  <c r="S32" i="1"/>
  <c r="T33" i="1"/>
  <c r="U34" i="1"/>
  <c r="N35" i="1"/>
  <c r="V35" i="1"/>
  <c r="O36" i="1"/>
  <c r="P37" i="1"/>
  <c r="R43" i="1"/>
  <c r="AR34" i="1" l="1"/>
  <c r="BC34" i="1" s="1"/>
  <c r="AQ11" i="1"/>
  <c r="BB11" i="1" s="1"/>
  <c r="AQ25" i="1"/>
  <c r="BB25" i="1" s="1"/>
  <c r="AR5" i="1"/>
  <c r="BC5" i="1" s="1"/>
  <c r="AR23" i="1"/>
  <c r="BC23" i="1" s="1"/>
  <c r="AQ12" i="1"/>
  <c r="BB12" i="1" s="1"/>
  <c r="AQ8" i="1"/>
  <c r="BB8" i="1" s="1"/>
  <c r="AQ29" i="1"/>
  <c r="BB29" i="1" s="1"/>
  <c r="AQ15" i="1"/>
  <c r="BB15" i="1" s="1"/>
  <c r="AR11" i="1"/>
  <c r="BC11" i="1" s="1"/>
  <c r="AQ7" i="1"/>
  <c r="BB7" i="1" s="1"/>
  <c r="AR28" i="1"/>
  <c r="BC28" i="1" s="1"/>
  <c r="AR26" i="1"/>
  <c r="BC26" i="1" s="1"/>
  <c r="AQ10" i="1"/>
  <c r="BB10" i="1" s="1"/>
  <c r="AR10" i="1"/>
  <c r="BC10" i="1" s="1"/>
  <c r="AR31" i="1"/>
  <c r="BC31" i="1" s="1"/>
  <c r="AQ31" i="1"/>
  <c r="BB31" i="1" s="1"/>
  <c r="AR44" i="1"/>
  <c r="BC44" i="1" s="1"/>
  <c r="AQ44" i="1"/>
  <c r="BB44" i="1" s="1"/>
  <c r="AR20" i="1"/>
  <c r="BC20" i="1" s="1"/>
  <c r="AQ20" i="1"/>
  <c r="BB20" i="1" s="1"/>
  <c r="AQ42" i="1"/>
  <c r="BB42" i="1" s="1"/>
  <c r="AR42" i="1"/>
  <c r="BC42" i="1" s="1"/>
  <c r="AQ16" i="1"/>
  <c r="BB16" i="1" s="1"/>
  <c r="AR16" i="1"/>
  <c r="BC16" i="1" s="1"/>
  <c r="AR33" i="1"/>
  <c r="BC33" i="1" s="1"/>
  <c r="AQ33" i="1"/>
  <c r="BB33" i="1" s="1"/>
  <c r="AQ26" i="1"/>
  <c r="BB26" i="1" s="1"/>
  <c r="AR7" i="1"/>
  <c r="BC7" i="1" s="1"/>
  <c r="AQ34" i="1"/>
  <c r="BB34" i="1" s="1"/>
  <c r="AR13" i="1"/>
  <c r="BC13" i="1" s="1"/>
  <c r="AQ13" i="1"/>
  <c r="BB13" i="1" s="1"/>
  <c r="AR39" i="1"/>
  <c r="BC39" i="1" s="1"/>
  <c r="AQ39" i="1"/>
  <c r="BB39" i="1" s="1"/>
  <c r="AR41" i="1"/>
  <c r="BC41" i="1" s="1"/>
  <c r="AQ41" i="1"/>
  <c r="BB41" i="1" s="1"/>
  <c r="AR9" i="1"/>
  <c r="BC9" i="1" s="1"/>
  <c r="AQ9" i="1"/>
  <c r="BB9" i="1" s="1"/>
  <c r="AQ6" i="1"/>
  <c r="BB6" i="1" s="1"/>
  <c r="AR43" i="1"/>
  <c r="BC43" i="1" s="1"/>
  <c r="AQ43" i="1"/>
  <c r="BB43" i="1" s="1"/>
  <c r="AQ23" i="1"/>
  <c r="BB23" i="1" s="1"/>
  <c r="AQ18" i="1"/>
  <c r="BB18" i="1" s="1"/>
  <c r="AQ28" i="1"/>
  <c r="BB28" i="1" s="1"/>
  <c r="AR29" i="1"/>
  <c r="BC29" i="1" s="1"/>
  <c r="AR24" i="1"/>
  <c r="BC24" i="1" s="1"/>
  <c r="AQ24" i="1"/>
  <c r="BB24" i="1" s="1"/>
  <c r="AR8" i="1"/>
  <c r="BC8" i="1" s="1"/>
  <c r="AR22" i="1"/>
  <c r="BC22" i="1" s="1"/>
  <c r="AQ22" i="1"/>
  <c r="BB22" i="1" s="1"/>
  <c r="AR17" i="1"/>
  <c r="BC17" i="1" s="1"/>
  <c r="AQ17" i="1"/>
  <c r="BB17" i="1" s="1"/>
  <c r="AR19" i="1"/>
  <c r="BC19" i="1" s="1"/>
  <c r="AQ19" i="1"/>
  <c r="BB19" i="1" s="1"/>
  <c r="AR12" i="1"/>
  <c r="BC12" i="1" s="1"/>
  <c r="AR25" i="1"/>
  <c r="BC25" i="1" s="1"/>
  <c r="AR14" i="1"/>
  <c r="BC14" i="1" s="1"/>
  <c r="AQ14" i="1"/>
  <c r="BB14" i="1" s="1"/>
  <c r="AR36" i="1"/>
  <c r="BC36" i="1" s="1"/>
  <c r="AQ36" i="1"/>
  <c r="BB36" i="1" s="1"/>
  <c r="AR27" i="1"/>
  <c r="BC27" i="1" s="1"/>
  <c r="AQ27" i="1"/>
  <c r="BB27" i="1" s="1"/>
  <c r="AR6" i="1"/>
  <c r="BC6" i="1" s="1"/>
  <c r="AR21" i="1"/>
  <c r="BC21" i="1" s="1"/>
  <c r="AQ21" i="1"/>
  <c r="BB21" i="1" s="1"/>
  <c r="AR46" i="1"/>
  <c r="BC46" i="1" s="1"/>
  <c r="AQ46" i="1"/>
  <c r="BB46" i="1" s="1"/>
  <c r="AR32" i="1"/>
  <c r="BC32" i="1" s="1"/>
  <c r="AQ32" i="1"/>
  <c r="BB32" i="1" s="1"/>
  <c r="AR18" i="1"/>
  <c r="BC18" i="1" s="1"/>
  <c r="AR35" i="1"/>
  <c r="BC35" i="1" s="1"/>
  <c r="AQ35" i="1"/>
  <c r="BB35" i="1" s="1"/>
  <c r="AR40" i="1"/>
  <c r="BC40" i="1" s="1"/>
  <c r="AQ40" i="1"/>
  <c r="BB40" i="1" s="1"/>
  <c r="AR37" i="1"/>
  <c r="BC37" i="1" s="1"/>
  <c r="AQ37" i="1"/>
  <c r="BB37" i="1" s="1"/>
  <c r="AQ30" i="1"/>
  <c r="BB30" i="1" s="1"/>
  <c r="AR30" i="1"/>
  <c r="BC30" i="1" s="1"/>
  <c r="AR45" i="1"/>
  <c r="BC45" i="1" s="1"/>
  <c r="AQ45" i="1"/>
  <c r="BB45" i="1" s="1"/>
  <c r="AR38" i="1"/>
  <c r="BC38" i="1" s="1"/>
  <c r="AQ38" i="1"/>
  <c r="BB38" i="1" s="1"/>
  <c r="AR15" i="1"/>
  <c r="BC15" i="1" s="1"/>
</calcChain>
</file>

<file path=xl/sharedStrings.xml><?xml version="1.0" encoding="utf-8"?>
<sst xmlns="http://schemas.openxmlformats.org/spreadsheetml/2006/main" count="465" uniqueCount="162">
  <si>
    <t>LOI</t>
  </si>
  <si>
    <t>100-LOI</t>
  </si>
  <si>
    <t>AUS/TAM</t>
  </si>
  <si>
    <t>AUS/DSS</t>
  </si>
  <si>
    <t>UCC-normalized</t>
  </si>
  <si>
    <t>Loess Lingtai - volatile-free basis</t>
  </si>
  <si>
    <t>Badain Jaran Desert (BJD)</t>
  </si>
  <si>
    <t>unmelted ejecta</t>
  </si>
  <si>
    <t>AAMT</t>
  </si>
  <si>
    <t>folco16</t>
  </si>
  <si>
    <t>folco09</t>
  </si>
  <si>
    <t>glass04,06</t>
  </si>
  <si>
    <t>averaged</t>
  </si>
  <si>
    <t>Sample</t>
  </si>
  <si>
    <t>SL-1</t>
  </si>
  <si>
    <t>SL-3</t>
  </si>
  <si>
    <t>SL-5</t>
  </si>
  <si>
    <t>SL-20</t>
  </si>
  <si>
    <t>SL-30</t>
  </si>
  <si>
    <t>SL-33</t>
  </si>
  <si>
    <t>SL-37</t>
  </si>
  <si>
    <t>SL-50</t>
  </si>
  <si>
    <t>SL-65</t>
  </si>
  <si>
    <t>SL-71</t>
  </si>
  <si>
    <t>min</t>
  </si>
  <si>
    <t>max</t>
  </si>
  <si>
    <t>glass06</t>
  </si>
  <si>
    <t>normal</t>
  </si>
  <si>
    <t>high-Mg</t>
  </si>
  <si>
    <t>MN-AAT</t>
  </si>
  <si>
    <t>SF-AAT</t>
  </si>
  <si>
    <t>L-min</t>
  </si>
  <si>
    <t>L-max</t>
  </si>
  <si>
    <t>BJD-min</t>
  </si>
  <si>
    <t>BJD-max</t>
  </si>
  <si>
    <t>unmelted</t>
  </si>
  <si>
    <t>AAMT-n</t>
  </si>
  <si>
    <t>AAMT-Mg</t>
  </si>
  <si>
    <t>UCC</t>
  </si>
  <si>
    <t>AAMT-HMg</t>
  </si>
  <si>
    <t>SiO2</t>
  </si>
  <si>
    <t>TiO</t>
  </si>
  <si>
    <t>zhao19a</t>
  </si>
  <si>
    <t>TiO2</t>
  </si>
  <si>
    <t>Al2O3</t>
  </si>
  <si>
    <t>&amp;</t>
  </si>
  <si>
    <t>FeO</t>
  </si>
  <si>
    <t>hu16</t>
  </si>
  <si>
    <t>MnO</t>
  </si>
  <si>
    <t>MgO</t>
  </si>
  <si>
    <t>CaO</t>
  </si>
  <si>
    <t>Na2O</t>
  </si>
  <si>
    <t>K2O</t>
  </si>
  <si>
    <t>Sc</t>
  </si>
  <si>
    <t>V</t>
  </si>
  <si>
    <t>Cr</t>
  </si>
  <si>
    <t>Co</t>
  </si>
  <si>
    <t>Ni</t>
  </si>
  <si>
    <t>Zn</t>
  </si>
  <si>
    <t>As</t>
  </si>
  <si>
    <t>Br</t>
  </si>
  <si>
    <t>Rb</t>
  </si>
  <si>
    <t>Sr</t>
  </si>
  <si>
    <t>Y</t>
  </si>
  <si>
    <t>Zr</t>
  </si>
  <si>
    <t>Nb</t>
  </si>
  <si>
    <t>Sb</t>
  </si>
  <si>
    <t>Cs</t>
  </si>
  <si>
    <t>Ba</t>
  </si>
  <si>
    <t>La</t>
  </si>
  <si>
    <t>Ce</t>
  </si>
  <si>
    <t>Nd</t>
  </si>
  <si>
    <t>Sm</t>
  </si>
  <si>
    <t>x99.9</t>
  </si>
  <si>
    <t>Eu</t>
  </si>
  <si>
    <t>Gd</t>
  </si>
  <si>
    <t>Tb</t>
  </si>
  <si>
    <t>Dy</t>
  </si>
  <si>
    <t>Ho</t>
  </si>
  <si>
    <t>Tm</t>
  </si>
  <si>
    <t>Yb</t>
  </si>
  <si>
    <t>Lu</t>
  </si>
  <si>
    <t>Hf</t>
  </si>
  <si>
    <t>Ta</t>
  </si>
  <si>
    <t>W</t>
  </si>
  <si>
    <t>Th</t>
  </si>
  <si>
    <t>U</t>
  </si>
  <si>
    <t>eNd(0)</t>
  </si>
  <si>
    <t>87Sr/86Sr</t>
  </si>
  <si>
    <t>Ref</t>
  </si>
  <si>
    <t>Note</t>
  </si>
  <si>
    <t>Badain Jaran, BJ-04</t>
  </si>
  <si>
    <t>chen07</t>
  </si>
  <si>
    <t>BJ-05</t>
  </si>
  <si>
    <t>BJ-06</t>
  </si>
  <si>
    <t>BJ-07</t>
  </si>
  <si>
    <t>BJ-08</t>
  </si>
  <si>
    <t>BJ-09</t>
  </si>
  <si>
    <t>Surf-43</t>
  </si>
  <si>
    <t>Surf-49</t>
  </si>
  <si>
    <t>Surf-51</t>
  </si>
  <si>
    <t>BDJL-01 (&lt;75)</t>
  </si>
  <si>
    <t>Tengger, TGL-10N</t>
  </si>
  <si>
    <t>TGL-13N</t>
  </si>
  <si>
    <t>TGL-16N</t>
  </si>
  <si>
    <t>MQ-01 (&lt;75)</t>
  </si>
  <si>
    <t>X-102</t>
  </si>
  <si>
    <t>blum92</t>
  </si>
  <si>
    <t>low-silica MN indochinites</t>
  </si>
  <si>
    <t>X-103</t>
  </si>
  <si>
    <t>F-16</t>
  </si>
  <si>
    <t>high-silica MN indochinites</t>
  </si>
  <si>
    <t>8319L</t>
  </si>
  <si>
    <t>8319D</t>
  </si>
  <si>
    <t>W-1, Wenchang</t>
  </si>
  <si>
    <t>lee04</t>
  </si>
  <si>
    <t>W-2, Wenchang</t>
  </si>
  <si>
    <t>W-3, Wenchang</t>
  </si>
  <si>
    <t>TK-2, Penglei</t>
  </si>
  <si>
    <t>BL-12, Bao Loc</t>
  </si>
  <si>
    <t>BL-14, Bao Loc</t>
  </si>
  <si>
    <t>BL-20, Bao Loc</t>
  </si>
  <si>
    <t>Thailand A</t>
  </si>
  <si>
    <t>shaw82</t>
  </si>
  <si>
    <t>Thailand B</t>
  </si>
  <si>
    <t>Cambodia A</t>
  </si>
  <si>
    <t>Cambodia B</t>
  </si>
  <si>
    <t>Cambodia C</t>
  </si>
  <si>
    <t>HiCa Australite</t>
  </si>
  <si>
    <t>silicate fraction (&lt;75)</t>
  </si>
  <si>
    <t>Desert sand</t>
  </si>
  <si>
    <t>AAT</t>
  </si>
  <si>
    <t xml:space="preserve">eNd(0) - average from </t>
  </si>
  <si>
    <t>ackerman20</t>
  </si>
  <si>
    <t>SF</t>
  </si>
  <si>
    <t>australites</t>
  </si>
  <si>
    <t>x-1 light layer</t>
  </si>
  <si>
    <t>x-2 dark layer</t>
  </si>
  <si>
    <t xml:space="preserve"> 2-1</t>
  </si>
  <si>
    <t xml:space="preserve"> 2-2</t>
  </si>
  <si>
    <t>6-2</t>
  </si>
  <si>
    <t>6-1</t>
  </si>
  <si>
    <t>3-1</t>
  </si>
  <si>
    <t>3-2</t>
  </si>
  <si>
    <t>4</t>
  </si>
  <si>
    <t>25-1</t>
  </si>
  <si>
    <t>25-2</t>
  </si>
  <si>
    <t>dtto</t>
  </si>
  <si>
    <t>MN, Laos</t>
  </si>
  <si>
    <t>SF, Laos</t>
  </si>
  <si>
    <t>SF, China</t>
  </si>
  <si>
    <t>SF, Thailand</t>
  </si>
  <si>
    <t>SF, Philippines</t>
  </si>
  <si>
    <t>SF, Indonesia</t>
  </si>
  <si>
    <t>shaw82 &amp; blum92</t>
  </si>
  <si>
    <t>mizera16 (tables below)</t>
  </si>
  <si>
    <t>Loess Lingtai (below sample position in the profile)</t>
  </si>
  <si>
    <t>žák19 (average, n=12)</t>
  </si>
  <si>
    <t xml:space="preserve">This supplemental material accompanies Mizera, J., Řanda, Z., Suchý, V., Strunga, V., Klokočník, J., Kostelecký, J., Bezděk, A., </t>
  </si>
  <si>
    <t xml:space="preserve">and Moravec, Z., 2021, Parent crater for Australasian tektites beneath the sands of the Alashan Desert, Northwest China: </t>
  </si>
  <si>
    <r>
      <t xml:space="preserve">Best candidate ever?, </t>
    </r>
    <r>
      <rPr>
        <i/>
        <sz val="8"/>
        <color theme="1"/>
        <rFont val="Times New Roman"/>
        <family val="1"/>
      </rPr>
      <t>in</t>
    </r>
    <r>
      <rPr>
        <sz val="8"/>
        <color theme="1"/>
        <rFont val="Times New Roman"/>
        <family val="1"/>
      </rPr>
      <t xml:space="preserve"> Foulger, G.R., Hamilton, L.C., Jurdy, D.M., Stein, C.A., Howard, K.A., and Stein, S., eds., In the Footsteps </t>
    </r>
  </si>
  <si>
    <t>of Warren B. Hamilton: New Ideas in Earth Science: Geological Society of America Special Paper 553, https://doi.org/10.1130/2021.2553(25).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</si>
</sst>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2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5"/>
      <name val="Calibri"/>
      <family val="2"/>
      <charset val="238"/>
      <scheme val="minor"/>
    </font>
    <font>
      <sz val="11"/>
      <color theme="8" tint="-0.249977111117893"/>
      <name val="Calibri"/>
      <family val="2"/>
      <charset val="238"/>
      <scheme val="minor"/>
    </font>
    <font>
      <i/>
      <sz val="11"/>
      <color theme="8" tint="-0.249977111117893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sz val="8"/>
      <color theme="1"/>
      <name val="Times New Roman"/>
      <family val="1"/>
    </font>
    <font>
      <i/>
      <sz val="8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0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0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0" fillId="0" borderId="0" xfId="0" applyNumberFormat="1" applyFont="1" applyBorder="1" applyAlignment="1">
      <alignment horizontal="center"/>
    </xf>
    <xf numFmtId="0" fontId="0" fillId="3" borderId="0" xfId="0" applyFill="1" applyBorder="1" applyAlignment="1">
      <alignment horizontal="left"/>
    </xf>
    <xf numFmtId="0" fontId="0" fillId="0" borderId="0" xfId="0" applyFont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/>
    <xf numFmtId="0" fontId="0" fillId="3" borderId="0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ont="1" applyFill="1" applyBorder="1" applyAlignment="1"/>
    <xf numFmtId="0" fontId="3" fillId="2" borderId="1" xfId="0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0" fontId="3" fillId="3" borderId="1" xfId="0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164" fontId="3" fillId="3" borderId="1" xfId="0" applyNumberFormat="1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1" fontId="0" fillId="0" borderId="0" xfId="0" applyNumberFormat="1" applyFont="1" applyBorder="1" applyAlignment="1">
      <alignment horizontal="center"/>
    </xf>
    <xf numFmtId="164" fontId="3" fillId="2" borderId="0" xfId="0" applyNumberFormat="1" applyFont="1" applyFill="1" applyBorder="1" applyAlignment="1">
      <alignment horizontal="center"/>
    </xf>
    <xf numFmtId="2" fontId="0" fillId="2" borderId="0" xfId="0" applyNumberFormat="1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164" fontId="3" fillId="3" borderId="0" xfId="0" applyNumberFormat="1" applyFont="1" applyFill="1" applyBorder="1" applyAlignment="1">
      <alignment horizontal="center"/>
    </xf>
    <xf numFmtId="2" fontId="0" fillId="3" borderId="0" xfId="0" applyNumberForma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2" fontId="0" fillId="0" borderId="0" xfId="0" applyNumberFormat="1" applyFont="1" applyBorder="1" applyAlignment="1">
      <alignment horizontal="center"/>
    </xf>
    <xf numFmtId="2" fontId="3" fillId="2" borderId="0" xfId="0" applyNumberFormat="1" applyFont="1" applyFill="1" applyBorder="1" applyAlignment="1">
      <alignment horizontal="center"/>
    </xf>
    <xf numFmtId="2" fontId="4" fillId="0" borderId="0" xfId="0" applyNumberFormat="1" applyFont="1" applyFill="1" applyBorder="1" applyAlignment="1">
      <alignment horizontal="center"/>
    </xf>
    <xf numFmtId="2" fontId="3" fillId="3" borderId="0" xfId="0" applyNumberFormat="1" applyFont="1" applyFill="1" applyBorder="1" applyAlignment="1">
      <alignment horizontal="center"/>
    </xf>
    <xf numFmtId="2" fontId="0" fillId="2" borderId="0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1" fontId="3" fillId="2" borderId="0" xfId="0" applyNumberFormat="1" applyFont="1" applyFill="1" applyBorder="1" applyAlignment="1">
      <alignment horizontal="center"/>
    </xf>
    <xf numFmtId="1" fontId="3" fillId="3" borderId="0" xfId="0" applyNumberFormat="1" applyFont="1" applyFill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3" fillId="2" borderId="0" xfId="0" applyNumberFormat="1" applyFont="1" applyFill="1" applyBorder="1" applyAlignment="1">
      <alignment horizontal="center"/>
    </xf>
    <xf numFmtId="0" fontId="3" fillId="3" borderId="0" xfId="0" applyNumberFormat="1" applyFont="1" applyFill="1" applyBorder="1" applyAlignment="1">
      <alignment horizontal="center"/>
    </xf>
    <xf numFmtId="0" fontId="1" fillId="4" borderId="0" xfId="0" applyFont="1" applyFill="1"/>
    <xf numFmtId="0" fontId="0" fillId="4" borderId="0" xfId="0" applyFill="1"/>
    <xf numFmtId="0" fontId="1" fillId="5" borderId="0" xfId="0" applyFont="1" applyFill="1"/>
    <xf numFmtId="0" fontId="0" fillId="5" borderId="0" xfId="0" applyFill="1"/>
    <xf numFmtId="0" fontId="0" fillId="0" borderId="1" xfId="0" applyBorder="1"/>
    <xf numFmtId="0" fontId="3" fillId="5" borderId="0" xfId="0" applyFont="1" applyFill="1"/>
    <xf numFmtId="0" fontId="5" fillId="5" borderId="0" xfId="0" applyFont="1" applyFill="1"/>
    <xf numFmtId="0" fontId="2" fillId="4" borderId="0" xfId="0" applyFont="1" applyFill="1"/>
    <xf numFmtId="0" fontId="3" fillId="5" borderId="0" xfId="0" applyFont="1" applyFill="1" applyAlignment="1"/>
    <xf numFmtId="0" fontId="6" fillId="5" borderId="0" xfId="0" applyFont="1" applyFill="1"/>
    <xf numFmtId="0" fontId="6" fillId="5" borderId="0" xfId="0" applyFont="1" applyFill="1" applyAlignment="1"/>
    <xf numFmtId="0" fontId="7" fillId="5" borderId="0" xfId="0" applyFont="1" applyFill="1"/>
    <xf numFmtId="0" fontId="8" fillId="5" borderId="0" xfId="0" applyFont="1" applyFill="1"/>
    <xf numFmtId="0" fontId="3" fillId="0" borderId="1" xfId="0" applyFont="1" applyBorder="1"/>
    <xf numFmtId="0" fontId="3" fillId="4" borderId="0" xfId="0" applyFont="1" applyFill="1"/>
    <xf numFmtId="0" fontId="9" fillId="5" borderId="0" xfId="0" applyFont="1" applyFill="1"/>
    <xf numFmtId="0" fontId="3" fillId="0" borderId="0" xfId="0" applyFont="1"/>
    <xf numFmtId="0" fontId="1" fillId="5" borderId="0" xfId="0" applyFont="1" applyFill="1" applyAlignment="1">
      <alignment horizontal="left"/>
    </xf>
    <xf numFmtId="49" fontId="6" fillId="5" borderId="0" xfId="0" applyNumberFormat="1" applyFont="1" applyFill="1"/>
    <xf numFmtId="0" fontId="6" fillId="5" borderId="0" xfId="0" applyFont="1" applyFill="1" applyAlignment="1">
      <alignment horizontal="left"/>
    </xf>
    <xf numFmtId="0" fontId="1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4" fontId="1" fillId="2" borderId="0" xfId="0" applyNumberFormat="1" applyFont="1" applyFill="1" applyBorder="1" applyAlignment="1">
      <alignment horizontal="center"/>
    </xf>
    <xf numFmtId="2" fontId="1" fillId="2" borderId="0" xfId="0" applyNumberFormat="1" applyFont="1" applyFill="1" applyBorder="1" applyAlignment="1">
      <alignment horizontal="center"/>
    </xf>
    <xf numFmtId="1" fontId="1" fillId="2" borderId="0" xfId="0" applyNumberFormat="1" applyFont="1" applyFill="1" applyBorder="1" applyAlignment="1">
      <alignment horizontal="center"/>
    </xf>
    <xf numFmtId="0" fontId="7" fillId="2" borderId="0" xfId="0" applyFont="1" applyFill="1" applyBorder="1" applyAlignment="1">
      <alignment horizontal="left"/>
    </xf>
    <xf numFmtId="164" fontId="7" fillId="2" borderId="0" xfId="0" applyNumberFormat="1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2" fontId="7" fillId="2" borderId="0" xfId="0" applyNumberFormat="1" applyFont="1" applyFill="1" applyBorder="1" applyAlignment="1">
      <alignment horizontal="center"/>
    </xf>
    <xf numFmtId="0" fontId="10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310415108725946E-2"/>
          <c:y val="4.7111173000481059E-2"/>
          <c:w val="0.92928583996832803"/>
          <c:h val="0.85094956578980685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'geochem-Fig.2'!$AY$5:$AY$46</c:f>
              <c:strCache>
                <c:ptCount val="42"/>
                <c:pt idx="0">
                  <c:v>SiO2</c:v>
                </c:pt>
                <c:pt idx="1">
                  <c:v>TiO</c:v>
                </c:pt>
                <c:pt idx="2">
                  <c:v>Al2O3</c:v>
                </c:pt>
                <c:pt idx="3">
                  <c:v>FeO</c:v>
                </c:pt>
                <c:pt idx="4">
                  <c:v>MnO</c:v>
                </c:pt>
                <c:pt idx="5">
                  <c:v>MgO</c:v>
                </c:pt>
                <c:pt idx="6">
                  <c:v>CaO</c:v>
                </c:pt>
                <c:pt idx="7">
                  <c:v>Na2O</c:v>
                </c:pt>
                <c:pt idx="8">
                  <c:v>K2O</c:v>
                </c:pt>
                <c:pt idx="9">
                  <c:v>Sc</c:v>
                </c:pt>
                <c:pt idx="10">
                  <c:v>V</c:v>
                </c:pt>
                <c:pt idx="11">
                  <c:v>Cr</c:v>
                </c:pt>
                <c:pt idx="12">
                  <c:v>Co</c:v>
                </c:pt>
                <c:pt idx="13">
                  <c:v>Ni</c:v>
                </c:pt>
                <c:pt idx="14">
                  <c:v>Zn</c:v>
                </c:pt>
                <c:pt idx="15">
                  <c:v>As</c:v>
                </c:pt>
                <c:pt idx="16">
                  <c:v>Br</c:v>
                </c:pt>
                <c:pt idx="17">
                  <c:v>Rb</c:v>
                </c:pt>
                <c:pt idx="18">
                  <c:v>Sr</c:v>
                </c:pt>
                <c:pt idx="19">
                  <c:v>Y</c:v>
                </c:pt>
                <c:pt idx="20">
                  <c:v>Zr</c:v>
                </c:pt>
                <c:pt idx="21">
                  <c:v>Nb</c:v>
                </c:pt>
                <c:pt idx="22">
                  <c:v>Sb</c:v>
                </c:pt>
                <c:pt idx="23">
                  <c:v>Cs</c:v>
                </c:pt>
                <c:pt idx="24">
                  <c:v>Ba</c:v>
                </c:pt>
                <c:pt idx="25">
                  <c:v>La</c:v>
                </c:pt>
                <c:pt idx="26">
                  <c:v>Ce</c:v>
                </c:pt>
                <c:pt idx="27">
                  <c:v>Nd</c:v>
                </c:pt>
                <c:pt idx="28">
                  <c:v>Sm</c:v>
                </c:pt>
                <c:pt idx="29">
                  <c:v>Eu</c:v>
                </c:pt>
                <c:pt idx="30">
                  <c:v>Gd</c:v>
                </c:pt>
                <c:pt idx="31">
                  <c:v>Tb</c:v>
                </c:pt>
                <c:pt idx="32">
                  <c:v>Dy</c:v>
                </c:pt>
                <c:pt idx="33">
                  <c:v>Ho</c:v>
                </c:pt>
                <c:pt idx="34">
                  <c:v>Tm</c:v>
                </c:pt>
                <c:pt idx="35">
                  <c:v>Yb</c:v>
                </c:pt>
                <c:pt idx="36">
                  <c:v>Lu</c:v>
                </c:pt>
                <c:pt idx="37">
                  <c:v>Hf</c:v>
                </c:pt>
                <c:pt idx="38">
                  <c:v>Ta</c:v>
                </c:pt>
                <c:pt idx="39">
                  <c:v>W</c:v>
                </c:pt>
                <c:pt idx="40">
                  <c:v>Th</c:v>
                </c:pt>
                <c:pt idx="41">
                  <c:v>U</c:v>
                </c:pt>
              </c:strCache>
            </c:strRef>
          </c:cat>
          <c:val>
            <c:numRef>
              <c:f>'geochem-Fig.2'!$BC$5:$BC$46</c:f>
              <c:numCache>
                <c:formatCode>0.00</c:formatCode>
                <c:ptCount val="42"/>
                <c:pt idx="0">
                  <c:v>1.080415961658918</c:v>
                </c:pt>
                <c:pt idx="1">
                  <c:v>1.1999391654092166</c:v>
                </c:pt>
                <c:pt idx="2">
                  <c:v>1.048013309896296</c:v>
                </c:pt>
                <c:pt idx="3">
                  <c:v>1.0328559359785181</c:v>
                </c:pt>
                <c:pt idx="4">
                  <c:v>1.1321667010578373</c:v>
                </c:pt>
                <c:pt idx="5">
                  <c:v>1.0206466253903095</c:v>
                </c:pt>
                <c:pt idx="6">
                  <c:v>2.9853260593288966</c:v>
                </c:pt>
                <c:pt idx="7">
                  <c:v>0.52165484441723675</c:v>
                </c:pt>
                <c:pt idx="8">
                  <c:v>0.9839787118674701</c:v>
                </c:pt>
                <c:pt idx="9">
                  <c:v>1.0678464727760502</c:v>
                </c:pt>
                <c:pt idx="10">
                  <c:v>1.1132084603842989</c:v>
                </c:pt>
                <c:pt idx="11">
                  <c:v>0.97335495184546006</c:v>
                </c:pt>
                <c:pt idx="12">
                  <c:v>0.94223600492427306</c:v>
                </c:pt>
                <c:pt idx="13">
                  <c:v>1.1732321718836554</c:v>
                </c:pt>
                <c:pt idx="14">
                  <c:v>1.3439859525899913</c:v>
                </c:pt>
                <c:pt idx="15">
                  <c:v>3.9581554986484568</c:v>
                </c:pt>
                <c:pt idx="16">
                  <c:v>6.4159197609901826</c:v>
                </c:pt>
                <c:pt idx="17">
                  <c:v>1.5451936872309899</c:v>
                </c:pt>
                <c:pt idx="18">
                  <c:v>0.48212127869932991</c:v>
                </c:pt>
                <c:pt idx="19">
                  <c:v>1.3865773262725603</c:v>
                </c:pt>
                <c:pt idx="20">
                  <c:v>1.5834289770654071</c:v>
                </c:pt>
                <c:pt idx="21">
                  <c:v>1.5770944741532977</c:v>
                </c:pt>
                <c:pt idx="22">
                  <c:v>4.1811938721605904</c:v>
                </c:pt>
                <c:pt idx="23">
                  <c:v>2.1239113827349123</c:v>
                </c:pt>
                <c:pt idx="24">
                  <c:v>0.94282399667256589</c:v>
                </c:pt>
                <c:pt idx="25">
                  <c:v>1.3376839728498064</c:v>
                </c:pt>
                <c:pt idx="26">
                  <c:v>1.3151298362565971</c:v>
                </c:pt>
                <c:pt idx="27">
                  <c:v>1.1854064905708099</c:v>
                </c:pt>
                <c:pt idx="28">
                  <c:v>1.3893291072371896</c:v>
                </c:pt>
                <c:pt idx="29">
                  <c:v>1.3797481860862142</c:v>
                </c:pt>
                <c:pt idx="30">
                  <c:v>1.8782286825894303</c:v>
                </c:pt>
                <c:pt idx="31">
                  <c:v>1.3494156335397014</c:v>
                </c:pt>
                <c:pt idx="32">
                  <c:v>1.8275933768891515</c:v>
                </c:pt>
                <c:pt idx="33">
                  <c:v>1.6871175794025273</c:v>
                </c:pt>
                <c:pt idx="34">
                  <c:v>2.0540190306934725</c:v>
                </c:pt>
                <c:pt idx="35">
                  <c:v>1.6396539409617881</c:v>
                </c:pt>
                <c:pt idx="36">
                  <c:v>1.6376853496344634</c:v>
                </c:pt>
                <c:pt idx="37">
                  <c:v>1.3955287105423158</c:v>
                </c:pt>
                <c:pt idx="38">
                  <c:v>1.289483065953654</c:v>
                </c:pt>
                <c:pt idx="39">
                  <c:v>1.3270928612314044</c:v>
                </c:pt>
                <c:pt idx="40">
                  <c:v>1.4141074611662847</c:v>
                </c:pt>
                <c:pt idx="41">
                  <c:v>1.108429298205587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E3-4475-969D-4673F6E3D07F}"/>
            </c:ext>
          </c:extLst>
        </c:ser>
        <c:ser>
          <c:idx val="3"/>
          <c:order val="1"/>
          <c:tx>
            <c:v>MN-AAT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'geochem-Fig.2'!$AY$5:$AY$46</c:f>
              <c:strCache>
                <c:ptCount val="42"/>
                <c:pt idx="0">
                  <c:v>SiO2</c:v>
                </c:pt>
                <c:pt idx="1">
                  <c:v>TiO</c:v>
                </c:pt>
                <c:pt idx="2">
                  <c:v>Al2O3</c:v>
                </c:pt>
                <c:pt idx="3">
                  <c:v>FeO</c:v>
                </c:pt>
                <c:pt idx="4">
                  <c:v>MnO</c:v>
                </c:pt>
                <c:pt idx="5">
                  <c:v>MgO</c:v>
                </c:pt>
                <c:pt idx="6">
                  <c:v>CaO</c:v>
                </c:pt>
                <c:pt idx="7">
                  <c:v>Na2O</c:v>
                </c:pt>
                <c:pt idx="8">
                  <c:v>K2O</c:v>
                </c:pt>
                <c:pt idx="9">
                  <c:v>Sc</c:v>
                </c:pt>
                <c:pt idx="10">
                  <c:v>V</c:v>
                </c:pt>
                <c:pt idx="11">
                  <c:v>Cr</c:v>
                </c:pt>
                <c:pt idx="12">
                  <c:v>Co</c:v>
                </c:pt>
                <c:pt idx="13">
                  <c:v>Ni</c:v>
                </c:pt>
                <c:pt idx="14">
                  <c:v>Zn</c:v>
                </c:pt>
                <c:pt idx="15">
                  <c:v>As</c:v>
                </c:pt>
                <c:pt idx="16">
                  <c:v>Br</c:v>
                </c:pt>
                <c:pt idx="17">
                  <c:v>Rb</c:v>
                </c:pt>
                <c:pt idx="18">
                  <c:v>Sr</c:v>
                </c:pt>
                <c:pt idx="19">
                  <c:v>Y</c:v>
                </c:pt>
                <c:pt idx="20">
                  <c:v>Zr</c:v>
                </c:pt>
                <c:pt idx="21">
                  <c:v>Nb</c:v>
                </c:pt>
                <c:pt idx="22">
                  <c:v>Sb</c:v>
                </c:pt>
                <c:pt idx="23">
                  <c:v>Cs</c:v>
                </c:pt>
                <c:pt idx="24">
                  <c:v>Ba</c:v>
                </c:pt>
                <c:pt idx="25">
                  <c:v>La</c:v>
                </c:pt>
                <c:pt idx="26">
                  <c:v>Ce</c:v>
                </c:pt>
                <c:pt idx="27">
                  <c:v>Nd</c:v>
                </c:pt>
                <c:pt idx="28">
                  <c:v>Sm</c:v>
                </c:pt>
                <c:pt idx="29">
                  <c:v>Eu</c:v>
                </c:pt>
                <c:pt idx="30">
                  <c:v>Gd</c:v>
                </c:pt>
                <c:pt idx="31">
                  <c:v>Tb</c:v>
                </c:pt>
                <c:pt idx="32">
                  <c:v>Dy</c:v>
                </c:pt>
                <c:pt idx="33">
                  <c:v>Ho</c:v>
                </c:pt>
                <c:pt idx="34">
                  <c:v>Tm</c:v>
                </c:pt>
                <c:pt idx="35">
                  <c:v>Yb</c:v>
                </c:pt>
                <c:pt idx="36">
                  <c:v>Lu</c:v>
                </c:pt>
                <c:pt idx="37">
                  <c:v>Hf</c:v>
                </c:pt>
                <c:pt idx="38">
                  <c:v>Ta</c:v>
                </c:pt>
                <c:pt idx="39">
                  <c:v>W</c:v>
                </c:pt>
                <c:pt idx="40">
                  <c:v>Th</c:v>
                </c:pt>
                <c:pt idx="41">
                  <c:v>U</c:v>
                </c:pt>
              </c:strCache>
            </c:strRef>
          </c:cat>
          <c:val>
            <c:numRef>
              <c:f>'geochem-Fig.2'!$AZ$5:$AZ$46</c:f>
              <c:numCache>
                <c:formatCode>0.00</c:formatCode>
                <c:ptCount val="42"/>
                <c:pt idx="0">
                  <c:v>1.1711711711711712</c:v>
                </c:pt>
                <c:pt idx="1">
                  <c:v>0.97629969418960239</c:v>
                </c:pt>
                <c:pt idx="2">
                  <c:v>0.69084921125737442</c:v>
                </c:pt>
                <c:pt idx="3">
                  <c:v>0.75576612708350777</c:v>
                </c:pt>
                <c:pt idx="4">
                  <c:v>0.84015797176308538</c:v>
                </c:pt>
                <c:pt idx="5">
                  <c:v>0.70053124609925277</c:v>
                </c:pt>
                <c:pt idx="6">
                  <c:v>0.41952074482037177</c:v>
                </c:pt>
                <c:pt idx="7">
                  <c:v>0.40788734437944069</c:v>
                </c:pt>
                <c:pt idx="8">
                  <c:v>0.77967513954142087</c:v>
                </c:pt>
                <c:pt idx="9">
                  <c:v>0.60758571428571428</c:v>
                </c:pt>
                <c:pt idx="10">
                  <c:v>0.73667182130584208</c:v>
                </c:pt>
                <c:pt idx="11">
                  <c:v>0.67431340579710142</c:v>
                </c:pt>
                <c:pt idx="12">
                  <c:v>0.64886994219653182</c:v>
                </c:pt>
                <c:pt idx="13">
                  <c:v>0.65169148936170207</c:v>
                </c:pt>
                <c:pt idx="14">
                  <c:v>1.0088407960199004</c:v>
                </c:pt>
                <c:pt idx="15">
                  <c:v>0.71044791666666662</c:v>
                </c:pt>
                <c:pt idx="16">
                  <c:v>0.80188541666666668</c:v>
                </c:pt>
                <c:pt idx="17">
                  <c:v>1.1647764227642274</c:v>
                </c:pt>
                <c:pt idx="18">
                  <c:v>0.26041979166666668</c:v>
                </c:pt>
                <c:pt idx="19">
                  <c:v>1.2619047619047619</c:v>
                </c:pt>
                <c:pt idx="20">
                  <c:v>1.6476683937823835</c:v>
                </c:pt>
                <c:pt idx="21">
                  <c:v>1.2916666666666667</c:v>
                </c:pt>
                <c:pt idx="22">
                  <c:v>1.4088999999999998</c:v>
                </c:pt>
                <c:pt idx="23">
                  <c:v>1.0376802721088436</c:v>
                </c:pt>
                <c:pt idx="24">
                  <c:v>0.58984076433121024</c:v>
                </c:pt>
                <c:pt idx="25">
                  <c:v>1.0698494623655912</c:v>
                </c:pt>
                <c:pt idx="26">
                  <c:v>0.9930079365079364</c:v>
                </c:pt>
                <c:pt idx="27">
                  <c:v>0.95567283950617299</c:v>
                </c:pt>
                <c:pt idx="28">
                  <c:v>1.1166737588652482</c:v>
                </c:pt>
                <c:pt idx="29">
                  <c:v>1.0022433333333334</c:v>
                </c:pt>
                <c:pt idx="30">
                  <c:v>1.3825000000000001</c:v>
                </c:pt>
                <c:pt idx="31">
                  <c:v>0.92558095238095239</c:v>
                </c:pt>
                <c:pt idx="32">
                  <c:v>1.4095170940170938</c:v>
                </c:pt>
                <c:pt idx="33">
                  <c:v>1.2542168674698795</c:v>
                </c:pt>
                <c:pt idx="34">
                  <c:v>1.4766666666666668</c:v>
                </c:pt>
                <c:pt idx="35">
                  <c:v>1.1659353741496601</c:v>
                </c:pt>
                <c:pt idx="36">
                  <c:v>1.2288763440860213</c:v>
                </c:pt>
                <c:pt idx="37">
                  <c:v>1.4296069182389937</c:v>
                </c:pt>
                <c:pt idx="38">
                  <c:v>1.1667962962962963</c:v>
                </c:pt>
                <c:pt idx="39">
                  <c:v>0.9620087719298247</c:v>
                </c:pt>
                <c:pt idx="40">
                  <c:v>1.0649174603174603</c:v>
                </c:pt>
                <c:pt idx="41">
                  <c:v>0.98822222222222222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E3-4475-969D-4673F6E3D07F}"/>
            </c:ext>
          </c:extLst>
        </c:ser>
        <c:ser>
          <c:idx val="4"/>
          <c:order val="2"/>
          <c:tx>
            <c:v>SF-AAT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'geochem-Fig.2'!$AY$5:$AY$46</c:f>
              <c:strCache>
                <c:ptCount val="42"/>
                <c:pt idx="0">
                  <c:v>SiO2</c:v>
                </c:pt>
                <c:pt idx="1">
                  <c:v>TiO</c:v>
                </c:pt>
                <c:pt idx="2">
                  <c:v>Al2O3</c:v>
                </c:pt>
                <c:pt idx="3">
                  <c:v>FeO</c:v>
                </c:pt>
                <c:pt idx="4">
                  <c:v>MnO</c:v>
                </c:pt>
                <c:pt idx="5">
                  <c:v>MgO</c:v>
                </c:pt>
                <c:pt idx="6">
                  <c:v>CaO</c:v>
                </c:pt>
                <c:pt idx="7">
                  <c:v>Na2O</c:v>
                </c:pt>
                <c:pt idx="8">
                  <c:v>K2O</c:v>
                </c:pt>
                <c:pt idx="9">
                  <c:v>Sc</c:v>
                </c:pt>
                <c:pt idx="10">
                  <c:v>V</c:v>
                </c:pt>
                <c:pt idx="11">
                  <c:v>Cr</c:v>
                </c:pt>
                <c:pt idx="12">
                  <c:v>Co</c:v>
                </c:pt>
                <c:pt idx="13">
                  <c:v>Ni</c:v>
                </c:pt>
                <c:pt idx="14">
                  <c:v>Zn</c:v>
                </c:pt>
                <c:pt idx="15">
                  <c:v>As</c:v>
                </c:pt>
                <c:pt idx="16">
                  <c:v>Br</c:v>
                </c:pt>
                <c:pt idx="17">
                  <c:v>Rb</c:v>
                </c:pt>
                <c:pt idx="18">
                  <c:v>Sr</c:v>
                </c:pt>
                <c:pt idx="19">
                  <c:v>Y</c:v>
                </c:pt>
                <c:pt idx="20">
                  <c:v>Zr</c:v>
                </c:pt>
                <c:pt idx="21">
                  <c:v>Nb</c:v>
                </c:pt>
                <c:pt idx="22">
                  <c:v>Sb</c:v>
                </c:pt>
                <c:pt idx="23">
                  <c:v>Cs</c:v>
                </c:pt>
                <c:pt idx="24">
                  <c:v>Ba</c:v>
                </c:pt>
                <c:pt idx="25">
                  <c:v>La</c:v>
                </c:pt>
                <c:pt idx="26">
                  <c:v>Ce</c:v>
                </c:pt>
                <c:pt idx="27">
                  <c:v>Nd</c:v>
                </c:pt>
                <c:pt idx="28">
                  <c:v>Sm</c:v>
                </c:pt>
                <c:pt idx="29">
                  <c:v>Eu</c:v>
                </c:pt>
                <c:pt idx="30">
                  <c:v>Gd</c:v>
                </c:pt>
                <c:pt idx="31">
                  <c:v>Tb</c:v>
                </c:pt>
                <c:pt idx="32">
                  <c:v>Dy</c:v>
                </c:pt>
                <c:pt idx="33">
                  <c:v>Ho</c:v>
                </c:pt>
                <c:pt idx="34">
                  <c:v>Tm</c:v>
                </c:pt>
                <c:pt idx="35">
                  <c:v>Yb</c:v>
                </c:pt>
                <c:pt idx="36">
                  <c:v>Lu</c:v>
                </c:pt>
                <c:pt idx="37">
                  <c:v>Hf</c:v>
                </c:pt>
                <c:pt idx="38">
                  <c:v>Ta</c:v>
                </c:pt>
                <c:pt idx="39">
                  <c:v>W</c:v>
                </c:pt>
                <c:pt idx="40">
                  <c:v>Th</c:v>
                </c:pt>
                <c:pt idx="41">
                  <c:v>U</c:v>
                </c:pt>
              </c:strCache>
            </c:strRef>
          </c:cat>
          <c:val>
            <c:numRef>
              <c:f>'geochem-Fig.2'!$BA$5:$BA$46</c:f>
              <c:numCache>
                <c:formatCode>0.00</c:formatCode>
                <c:ptCount val="42"/>
                <c:pt idx="0">
                  <c:v>1.1059644259644259</c:v>
                </c:pt>
                <c:pt idx="1">
                  <c:v>1.2142307692307692</c:v>
                </c:pt>
                <c:pt idx="2">
                  <c:v>0.79699300699300701</c:v>
                </c:pt>
                <c:pt idx="3">
                  <c:v>0.86340048840048855</c:v>
                </c:pt>
                <c:pt idx="4">
                  <c:v>0.99136918189337531</c:v>
                </c:pt>
                <c:pt idx="5">
                  <c:v>0.89181141439205946</c:v>
                </c:pt>
                <c:pt idx="6">
                  <c:v>0.67203771159202919</c:v>
                </c:pt>
                <c:pt idx="7">
                  <c:v>0.42025876264408374</c:v>
                </c:pt>
                <c:pt idx="8">
                  <c:v>0.99175824175824179</c:v>
                </c:pt>
                <c:pt idx="9">
                  <c:v>0.82748351648351648</c:v>
                </c:pt>
                <c:pt idx="10">
                  <c:v>0.80981760507533707</c:v>
                </c:pt>
                <c:pt idx="11">
                  <c:v>0.82961538461538475</c:v>
                </c:pt>
                <c:pt idx="12">
                  <c:v>0.70658070253445981</c:v>
                </c:pt>
                <c:pt idx="13">
                  <c:v>0.47685761047463177</c:v>
                </c:pt>
                <c:pt idx="14">
                  <c:v>0.28789896670493687</c:v>
                </c:pt>
                <c:pt idx="15">
                  <c:v>0.16869658119658118</c:v>
                </c:pt>
                <c:pt idx="16">
                  <c:v>0.13229166666666667</c:v>
                </c:pt>
                <c:pt idx="17">
                  <c:v>1.3422889305816135</c:v>
                </c:pt>
                <c:pt idx="18">
                  <c:v>0.45985576923076926</c:v>
                </c:pt>
                <c:pt idx="19">
                  <c:v>1.4138461538461538</c:v>
                </c:pt>
                <c:pt idx="20">
                  <c:v>1.6504105221203667</c:v>
                </c:pt>
                <c:pt idx="21">
                  <c:v>1.4819230769230769</c:v>
                </c:pt>
                <c:pt idx="22">
                  <c:v>0.54826923076923073</c:v>
                </c:pt>
                <c:pt idx="23">
                  <c:v>1.3373626373626373</c:v>
                </c:pt>
                <c:pt idx="24">
                  <c:v>0.68314551690347869</c:v>
                </c:pt>
                <c:pt idx="25">
                  <c:v>1.4803970223325065</c:v>
                </c:pt>
                <c:pt idx="26">
                  <c:v>1.2589010989010989</c:v>
                </c:pt>
                <c:pt idx="27">
                  <c:v>1.2023361823361822</c:v>
                </c:pt>
                <c:pt idx="28">
                  <c:v>1.3610474631751228</c:v>
                </c:pt>
                <c:pt idx="29">
                  <c:v>1.1787999999999998</c:v>
                </c:pt>
                <c:pt idx="30">
                  <c:v>1.4152083333333332</c:v>
                </c:pt>
                <c:pt idx="31">
                  <c:v>1.1660659340659341</c:v>
                </c:pt>
                <c:pt idx="32">
                  <c:v>1.6143984220907299</c:v>
                </c:pt>
                <c:pt idx="33">
                  <c:v>1.2633920296570897</c:v>
                </c:pt>
                <c:pt idx="34">
                  <c:v>1.1444444444444444</c:v>
                </c:pt>
                <c:pt idx="35">
                  <c:v>1.3791208791208791</c:v>
                </c:pt>
                <c:pt idx="36">
                  <c:v>1.4188585607940447</c:v>
                </c:pt>
                <c:pt idx="37">
                  <c:v>1.493497822931785</c:v>
                </c:pt>
                <c:pt idx="38">
                  <c:v>1.3986324786324786</c:v>
                </c:pt>
                <c:pt idx="39">
                  <c:v>0.49868421052631584</c:v>
                </c:pt>
                <c:pt idx="40">
                  <c:v>1.4095091575091572</c:v>
                </c:pt>
                <c:pt idx="41">
                  <c:v>0.95709401709401709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E3-4475-969D-4673F6E3D07F}"/>
            </c:ext>
          </c:extLst>
        </c:ser>
        <c:ser>
          <c:idx val="7"/>
          <c:order val="3"/>
          <c:tx>
            <c:v>AAMT-normal</c:v>
          </c:tx>
          <c:spPr>
            <a:ln w="28575" cap="rnd">
              <a:noFill/>
              <a:prstDash val="dash"/>
              <a:round/>
            </a:ln>
            <a:effectLst/>
          </c:spPr>
          <c:marker>
            <c:symbol val="x"/>
            <c:size val="8"/>
            <c:spPr>
              <a:noFill/>
              <a:ln w="19050">
                <a:solidFill>
                  <a:schemeClr val="tx1"/>
                </a:solidFill>
              </a:ln>
              <a:effectLst/>
            </c:spPr>
          </c:marker>
          <c:val>
            <c:numRef>
              <c:f>'geochem-Fig.2'!$BG$5:$BG$46</c:f>
              <c:numCache>
                <c:formatCode>0.00</c:formatCode>
                <c:ptCount val="42"/>
                <c:pt idx="0">
                  <c:v>1.0460460460460461</c:v>
                </c:pt>
                <c:pt idx="1">
                  <c:v>1.3854166666666667</c:v>
                </c:pt>
                <c:pt idx="2">
                  <c:v>1.0281385281385282</c:v>
                </c:pt>
                <c:pt idx="3">
                  <c:v>0.89417989417989419</c:v>
                </c:pt>
                <c:pt idx="4">
                  <c:v>0.89999999999999991</c:v>
                </c:pt>
                <c:pt idx="5">
                  <c:v>1.2983870967741937</c:v>
                </c:pt>
                <c:pt idx="6">
                  <c:v>0.9767873723305478</c:v>
                </c:pt>
                <c:pt idx="7">
                  <c:v>0.17431192660550457</c:v>
                </c:pt>
                <c:pt idx="8">
                  <c:v>0.48809523809523808</c:v>
                </c:pt>
                <c:pt idx="9">
                  <c:v>1.1928571428571428</c:v>
                </c:pt>
                <c:pt idx="10">
                  <c:v>0.31958762886597936</c:v>
                </c:pt>
                <c:pt idx="11">
                  <c:v>0.95978260869565213</c:v>
                </c:pt>
                <c:pt idx="12">
                  <c:v>0.46840077071290942</c:v>
                </c:pt>
                <c:pt idx="13">
                  <c:v>0.37028368794326239</c:v>
                </c:pt>
                <c:pt idx="14">
                  <c:v>9.2885572139303485E-2</c:v>
                </c:pt>
                <c:pt idx="17">
                  <c:v>0.67886178861788615</c:v>
                </c:pt>
                <c:pt idx="18">
                  <c:v>0.64375000000000004</c:v>
                </c:pt>
                <c:pt idx="19">
                  <c:v>1.6183333333333334</c:v>
                </c:pt>
                <c:pt idx="20">
                  <c:v>1.6321243523316062</c:v>
                </c:pt>
                <c:pt idx="21">
                  <c:v>1.6641666666666666</c:v>
                </c:pt>
                <c:pt idx="23">
                  <c:v>0.65374149659863934</c:v>
                </c:pt>
                <c:pt idx="24">
                  <c:v>0.77600849256900206</c:v>
                </c:pt>
                <c:pt idx="25">
                  <c:v>1.6550537634408604</c:v>
                </c:pt>
                <c:pt idx="26">
                  <c:v>1.5793650793650793</c:v>
                </c:pt>
                <c:pt idx="27">
                  <c:v>1.6148148148148149</c:v>
                </c:pt>
                <c:pt idx="28">
                  <c:v>1.7893617021276595</c:v>
                </c:pt>
                <c:pt idx="29">
                  <c:v>1.6133333333333333</c:v>
                </c:pt>
                <c:pt idx="30">
                  <c:v>1.7716666666666665</c:v>
                </c:pt>
                <c:pt idx="31">
                  <c:v>1.5761904761904761</c:v>
                </c:pt>
                <c:pt idx="32">
                  <c:v>1.6794871794871797</c:v>
                </c:pt>
                <c:pt idx="33">
                  <c:v>1.566265060240964</c:v>
                </c:pt>
                <c:pt idx="34">
                  <c:v>1.8300000000000003</c:v>
                </c:pt>
                <c:pt idx="35">
                  <c:v>1.9217687074829934</c:v>
                </c:pt>
                <c:pt idx="36">
                  <c:v>1.7526881720430108</c:v>
                </c:pt>
                <c:pt idx="37">
                  <c:v>1.6132075471698111</c:v>
                </c:pt>
                <c:pt idx="38">
                  <c:v>1.788888888888889</c:v>
                </c:pt>
                <c:pt idx="40">
                  <c:v>1.7365079365079363</c:v>
                </c:pt>
                <c:pt idx="41">
                  <c:v>0.39037037037037037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E3-4475-969D-4673F6E3D07F}"/>
            </c:ext>
          </c:extLst>
        </c:ser>
        <c:ser>
          <c:idx val="8"/>
          <c:order val="4"/>
          <c:tx>
            <c:v>AAMT-HMg</c:v>
          </c:tx>
          <c:spPr>
            <a:ln w="28575" cap="rnd">
              <a:noFill/>
              <a:prstDash val="dashDot"/>
              <a:round/>
            </a:ln>
            <a:effectLst/>
          </c:spPr>
          <c:marker>
            <c:symbol val="star"/>
            <c:size val="8"/>
            <c:spPr>
              <a:noFill/>
              <a:ln w="15875">
                <a:solidFill>
                  <a:schemeClr val="tx1"/>
                </a:solidFill>
              </a:ln>
              <a:effectLst/>
            </c:spPr>
          </c:marker>
          <c:val>
            <c:numRef>
              <c:f>'geochem-Fig.2'!$BH$5:$BH$46</c:f>
              <c:numCache>
                <c:formatCode>0.00</c:formatCode>
                <c:ptCount val="42"/>
                <c:pt idx="0">
                  <c:v>0.86136136136136154</c:v>
                </c:pt>
                <c:pt idx="1">
                  <c:v>1.5572916666666667</c:v>
                </c:pt>
                <c:pt idx="2">
                  <c:v>1.1580086580086579</c:v>
                </c:pt>
                <c:pt idx="3">
                  <c:v>0.99338624338624337</c:v>
                </c:pt>
                <c:pt idx="4">
                  <c:v>1.0999999999999999</c:v>
                </c:pt>
                <c:pt idx="5">
                  <c:v>5.094086021505376</c:v>
                </c:pt>
                <c:pt idx="6">
                  <c:v>1.4791086350974929</c:v>
                </c:pt>
                <c:pt idx="7">
                  <c:v>0.10397553516819573</c:v>
                </c:pt>
                <c:pt idx="8">
                  <c:v>7.1428571428571425E-2</c:v>
                </c:pt>
                <c:pt idx="9">
                  <c:v>1.4880952380952379</c:v>
                </c:pt>
                <c:pt idx="10">
                  <c:v>0.39896907216494848</c:v>
                </c:pt>
                <c:pt idx="11">
                  <c:v>6.9257246376811592</c:v>
                </c:pt>
                <c:pt idx="12">
                  <c:v>0.41676300578034681</c:v>
                </c:pt>
                <c:pt idx="13">
                  <c:v>0.50595744680851062</c:v>
                </c:pt>
                <c:pt idx="14">
                  <c:v>6.9850746268656713E-2</c:v>
                </c:pt>
                <c:pt idx="17">
                  <c:v>5.6910569105691061E-2</c:v>
                </c:pt>
                <c:pt idx="18">
                  <c:v>0.78541666666666665</c:v>
                </c:pt>
                <c:pt idx="19">
                  <c:v>1.8211904761904765</c:v>
                </c:pt>
                <c:pt idx="20">
                  <c:v>1.9309153713298792</c:v>
                </c:pt>
                <c:pt idx="21">
                  <c:v>1.8399999999999999</c:v>
                </c:pt>
                <c:pt idx="23">
                  <c:v>4.4217687074829926E-2</c:v>
                </c:pt>
                <c:pt idx="24">
                  <c:v>0.88216560509554143</c:v>
                </c:pt>
                <c:pt idx="25">
                  <c:v>1.880537634408602</c:v>
                </c:pt>
                <c:pt idx="26">
                  <c:v>1.6206349206349209</c:v>
                </c:pt>
                <c:pt idx="27">
                  <c:v>1.7691358024691359</c:v>
                </c:pt>
                <c:pt idx="28">
                  <c:v>1.9308510638297871</c:v>
                </c:pt>
                <c:pt idx="29">
                  <c:v>1.8366666666666667</c:v>
                </c:pt>
                <c:pt idx="30">
                  <c:v>2.0233333333333334</c:v>
                </c:pt>
                <c:pt idx="31">
                  <c:v>1.8285714285714287</c:v>
                </c:pt>
                <c:pt idx="32">
                  <c:v>1.8833333333333333</c:v>
                </c:pt>
                <c:pt idx="33">
                  <c:v>1.7710843373493976</c:v>
                </c:pt>
                <c:pt idx="34">
                  <c:v>2.0677777777777782</c:v>
                </c:pt>
                <c:pt idx="35">
                  <c:v>2.1853741496598644</c:v>
                </c:pt>
                <c:pt idx="36">
                  <c:v>2</c:v>
                </c:pt>
                <c:pt idx="37">
                  <c:v>2.0169811320754718</c:v>
                </c:pt>
                <c:pt idx="38">
                  <c:v>2.085185185185185</c:v>
                </c:pt>
                <c:pt idx="40">
                  <c:v>2</c:v>
                </c:pt>
                <c:pt idx="41">
                  <c:v>0.19382716049382714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E3-4475-969D-4673F6E3D07F}"/>
            </c:ext>
          </c:extLst>
        </c:ser>
        <c:ser>
          <c:idx val="6"/>
          <c:order val="5"/>
          <c:tx>
            <c:v>unmelted ejecta</c:v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'geochem-Fig.2'!$BF$5:$BF$46</c:f>
              <c:numCache>
                <c:formatCode>0.00</c:formatCode>
                <c:ptCount val="42"/>
                <c:pt idx="0">
                  <c:v>0.9924924924924925</c:v>
                </c:pt>
                <c:pt idx="1">
                  <c:v>1.109375</c:v>
                </c:pt>
                <c:pt idx="2">
                  <c:v>1.1493506493506493</c:v>
                </c:pt>
                <c:pt idx="3">
                  <c:v>1.0515873015873016</c:v>
                </c:pt>
                <c:pt idx="5">
                  <c:v>0.87096774193548399</c:v>
                </c:pt>
                <c:pt idx="6">
                  <c:v>0.95821727019498615</c:v>
                </c:pt>
                <c:pt idx="7">
                  <c:v>0.50458715596330272</c:v>
                </c:pt>
                <c:pt idx="8">
                  <c:v>1.0464285714285715</c:v>
                </c:pt>
                <c:pt idx="9">
                  <c:v>1.2785714285714285</c:v>
                </c:pt>
                <c:pt idx="11">
                  <c:v>1.2608695652173914</c:v>
                </c:pt>
                <c:pt idx="12">
                  <c:v>1.3930635838150289</c:v>
                </c:pt>
                <c:pt idx="13">
                  <c:v>1.7659574468085106</c:v>
                </c:pt>
                <c:pt idx="14">
                  <c:v>2.0149253731343282</c:v>
                </c:pt>
                <c:pt idx="15">
                  <c:v>2.125</c:v>
                </c:pt>
                <c:pt idx="16">
                  <c:v>0.74999999999999989</c:v>
                </c:pt>
                <c:pt idx="17">
                  <c:v>1.5365853658536586</c:v>
                </c:pt>
                <c:pt idx="20">
                  <c:v>1.310880829015544</c:v>
                </c:pt>
                <c:pt idx="22">
                  <c:v>2.8499999999999996</c:v>
                </c:pt>
                <c:pt idx="23">
                  <c:v>1.4897959183673468</c:v>
                </c:pt>
                <c:pt idx="24">
                  <c:v>0.57961783439490444</c:v>
                </c:pt>
                <c:pt idx="25">
                  <c:v>1.7161290322580647</c:v>
                </c:pt>
                <c:pt idx="26">
                  <c:v>1.6507936507936507</c:v>
                </c:pt>
                <c:pt idx="27">
                  <c:v>1.877777777777778</c:v>
                </c:pt>
                <c:pt idx="28">
                  <c:v>1.8936170212765957</c:v>
                </c:pt>
                <c:pt idx="29">
                  <c:v>1.56</c:v>
                </c:pt>
                <c:pt idx="30">
                  <c:v>2.0674999999999999</c:v>
                </c:pt>
                <c:pt idx="31">
                  <c:v>1.6000000000000003</c:v>
                </c:pt>
                <c:pt idx="34">
                  <c:v>1.9333333333333333</c:v>
                </c:pt>
                <c:pt idx="35">
                  <c:v>1.7295918367346941</c:v>
                </c:pt>
                <c:pt idx="36">
                  <c:v>1.6774193548387097</c:v>
                </c:pt>
                <c:pt idx="37">
                  <c:v>1.0433962264150944</c:v>
                </c:pt>
                <c:pt idx="38">
                  <c:v>1.822222222222222</c:v>
                </c:pt>
                <c:pt idx="39">
                  <c:v>1.263157894736842</c:v>
                </c:pt>
                <c:pt idx="40">
                  <c:v>2.2095238095238097</c:v>
                </c:pt>
                <c:pt idx="41">
                  <c:v>1.2851851851851852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E3-4475-969D-4673F6E3D07F}"/>
            </c:ext>
          </c:extLst>
        </c:ser>
        <c:ser>
          <c:idx val="0"/>
          <c:order val="6"/>
          <c:tx>
            <c:v>Lingtai loess</c:v>
          </c:tx>
          <c:spPr>
            <a:ln w="285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'geochem-Fig.2'!$AY$5:$AY$46</c:f>
              <c:strCache>
                <c:ptCount val="42"/>
                <c:pt idx="0">
                  <c:v>SiO2</c:v>
                </c:pt>
                <c:pt idx="1">
                  <c:v>TiO</c:v>
                </c:pt>
                <c:pt idx="2">
                  <c:v>Al2O3</c:v>
                </c:pt>
                <c:pt idx="3">
                  <c:v>FeO</c:v>
                </c:pt>
                <c:pt idx="4">
                  <c:v>MnO</c:v>
                </c:pt>
                <c:pt idx="5">
                  <c:v>MgO</c:v>
                </c:pt>
                <c:pt idx="6">
                  <c:v>CaO</c:v>
                </c:pt>
                <c:pt idx="7">
                  <c:v>Na2O</c:v>
                </c:pt>
                <c:pt idx="8">
                  <c:v>K2O</c:v>
                </c:pt>
                <c:pt idx="9">
                  <c:v>Sc</c:v>
                </c:pt>
                <c:pt idx="10">
                  <c:v>V</c:v>
                </c:pt>
                <c:pt idx="11">
                  <c:v>Cr</c:v>
                </c:pt>
                <c:pt idx="12">
                  <c:v>Co</c:v>
                </c:pt>
                <c:pt idx="13">
                  <c:v>Ni</c:v>
                </c:pt>
                <c:pt idx="14">
                  <c:v>Zn</c:v>
                </c:pt>
                <c:pt idx="15">
                  <c:v>As</c:v>
                </c:pt>
                <c:pt idx="16">
                  <c:v>Br</c:v>
                </c:pt>
                <c:pt idx="17">
                  <c:v>Rb</c:v>
                </c:pt>
                <c:pt idx="18">
                  <c:v>Sr</c:v>
                </c:pt>
                <c:pt idx="19">
                  <c:v>Y</c:v>
                </c:pt>
                <c:pt idx="20">
                  <c:v>Zr</c:v>
                </c:pt>
                <c:pt idx="21">
                  <c:v>Nb</c:v>
                </c:pt>
                <c:pt idx="22">
                  <c:v>Sb</c:v>
                </c:pt>
                <c:pt idx="23">
                  <c:v>Cs</c:v>
                </c:pt>
                <c:pt idx="24">
                  <c:v>Ba</c:v>
                </c:pt>
                <c:pt idx="25">
                  <c:v>La</c:v>
                </c:pt>
                <c:pt idx="26">
                  <c:v>Ce</c:v>
                </c:pt>
                <c:pt idx="27">
                  <c:v>Nd</c:v>
                </c:pt>
                <c:pt idx="28">
                  <c:v>Sm</c:v>
                </c:pt>
                <c:pt idx="29">
                  <c:v>Eu</c:v>
                </c:pt>
                <c:pt idx="30">
                  <c:v>Gd</c:v>
                </c:pt>
                <c:pt idx="31">
                  <c:v>Tb</c:v>
                </c:pt>
                <c:pt idx="32">
                  <c:v>Dy</c:v>
                </c:pt>
                <c:pt idx="33">
                  <c:v>Ho</c:v>
                </c:pt>
                <c:pt idx="34">
                  <c:v>Tm</c:v>
                </c:pt>
                <c:pt idx="35">
                  <c:v>Yb</c:v>
                </c:pt>
                <c:pt idx="36">
                  <c:v>Lu</c:v>
                </c:pt>
                <c:pt idx="37">
                  <c:v>Hf</c:v>
                </c:pt>
                <c:pt idx="38">
                  <c:v>Ta</c:v>
                </c:pt>
                <c:pt idx="39">
                  <c:v>W</c:v>
                </c:pt>
                <c:pt idx="40">
                  <c:v>Th</c:v>
                </c:pt>
                <c:pt idx="41">
                  <c:v>U</c:v>
                </c:pt>
              </c:strCache>
            </c:strRef>
          </c:cat>
          <c:val>
            <c:numRef>
              <c:f>'geochem-Fig.2'!$BB$5:$BB$46</c:f>
              <c:numCache>
                <c:formatCode>0.00</c:formatCode>
                <c:ptCount val="42"/>
                <c:pt idx="0">
                  <c:v>0.96630565297217086</c:v>
                </c:pt>
                <c:pt idx="1">
                  <c:v>0.9291049306462108</c:v>
                </c:pt>
                <c:pt idx="2">
                  <c:v>0.86078597295036763</c:v>
                </c:pt>
                <c:pt idx="3">
                  <c:v>0.82786881565263826</c:v>
                </c:pt>
                <c:pt idx="4">
                  <c:v>0.87613979115998109</c:v>
                </c:pt>
                <c:pt idx="5">
                  <c:v>0.77002614052852414</c:v>
                </c:pt>
                <c:pt idx="6">
                  <c:v>0.31596816572778957</c:v>
                </c:pt>
                <c:pt idx="7">
                  <c:v>0.44945826515043291</c:v>
                </c:pt>
                <c:pt idx="8">
                  <c:v>0.84365567557346055</c:v>
                </c:pt>
                <c:pt idx="9">
                  <c:v>0.88573650053156872</c:v>
                </c:pt>
                <c:pt idx="10">
                  <c:v>0.92153827162451252</c:v>
                </c:pt>
                <c:pt idx="11">
                  <c:v>0.79065432295515026</c:v>
                </c:pt>
                <c:pt idx="12">
                  <c:v>0.73912420972071602</c:v>
                </c:pt>
                <c:pt idx="13">
                  <c:v>0.71285930694496635</c:v>
                </c:pt>
                <c:pt idx="14">
                  <c:v>1.0651175976167149</c:v>
                </c:pt>
                <c:pt idx="15">
                  <c:v>2.7597282387352364</c:v>
                </c:pt>
                <c:pt idx="16">
                  <c:v>0.35404170831944903</c:v>
                </c:pt>
                <c:pt idx="17">
                  <c:v>1.2618016216816617</c:v>
                </c:pt>
                <c:pt idx="18">
                  <c:v>0.25256415386256936</c:v>
                </c:pt>
                <c:pt idx="19">
                  <c:v>0.88418640183346076</c:v>
                </c:pt>
                <c:pt idx="20">
                  <c:v>1.3884308072049452</c:v>
                </c:pt>
                <c:pt idx="21">
                  <c:v>1.2596407818277866</c:v>
                </c:pt>
                <c:pt idx="22">
                  <c:v>3.2509679500967952</c:v>
                </c:pt>
                <c:pt idx="23">
                  <c:v>1.4705528996003598</c:v>
                </c:pt>
                <c:pt idx="24">
                  <c:v>0.78751173529559504</c:v>
                </c:pt>
                <c:pt idx="25">
                  <c:v>1.153005212744469</c:v>
                </c:pt>
                <c:pt idx="26">
                  <c:v>1.0999155484327094</c:v>
                </c:pt>
                <c:pt idx="27">
                  <c:v>1.0602580108198087</c:v>
                </c:pt>
                <c:pt idx="28">
                  <c:v>1.1838154434616304</c:v>
                </c:pt>
                <c:pt idx="29">
                  <c:v>1.1679440186604466</c:v>
                </c:pt>
                <c:pt idx="30">
                  <c:v>1.3529194772344015</c:v>
                </c:pt>
                <c:pt idx="31">
                  <c:v>1.1674521191348917</c:v>
                </c:pt>
                <c:pt idx="32">
                  <c:v>1.3395239797487717</c:v>
                </c:pt>
                <c:pt idx="33">
                  <c:v>1.0196483758336805</c:v>
                </c:pt>
                <c:pt idx="34">
                  <c:v>1.7475923688161414</c:v>
                </c:pt>
                <c:pt idx="35">
                  <c:v>1.4031603977812386</c:v>
                </c:pt>
                <c:pt idx="36">
                  <c:v>1.392026024741932</c:v>
                </c:pt>
                <c:pt idx="37">
                  <c:v>1.1589009114362299</c:v>
                </c:pt>
                <c:pt idx="38">
                  <c:v>1.1003495630461924</c:v>
                </c:pt>
                <c:pt idx="39">
                  <c:v>1.0196016532500862</c:v>
                </c:pt>
                <c:pt idx="40">
                  <c:v>1.1835205992509363</c:v>
                </c:pt>
                <c:pt idx="4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E3-4475-969D-4673F6E3D07F}"/>
            </c:ext>
          </c:extLst>
        </c:ser>
        <c:ser>
          <c:idx val="2"/>
          <c:order val="7"/>
          <c:tx>
            <c:v>BJD sand</c:v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'geochem-Fig.2'!$BD$5:$BD$46</c:f>
              <c:numCache>
                <c:formatCode>0.00</c:formatCode>
                <c:ptCount val="42"/>
                <c:pt idx="0">
                  <c:v>0.95420420420420426</c:v>
                </c:pt>
                <c:pt idx="1">
                  <c:v>0.25</c:v>
                </c:pt>
                <c:pt idx="2">
                  <c:v>0.38961038961038963</c:v>
                </c:pt>
                <c:pt idx="3">
                  <c:v>0.18013833497720028</c:v>
                </c:pt>
                <c:pt idx="4">
                  <c:v>0.255</c:v>
                </c:pt>
                <c:pt idx="5">
                  <c:v>0.16330645161290325</c:v>
                </c:pt>
                <c:pt idx="6">
                  <c:v>0.26740947075208915</c:v>
                </c:pt>
                <c:pt idx="7">
                  <c:v>0.45565749235474007</c:v>
                </c:pt>
                <c:pt idx="8">
                  <c:v>0.53749999999999998</c:v>
                </c:pt>
                <c:pt idx="9">
                  <c:v>0.93548428571428577</c:v>
                </c:pt>
                <c:pt idx="10">
                  <c:v>1.1624335051546393</c:v>
                </c:pt>
                <c:pt idx="11">
                  <c:v>1.1920815217391303</c:v>
                </c:pt>
                <c:pt idx="12">
                  <c:v>0.78732312138728322</c:v>
                </c:pt>
                <c:pt idx="13">
                  <c:v>1.0314702127659574</c:v>
                </c:pt>
                <c:pt idx="14">
                  <c:v>1.2163925373134328</c:v>
                </c:pt>
                <c:pt idx="15">
                  <c:v>0.97916666666666674</c:v>
                </c:pt>
                <c:pt idx="17">
                  <c:v>0.79044719512195127</c:v>
                </c:pt>
                <c:pt idx="18">
                  <c:v>0.20503568749999998</c:v>
                </c:pt>
                <c:pt idx="19">
                  <c:v>0.95737666666666665</c:v>
                </c:pt>
                <c:pt idx="20">
                  <c:v>0.65783461139896371</c:v>
                </c:pt>
                <c:pt idx="21">
                  <c:v>1.0219425</c:v>
                </c:pt>
                <c:pt idx="22">
                  <c:v>4.3074750000000002</c:v>
                </c:pt>
                <c:pt idx="23">
                  <c:v>0.97700408163265284</c:v>
                </c:pt>
                <c:pt idx="24">
                  <c:v>0.51785429936305727</c:v>
                </c:pt>
                <c:pt idx="25">
                  <c:v>1.0716219354838707</c:v>
                </c:pt>
                <c:pt idx="26">
                  <c:v>1.2085196825396827</c:v>
                </c:pt>
                <c:pt idx="27">
                  <c:v>1.0788018518518518</c:v>
                </c:pt>
                <c:pt idx="28">
                  <c:v>1.1237404255319148</c:v>
                </c:pt>
                <c:pt idx="29">
                  <c:v>0.97566999999999993</c:v>
                </c:pt>
                <c:pt idx="30">
                  <c:v>1.064335</c:v>
                </c:pt>
                <c:pt idx="31">
                  <c:v>0.95467142857142873</c:v>
                </c:pt>
                <c:pt idx="32">
                  <c:v>1.015897435897436</c:v>
                </c:pt>
                <c:pt idx="33">
                  <c:v>0.96712048192771094</c:v>
                </c:pt>
                <c:pt idx="34">
                  <c:v>1.1923333333333332</c:v>
                </c:pt>
                <c:pt idx="35">
                  <c:v>1.1954285714285713</c:v>
                </c:pt>
                <c:pt idx="36">
                  <c:v>1.1322903225806451</c:v>
                </c:pt>
                <c:pt idx="37">
                  <c:v>0.68395849056603775</c:v>
                </c:pt>
                <c:pt idx="38">
                  <c:v>1.0019444444444445</c:v>
                </c:pt>
                <c:pt idx="39">
                  <c:v>1.0306105263157896</c:v>
                </c:pt>
                <c:pt idx="40">
                  <c:v>1.3223419047619047</c:v>
                </c:pt>
                <c:pt idx="41">
                  <c:v>0.96315925925925916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E3-4475-969D-4673F6E3D07F}"/>
            </c:ext>
          </c:extLst>
        </c:ser>
        <c:ser>
          <c:idx val="5"/>
          <c:order val="8"/>
          <c:tx>
            <c:v>Badain Jaran Desert-max</c:v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'geochem-Fig.2'!$BE$5:$BE$46</c:f>
              <c:numCache>
                <c:formatCode>0.00</c:formatCode>
                <c:ptCount val="42"/>
                <c:pt idx="0">
                  <c:v>1.2927927927927929</c:v>
                </c:pt>
                <c:pt idx="1">
                  <c:v>1.1640625</c:v>
                </c:pt>
                <c:pt idx="2">
                  <c:v>0.79870129870129869</c:v>
                </c:pt>
                <c:pt idx="3">
                  <c:v>0.9140122299616702</c:v>
                </c:pt>
                <c:pt idx="4">
                  <c:v>0.77500000000000013</c:v>
                </c:pt>
                <c:pt idx="5">
                  <c:v>1.2137096774193548</c:v>
                </c:pt>
                <c:pt idx="6">
                  <c:v>1.5835654596100277</c:v>
                </c:pt>
                <c:pt idx="7">
                  <c:v>1.0061162079510704</c:v>
                </c:pt>
                <c:pt idx="8">
                  <c:v>0.88750000000000018</c:v>
                </c:pt>
                <c:pt idx="9">
                  <c:v>1.7726978571428571</c:v>
                </c:pt>
                <c:pt idx="10">
                  <c:v>1.8369781443298969</c:v>
                </c:pt>
                <c:pt idx="11">
                  <c:v>5.638594891304348</c:v>
                </c:pt>
                <c:pt idx="12">
                  <c:v>1.4163190751445087</c:v>
                </c:pt>
                <c:pt idx="13">
                  <c:v>1.989890425531915</c:v>
                </c:pt>
                <c:pt idx="14">
                  <c:v>2.3044986567164178</c:v>
                </c:pt>
                <c:pt idx="15">
                  <c:v>2.375</c:v>
                </c:pt>
                <c:pt idx="17">
                  <c:v>2.2158726829268294</c:v>
                </c:pt>
                <c:pt idx="18">
                  <c:v>0.58021618749999992</c:v>
                </c:pt>
                <c:pt idx="19">
                  <c:v>2.628987142857143</c:v>
                </c:pt>
                <c:pt idx="20">
                  <c:v>12.987953730569947</c:v>
                </c:pt>
                <c:pt idx="21">
                  <c:v>2.3500125000000001</c:v>
                </c:pt>
                <c:pt idx="22">
                  <c:v>8.2316000000000003</c:v>
                </c:pt>
                <c:pt idx="23">
                  <c:v>3.1371448979591832</c:v>
                </c:pt>
                <c:pt idx="24">
                  <c:v>0.94059262738853511</c:v>
                </c:pt>
                <c:pt idx="25">
                  <c:v>2.4427509677419352</c:v>
                </c:pt>
                <c:pt idx="26">
                  <c:v>2.5518244444444442</c:v>
                </c:pt>
                <c:pt idx="27">
                  <c:v>2.4306940740740743</c:v>
                </c:pt>
                <c:pt idx="28">
                  <c:v>2.6631404255319149</c:v>
                </c:pt>
                <c:pt idx="29">
                  <c:v>1.7331400000000001</c:v>
                </c:pt>
                <c:pt idx="30">
                  <c:v>2.6336050000000002</c:v>
                </c:pt>
                <c:pt idx="31">
                  <c:v>2.360757142857143</c:v>
                </c:pt>
                <c:pt idx="32">
                  <c:v>2.5457179487179489</c:v>
                </c:pt>
                <c:pt idx="33">
                  <c:v>2.5214578313253013</c:v>
                </c:pt>
                <c:pt idx="34">
                  <c:v>3.4467333333333334</c:v>
                </c:pt>
                <c:pt idx="35">
                  <c:v>3.5965153061224493</c:v>
                </c:pt>
                <c:pt idx="36">
                  <c:v>3.6511935483870968</c:v>
                </c:pt>
                <c:pt idx="37">
                  <c:v>9.9443283018867934</c:v>
                </c:pt>
                <c:pt idx="38">
                  <c:v>2.4169888888888886</c:v>
                </c:pt>
                <c:pt idx="39">
                  <c:v>1.5900526315789476</c:v>
                </c:pt>
                <c:pt idx="40">
                  <c:v>3.1054704761904759</c:v>
                </c:pt>
                <c:pt idx="41">
                  <c:v>3.0489629629629631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E3-4475-969D-4673F6E3D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536192"/>
        <c:axId val="349538544"/>
      </c:lineChart>
      <c:catAx>
        <c:axId val="34953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538544"/>
        <c:crossesAt val="3.0000000000000006E-2"/>
        <c:auto val="1"/>
        <c:lblAlgn val="ctr"/>
        <c:lblOffset val="100"/>
        <c:noMultiLvlLbl val="0"/>
      </c:catAx>
      <c:valAx>
        <c:axId val="349538544"/>
        <c:scaling>
          <c:logBase val="10"/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400" b="1" i="0" baseline="0"/>
                  <a:t>UCC normalized content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in"/>
        <c:minorTickMark val="in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536192"/>
        <c:crossesAt val="1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egendEntry>
        <c:idx val="0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71213558849836511"/>
          <c:y val="0.44891725953869915"/>
          <c:w val="0.15391596650977291"/>
          <c:h val="0.269966199964554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6.jpeg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0</xdr:colOff>
      <xdr:row>5</xdr:row>
      <xdr:rowOff>0</xdr:rowOff>
    </xdr:from>
    <xdr:to>
      <xdr:col>83</xdr:col>
      <xdr:colOff>228600</xdr:colOff>
      <xdr:row>46</xdr:row>
      <xdr:rowOff>88900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374650</xdr:colOff>
      <xdr:row>47</xdr:row>
      <xdr:rowOff>6350</xdr:rowOff>
    </xdr:from>
    <xdr:to>
      <xdr:col>15</xdr:col>
      <xdr:colOff>591178</xdr:colOff>
      <xdr:row>78</xdr:row>
      <xdr:rowOff>140195</xdr:rowOff>
    </xdr:to>
    <xdr:grpSp>
      <xdr:nvGrpSpPr>
        <xdr:cNvPr id="3" name="Skupin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374650" y="8959850"/>
          <a:ext cx="9360528" cy="6039345"/>
          <a:chOff x="0" y="1019672"/>
          <a:chExt cx="9360528" cy="6039345"/>
        </a:xfrm>
      </xdr:grpSpPr>
      <xdr:grpSp>
        <xdr:nvGrpSpPr>
          <xdr:cNvPr id="4" name="Skupina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GrpSpPr/>
        </xdr:nvGrpSpPr>
        <xdr:grpSpPr>
          <a:xfrm>
            <a:off x="0" y="1019672"/>
            <a:ext cx="9360528" cy="5636369"/>
            <a:chOff x="0" y="1116000"/>
            <a:chExt cx="9360528" cy="5636369"/>
          </a:xfrm>
        </xdr:grpSpPr>
        <xdr:grpSp>
          <xdr:nvGrpSpPr>
            <xdr:cNvPr id="9" name="Skupina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GrpSpPr/>
          </xdr:nvGrpSpPr>
          <xdr:grpSpPr>
            <a:xfrm>
              <a:off x="251520" y="1116000"/>
              <a:ext cx="9109008" cy="5470867"/>
              <a:chOff x="215520" y="620688"/>
              <a:chExt cx="9109008" cy="5470867"/>
            </a:xfrm>
          </xdr:grpSpPr>
          <xdr:pic>
            <xdr:nvPicPr>
              <xdr:cNvPr id="11" name="Picture 2" descr="C:\Users\Mizera\Desktop\půdy-spraše\2017_05_26-Sprase-Cina-vzorky\profile-legend.jpg">
                <a:extLst>
                  <a:ext uri="{FF2B5EF4-FFF2-40B4-BE49-F238E27FC236}">
                    <a16:creationId xmlns:a16="http://schemas.microsoft.com/office/drawing/2014/main" id="{00000000-0008-0000-0000-00000B0000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2" cstate="print"/>
              <a:srcRect/>
              <a:stretch>
                <a:fillRect/>
              </a:stretch>
            </xdr:blipFill>
            <xdr:spPr bwMode="auto">
              <a:xfrm rot="5400000">
                <a:off x="5580000" y="2900967"/>
                <a:ext cx="4357117" cy="516636"/>
              </a:xfrm>
              <a:prstGeom prst="rect">
                <a:avLst/>
              </a:prstGeom>
              <a:noFill/>
            </xdr:spPr>
          </xdr:pic>
          <xdr:grpSp>
            <xdr:nvGrpSpPr>
              <xdr:cNvPr id="12" name="Skupina 11">
                <a:extLst>
                  <a:ext uri="{FF2B5EF4-FFF2-40B4-BE49-F238E27FC236}">
                    <a16:creationId xmlns:a16="http://schemas.microsoft.com/office/drawing/2014/main" id="{00000000-0008-0000-0000-00000C000000}"/>
                  </a:ext>
                </a:extLst>
              </xdr:cNvPr>
              <xdr:cNvGrpSpPr/>
            </xdr:nvGrpSpPr>
            <xdr:grpSpPr>
              <a:xfrm>
                <a:off x="215520" y="620688"/>
                <a:ext cx="7223648" cy="5419280"/>
                <a:chOff x="971600" y="476672"/>
                <a:chExt cx="7223648" cy="5419280"/>
              </a:xfrm>
            </xdr:grpSpPr>
            <xdr:pic>
              <xdr:nvPicPr>
                <xdr:cNvPr id="25" name="Picture 3" descr="C:\Users\Mizera\Desktop\půdy-spraše\2017_05_26-Sprase-Cina-vzorky\Lingtai-profile.jpg">
                  <a:extLst>
                    <a:ext uri="{FF2B5EF4-FFF2-40B4-BE49-F238E27FC236}">
                      <a16:creationId xmlns:a16="http://schemas.microsoft.com/office/drawing/2014/main" id="{00000000-0008-0000-0000-000019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3" cstate="print"/>
                <a:srcRect/>
                <a:stretch>
                  <a:fillRect/>
                </a:stretch>
              </xdr:blipFill>
              <xdr:spPr bwMode="auto">
                <a:xfrm>
                  <a:off x="1187624" y="5085184"/>
                  <a:ext cx="6928866" cy="810768"/>
                </a:xfrm>
                <a:prstGeom prst="rect">
                  <a:avLst/>
                </a:prstGeom>
                <a:noFill/>
              </xdr:spPr>
            </xdr:pic>
            <xdr:pic>
              <xdr:nvPicPr>
                <xdr:cNvPr id="26" name="Picture 2">
                  <a:extLst>
                    <a:ext uri="{FF2B5EF4-FFF2-40B4-BE49-F238E27FC236}">
                      <a16:creationId xmlns:a16="http://schemas.microsoft.com/office/drawing/2014/main" id="{00000000-0008-0000-0000-00001A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4" cstate="print"/>
                <a:srcRect/>
                <a:stretch>
                  <a:fillRect/>
                </a:stretch>
              </xdr:blipFill>
              <xdr:spPr bwMode="auto">
                <a:xfrm>
                  <a:off x="971600" y="476672"/>
                  <a:ext cx="7223648" cy="4642321"/>
                </a:xfrm>
                <a:prstGeom prst="rect">
                  <a:avLst/>
                </a:prstGeom>
                <a:noFill/>
                <a:ln w="9525">
                  <a:noFill/>
                  <a:miter lim="800000"/>
                  <a:headEnd/>
                  <a:tailEnd/>
                </a:ln>
                <a:effectLst/>
              </xdr:spPr>
            </xdr:pic>
          </xdr:grpSp>
          <xdr:sp macro="" textlink="">
            <xdr:nvSpPr>
              <xdr:cNvPr id="13" name="TextovéPole 9">
                <a:extLst>
                  <a:ext uri="{FF2B5EF4-FFF2-40B4-BE49-F238E27FC236}">
                    <a16:creationId xmlns:a16="http://schemas.microsoft.com/office/drawing/2014/main" id="{00000000-0008-0000-0000-00000D000000}"/>
                  </a:ext>
                </a:extLst>
              </xdr:cNvPr>
              <xdr:cNvSpPr txBox="1"/>
            </xdr:nvSpPr>
            <xdr:spPr>
              <a:xfrm>
                <a:off x="7956376" y="1052736"/>
                <a:ext cx="864096" cy="276999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cs-CZ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cs-CZ" sz="1200" b="1"/>
                  <a:t>Holocene</a:t>
                </a:r>
              </a:p>
            </xdr:txBody>
          </xdr:sp>
          <xdr:sp macro="" textlink="">
            <xdr:nvSpPr>
              <xdr:cNvPr id="14" name="TextovéPole 11">
                <a:extLst>
                  <a:ext uri="{FF2B5EF4-FFF2-40B4-BE49-F238E27FC236}">
                    <a16:creationId xmlns:a16="http://schemas.microsoft.com/office/drawing/2014/main" id="{00000000-0008-0000-0000-00000E000000}"/>
                  </a:ext>
                </a:extLst>
              </xdr:cNvPr>
              <xdr:cNvSpPr txBox="1"/>
            </xdr:nvSpPr>
            <xdr:spPr>
              <a:xfrm>
                <a:off x="7956376" y="1412776"/>
                <a:ext cx="864096" cy="276999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cs-CZ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cs-CZ" sz="1200" b="1"/>
                  <a:t>Dump</a:t>
                </a:r>
              </a:p>
            </xdr:txBody>
          </xdr:sp>
          <xdr:sp macro="" textlink="">
            <xdr:nvSpPr>
              <xdr:cNvPr id="15" name="TextovéPole 12">
                <a:extLst>
                  <a:ext uri="{FF2B5EF4-FFF2-40B4-BE49-F238E27FC236}">
                    <a16:creationId xmlns:a16="http://schemas.microsoft.com/office/drawing/2014/main" id="{00000000-0008-0000-0000-00000F000000}"/>
                  </a:ext>
                </a:extLst>
              </xdr:cNvPr>
              <xdr:cNvSpPr txBox="1"/>
            </xdr:nvSpPr>
            <xdr:spPr>
              <a:xfrm>
                <a:off x="7956000" y="1700808"/>
                <a:ext cx="1115616" cy="461665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cs-CZ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cs-CZ" sz="1200" b="1"/>
                  <a:t>Brown humic loess</a:t>
                </a:r>
              </a:p>
            </xdr:txBody>
          </xdr:sp>
          <xdr:sp macro="" textlink="">
            <xdr:nvSpPr>
              <xdr:cNvPr id="16" name="TextovéPole 13">
                <a:extLst>
                  <a:ext uri="{FF2B5EF4-FFF2-40B4-BE49-F238E27FC236}">
                    <a16:creationId xmlns:a16="http://schemas.microsoft.com/office/drawing/2014/main" id="{00000000-0008-0000-0000-000010000000}"/>
                  </a:ext>
                </a:extLst>
              </xdr:cNvPr>
              <xdr:cNvSpPr txBox="1"/>
            </xdr:nvSpPr>
            <xdr:spPr>
              <a:xfrm>
                <a:off x="7956376" y="2132856"/>
                <a:ext cx="864096" cy="461665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cs-CZ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cs-CZ" sz="1200" b="1"/>
                  <a:t>Mole chambers</a:t>
                </a:r>
              </a:p>
            </xdr:txBody>
          </xdr:sp>
          <xdr:sp macro="" textlink="">
            <xdr:nvSpPr>
              <xdr:cNvPr id="17" name="TextovéPole 14">
                <a:extLst>
                  <a:ext uri="{FF2B5EF4-FFF2-40B4-BE49-F238E27FC236}">
                    <a16:creationId xmlns:a16="http://schemas.microsoft.com/office/drawing/2014/main" id="{00000000-0008-0000-0000-000011000000}"/>
                  </a:ext>
                </a:extLst>
              </xdr:cNvPr>
              <xdr:cNvSpPr txBox="1"/>
            </xdr:nvSpPr>
            <xdr:spPr>
              <a:xfrm>
                <a:off x="7956000" y="2564904"/>
                <a:ext cx="1115616" cy="461665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cs-CZ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cs-CZ" sz="1200" b="1"/>
                  <a:t>Loess w pris-matic jointing</a:t>
                </a:r>
              </a:p>
            </xdr:txBody>
          </xdr:sp>
          <xdr:sp macro="" textlink="">
            <xdr:nvSpPr>
              <xdr:cNvPr id="18" name="TextovéPole 16">
                <a:extLst>
                  <a:ext uri="{FF2B5EF4-FFF2-40B4-BE49-F238E27FC236}">
                    <a16:creationId xmlns:a16="http://schemas.microsoft.com/office/drawing/2014/main" id="{00000000-0008-0000-0000-000012000000}"/>
                  </a:ext>
                </a:extLst>
              </xdr:cNvPr>
              <xdr:cNvSpPr txBox="1"/>
            </xdr:nvSpPr>
            <xdr:spPr>
              <a:xfrm>
                <a:off x="7956376" y="2996952"/>
                <a:ext cx="1008112" cy="276999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cs-CZ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cs-CZ" sz="1200" b="1"/>
                  <a:t>Bioturbation</a:t>
                </a:r>
              </a:p>
            </xdr:txBody>
          </xdr:sp>
          <xdr:sp macro="" textlink="">
            <xdr:nvSpPr>
              <xdr:cNvPr id="19" name="TextovéPole 17">
                <a:extLst>
                  <a:ext uri="{FF2B5EF4-FFF2-40B4-BE49-F238E27FC236}">
                    <a16:creationId xmlns:a16="http://schemas.microsoft.com/office/drawing/2014/main" id="{00000000-0008-0000-0000-000013000000}"/>
                  </a:ext>
                </a:extLst>
              </xdr:cNvPr>
              <xdr:cNvSpPr txBox="1"/>
            </xdr:nvSpPr>
            <xdr:spPr>
              <a:xfrm>
                <a:off x="7956376" y="3312000"/>
                <a:ext cx="1187624" cy="461665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cs-CZ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cs-CZ" sz="1200" b="1"/>
                  <a:t>Thinly lamina-ted humic loess </a:t>
                </a:r>
              </a:p>
            </xdr:txBody>
          </xdr:sp>
          <xdr:sp macro="" textlink="">
            <xdr:nvSpPr>
              <xdr:cNvPr id="20" name="TextovéPole 18">
                <a:extLst>
                  <a:ext uri="{FF2B5EF4-FFF2-40B4-BE49-F238E27FC236}">
                    <a16:creationId xmlns:a16="http://schemas.microsoft.com/office/drawing/2014/main" id="{00000000-0008-0000-0000-000014000000}"/>
                  </a:ext>
                </a:extLst>
              </xdr:cNvPr>
              <xdr:cNvSpPr txBox="1"/>
            </xdr:nvSpPr>
            <xdr:spPr>
              <a:xfrm>
                <a:off x="7956376" y="4572000"/>
                <a:ext cx="1008112" cy="461665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cs-CZ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cs-CZ" sz="1200" b="1"/>
                  <a:t>Polygenetic fossil soils</a:t>
                </a:r>
              </a:p>
            </xdr:txBody>
          </xdr:sp>
          <xdr:sp macro="" textlink="">
            <xdr:nvSpPr>
              <xdr:cNvPr id="21" name="TextovéPole 19">
                <a:extLst>
                  <a:ext uri="{FF2B5EF4-FFF2-40B4-BE49-F238E27FC236}">
                    <a16:creationId xmlns:a16="http://schemas.microsoft.com/office/drawing/2014/main" id="{00000000-0008-0000-0000-000015000000}"/>
                  </a:ext>
                </a:extLst>
              </xdr:cNvPr>
              <xdr:cNvSpPr txBox="1"/>
            </xdr:nvSpPr>
            <xdr:spPr>
              <a:xfrm>
                <a:off x="7956376" y="3744000"/>
                <a:ext cx="1008112" cy="461665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cs-CZ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cs-CZ" sz="1200" b="1"/>
                  <a:t>Cryoturba-tion</a:t>
                </a:r>
              </a:p>
            </xdr:txBody>
          </xdr:sp>
          <xdr:sp macro="" textlink="">
            <xdr:nvSpPr>
              <xdr:cNvPr id="22" name="TextovéPole 20">
                <a:extLst>
                  <a:ext uri="{FF2B5EF4-FFF2-40B4-BE49-F238E27FC236}">
                    <a16:creationId xmlns:a16="http://schemas.microsoft.com/office/drawing/2014/main" id="{00000000-0008-0000-0000-000016000000}"/>
                  </a:ext>
                </a:extLst>
              </xdr:cNvPr>
              <xdr:cNvSpPr txBox="1"/>
            </xdr:nvSpPr>
            <xdr:spPr>
              <a:xfrm>
                <a:off x="7956376" y="4140000"/>
                <a:ext cx="1008112" cy="461665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cs-CZ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cs-CZ" sz="1200" b="1"/>
                  <a:t>Laminated loam-sands</a:t>
                </a:r>
              </a:p>
            </xdr:txBody>
          </xdr:sp>
          <xdr:sp macro="" textlink="">
            <xdr:nvSpPr>
              <xdr:cNvPr id="23" name="TextovéPole 21">
                <a:extLst>
                  <a:ext uri="{FF2B5EF4-FFF2-40B4-BE49-F238E27FC236}">
                    <a16:creationId xmlns:a16="http://schemas.microsoft.com/office/drawing/2014/main" id="{00000000-0008-0000-0000-000017000000}"/>
                  </a:ext>
                </a:extLst>
              </xdr:cNvPr>
              <xdr:cNvSpPr txBox="1"/>
            </xdr:nvSpPr>
            <xdr:spPr>
              <a:xfrm>
                <a:off x="7956376" y="5013176"/>
                <a:ext cx="1187624" cy="276999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cs-CZ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cs-CZ" sz="1200" b="1"/>
                  <a:t>Loess nodules</a:t>
                </a:r>
              </a:p>
            </xdr:txBody>
          </xdr:sp>
          <xdr:sp macro="" textlink="">
            <xdr:nvSpPr>
              <xdr:cNvPr id="24" name="TextovéPole 22">
                <a:extLst>
                  <a:ext uri="{FF2B5EF4-FFF2-40B4-BE49-F238E27FC236}">
                    <a16:creationId xmlns:a16="http://schemas.microsoft.com/office/drawing/2014/main" id="{00000000-0008-0000-0000-000018000000}"/>
                  </a:ext>
                </a:extLst>
              </xdr:cNvPr>
              <xdr:cNvSpPr txBox="1"/>
            </xdr:nvSpPr>
            <xdr:spPr>
              <a:xfrm>
                <a:off x="7452320" y="5445224"/>
                <a:ext cx="1872208" cy="646331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cs-CZ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cs-CZ" sz="1200" b="1">
                    <a:latin typeface="Symbol" pitchFamily="18" charset="2"/>
                  </a:rPr>
                  <a:t>c</a:t>
                </a:r>
                <a:r>
                  <a:rPr lang="cs-CZ" sz="1200" b="1" baseline="-25000"/>
                  <a:t>m</a:t>
                </a:r>
                <a:r>
                  <a:rPr lang="cs-CZ" sz="1200" b="1"/>
                  <a:t> 10</a:t>
                </a:r>
                <a:r>
                  <a:rPr lang="cs-CZ" sz="1200" b="1" baseline="30000"/>
                  <a:t>-3</a:t>
                </a:r>
                <a:r>
                  <a:rPr lang="cs-CZ" sz="1200" b="1"/>
                  <a:t> (SI)</a:t>
                </a:r>
                <a:endParaRPr lang="cs-CZ" sz="1200" b="1" baseline="30000"/>
              </a:p>
              <a:p>
                <a:r>
                  <a:rPr lang="cs-CZ" sz="1200" b="1"/>
                  <a:t>Apparent volume magnetic susceptibility</a:t>
                </a:r>
              </a:p>
            </xdr:txBody>
          </xdr:sp>
        </xdr:grpSp>
        <xdr:sp macro="" textlink="">
          <xdr:nvSpPr>
            <xdr:cNvPr id="10" name="TextovéPole 23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SpPr txBox="1"/>
          </xdr:nvSpPr>
          <xdr:spPr>
            <a:xfrm>
              <a:off x="0" y="6444592"/>
              <a:ext cx="7524328" cy="30777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cs-CZ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cs-CZ" sz="1200" b="1"/>
                <a:t>depth, m       </a:t>
              </a:r>
              <a:r>
                <a:rPr lang="en-US" sz="1200" b="1"/>
                <a:t>1</a:t>
              </a:r>
              <a:r>
                <a:rPr lang="cs-CZ" sz="1200" b="1"/>
                <a:t>   </a:t>
              </a:r>
              <a:r>
                <a:rPr lang="en-US" sz="1200" b="1"/>
                <a:t>       2          3          4       5       6       </a:t>
              </a:r>
              <a:r>
                <a:rPr lang="en-US" sz="1400"/>
                <a:t>   </a:t>
              </a:r>
              <a:r>
                <a:rPr lang="en-US" sz="1200" b="1"/>
                <a:t>7     </a:t>
              </a:r>
              <a:r>
                <a:rPr lang="cs-CZ" sz="1200" b="1"/>
                <a:t>  </a:t>
              </a:r>
              <a:r>
                <a:rPr lang="en-US" sz="1200" b="1"/>
                <a:t>   8       </a:t>
              </a:r>
              <a:r>
                <a:rPr lang="cs-CZ" sz="1200" b="1"/>
                <a:t>  </a:t>
              </a:r>
              <a:r>
                <a:rPr lang="en-US" sz="1200" b="1"/>
                <a:t>  9       </a:t>
              </a:r>
              <a:r>
                <a:rPr lang="cs-CZ" sz="1200" b="1"/>
                <a:t> </a:t>
              </a:r>
              <a:r>
                <a:rPr lang="en-US" sz="1200" b="1"/>
                <a:t> 10     </a:t>
              </a:r>
              <a:r>
                <a:rPr lang="cs-CZ" sz="1200" b="1"/>
                <a:t>  </a:t>
              </a:r>
              <a:r>
                <a:rPr lang="en-US" sz="1200" b="1"/>
                <a:t> 11     </a:t>
              </a:r>
              <a:r>
                <a:rPr lang="cs-CZ" sz="1200" b="1"/>
                <a:t>  </a:t>
              </a:r>
              <a:r>
                <a:rPr lang="en-US" sz="1200" b="1"/>
                <a:t> 12     </a:t>
              </a:r>
              <a:r>
                <a:rPr lang="cs-CZ" sz="1200" b="1"/>
                <a:t> </a:t>
              </a:r>
              <a:r>
                <a:rPr lang="en-US" sz="1200" b="1"/>
                <a:t>  13    </a:t>
              </a:r>
              <a:r>
                <a:rPr lang="cs-CZ" sz="1200" b="1"/>
                <a:t> </a:t>
              </a:r>
              <a:r>
                <a:rPr lang="en-US" sz="1200" b="1"/>
                <a:t>  14    </a:t>
              </a:r>
              <a:r>
                <a:rPr lang="cs-CZ" sz="1200" b="1"/>
                <a:t>  </a:t>
              </a:r>
              <a:r>
                <a:rPr lang="en-US" sz="1200" b="1"/>
                <a:t>  15    </a:t>
              </a:r>
              <a:r>
                <a:rPr lang="cs-CZ" sz="1200" b="1"/>
                <a:t>  </a:t>
              </a:r>
              <a:r>
                <a:rPr lang="en-US" sz="1200" b="1"/>
                <a:t>   16</a:t>
              </a:r>
              <a:endParaRPr lang="cs-CZ" sz="1200" b="1"/>
            </a:p>
          </xdr:txBody>
        </xdr:sp>
      </xdr:grpSp>
      <xdr:grpSp>
        <xdr:nvGrpSpPr>
          <xdr:cNvPr id="5" name="Skupina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GrpSpPr/>
        </xdr:nvGrpSpPr>
        <xdr:grpSpPr>
          <a:xfrm>
            <a:off x="1475656" y="5733256"/>
            <a:ext cx="6264696" cy="1325761"/>
            <a:chOff x="1475656" y="5733256"/>
            <a:chExt cx="6264696" cy="1325761"/>
          </a:xfrm>
        </xdr:grpSpPr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/>
          </xdr:nvSpPr>
          <xdr:spPr>
            <a:xfrm>
              <a:off x="1979712" y="5733256"/>
              <a:ext cx="72008" cy="864096"/>
            </a:xfrm>
            <a:prstGeom prst="rect">
              <a:avLst/>
            </a:prstGeom>
            <a:solidFill>
              <a:srgbClr val="FFFF00">
                <a:alpha val="50000"/>
              </a:srgb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cs-CZ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cs-CZ"/>
            </a:p>
          </xdr:txBody>
        </xdr:sp>
        <xdr:sp macro="" textlink="">
          <xdr:nvSpPr>
            <xdr:cNvPr id="7" name="Obdélník 6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/>
          </xdr:nvSpPr>
          <xdr:spPr>
            <a:xfrm>
              <a:off x="2483768" y="5733256"/>
              <a:ext cx="288032" cy="864096"/>
            </a:xfrm>
            <a:prstGeom prst="rect">
              <a:avLst/>
            </a:prstGeom>
            <a:solidFill>
              <a:srgbClr val="FFFF00">
                <a:alpha val="50000"/>
              </a:srgb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cs-CZ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cs-CZ"/>
            </a:p>
          </xdr:txBody>
        </xdr:sp>
        <xdr:sp macro="" textlink="">
          <xdr:nvSpPr>
            <xdr:cNvPr id="8" name="TextovéPole 28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 txBox="1"/>
          </xdr:nvSpPr>
          <xdr:spPr>
            <a:xfrm>
              <a:off x="1475656" y="6597352"/>
              <a:ext cx="6264696" cy="461665"/>
            </a:xfrm>
            <a:prstGeom prst="rect">
              <a:avLst/>
            </a:prstGeom>
            <a:solidFill>
              <a:srgbClr val="FFFF00">
                <a:alpha val="50000"/>
              </a:srgbClr>
            </a:solidFill>
          </xdr:spPr>
          <xdr:txBody>
            <a:bodyPr wrap="square" rtlCol="0">
              <a:spAutoFit/>
            </a:bodyPr>
            <a:lstStyle>
              <a:defPPr>
                <a:defRPr lang="cs-CZ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cs-CZ" sz="1200" b="1"/>
                <a:t>Mono Lake </a:t>
              </a:r>
              <a:r>
                <a:rPr lang="en-US" sz="1200" b="1"/>
                <a:t>&amp;</a:t>
              </a:r>
              <a:r>
                <a:rPr lang="cs-CZ" sz="1200" b="1"/>
                <a:t> Laschamp geomagnetic excursions (27.1-26.0k BP and 47.5-38.1k BP, respectively) </a:t>
              </a:r>
            </a:p>
            <a:p>
              <a:endParaRPr lang="cs-CZ" sz="1200" b="1"/>
            </a:p>
          </xdr:txBody>
        </xdr:sp>
      </xdr:grpSp>
    </xdr:grpSp>
    <xdr:clientData/>
  </xdr:twoCellAnchor>
  <xdr:twoCellAnchor editAs="oneCell">
    <xdr:from>
      <xdr:col>29</xdr:col>
      <xdr:colOff>292100</xdr:colOff>
      <xdr:row>48</xdr:row>
      <xdr:rowOff>38101</xdr:rowOff>
    </xdr:from>
    <xdr:to>
      <xdr:col>38</xdr:col>
      <xdr:colOff>558800</xdr:colOff>
      <xdr:row>79</xdr:row>
      <xdr:rowOff>152401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4797" t="31905" r="8009" b="6369"/>
        <a:stretch/>
      </xdr:blipFill>
      <xdr:spPr>
        <a:xfrm>
          <a:off x="18161000" y="9182101"/>
          <a:ext cx="5753100" cy="6019800"/>
        </a:xfrm>
        <a:prstGeom prst="rect">
          <a:avLst/>
        </a:prstGeom>
      </xdr:spPr>
    </xdr:pic>
    <xdr:clientData/>
  </xdr:twoCellAnchor>
  <xdr:twoCellAnchor editAs="oneCell">
    <xdr:from>
      <xdr:col>39</xdr:col>
      <xdr:colOff>25390</xdr:colOff>
      <xdr:row>47</xdr:row>
      <xdr:rowOff>177780</xdr:rowOff>
    </xdr:from>
    <xdr:to>
      <xdr:col>64</xdr:col>
      <xdr:colOff>508053</xdr:colOff>
      <xdr:row>106</xdr:row>
      <xdr:rowOff>120653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8126" t="15236" r="3946" b="8322"/>
        <a:stretch/>
      </xdr:blipFill>
      <xdr:spPr>
        <a:xfrm>
          <a:off x="23990290" y="9131280"/>
          <a:ext cx="16078263" cy="1118237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47</xdr:row>
      <xdr:rowOff>0</xdr:rowOff>
    </xdr:from>
    <xdr:to>
      <xdr:col>23</xdr:col>
      <xdr:colOff>503890</xdr:colOff>
      <xdr:row>82</xdr:row>
      <xdr:rowOff>86185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40"/>
        <a:stretch/>
      </xdr:blipFill>
      <xdr:spPr>
        <a:xfrm>
          <a:off x="10363200" y="8953500"/>
          <a:ext cx="4771090" cy="67536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doi.org/10.1130/2021.2553(25)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R58"/>
  <sheetViews>
    <sheetView topLeftCell="AM13" zoomScale="75" zoomScaleNormal="75" workbookViewId="0">
      <selection activeCell="Z71" sqref="Z71"/>
    </sheetView>
  </sheetViews>
  <sheetFormatPr defaultRowHeight="15" x14ac:dyDescent="0.25"/>
  <cols>
    <col min="1" max="1" width="9.140625" style="2"/>
    <col min="2" max="11" width="9.140625" style="1"/>
    <col min="12" max="12" width="9.140625" style="2"/>
    <col min="13" max="22" width="9.140625" style="1"/>
    <col min="23" max="25" width="9.140625" style="3"/>
    <col min="26" max="26" width="12" style="1" customWidth="1"/>
    <col min="27" max="39" width="9.140625" style="1"/>
    <col min="40" max="40" width="9.140625" style="4"/>
    <col min="41" max="42" width="9.140625" style="76"/>
    <col min="43" max="49" width="9.140625" style="5"/>
    <col min="50" max="50" width="9.140625" style="2"/>
    <col min="51" max="51" width="9.140625" style="6"/>
    <col min="52" max="53" width="9.140625" style="7"/>
    <col min="54" max="54" width="11.85546875" style="8" bestFit="1" customWidth="1"/>
    <col min="55" max="55" width="9.140625" style="7"/>
    <col min="56" max="56" width="11.85546875" style="8" bestFit="1" customWidth="1"/>
    <col min="57" max="60" width="9.140625" style="7"/>
    <col min="61" max="61" width="9.140625" style="1"/>
    <col min="71" max="16384" width="9.140625" style="1"/>
  </cols>
  <sheetData>
    <row r="1" spans="1:61" x14ac:dyDescent="0.25">
      <c r="A1" s="2" t="s">
        <v>0</v>
      </c>
      <c r="B1" s="1">
        <v>6.28</v>
      </c>
      <c r="C1" s="1">
        <v>5.12</v>
      </c>
      <c r="D1" s="1">
        <v>11</v>
      </c>
      <c r="E1" s="1">
        <v>7.47</v>
      </c>
      <c r="F1" s="1">
        <v>8.39</v>
      </c>
      <c r="G1" s="1">
        <v>8.9700000000000006</v>
      </c>
      <c r="H1" s="1">
        <v>6.5</v>
      </c>
      <c r="I1" s="1">
        <v>5.35</v>
      </c>
      <c r="J1" s="1">
        <v>7.02</v>
      </c>
      <c r="K1" s="1">
        <v>9.9700000000000006</v>
      </c>
    </row>
    <row r="2" spans="1:61" x14ac:dyDescent="0.25">
      <c r="A2" s="2" t="s">
        <v>1</v>
      </c>
      <c r="B2" s="9">
        <f t="shared" ref="B2:K2" si="0">100-B1</f>
        <v>93.72</v>
      </c>
      <c r="C2" s="9">
        <f t="shared" si="0"/>
        <v>94.88</v>
      </c>
      <c r="D2" s="9">
        <f t="shared" si="0"/>
        <v>89</v>
      </c>
      <c r="E2" s="9">
        <f t="shared" si="0"/>
        <v>92.53</v>
      </c>
      <c r="F2" s="9">
        <f t="shared" si="0"/>
        <v>91.61</v>
      </c>
      <c r="G2" s="9">
        <f t="shared" si="0"/>
        <v>91.03</v>
      </c>
      <c r="H2" s="9">
        <f t="shared" si="0"/>
        <v>93.5</v>
      </c>
      <c r="I2" s="9">
        <f t="shared" si="0"/>
        <v>94.65</v>
      </c>
      <c r="J2" s="9">
        <f t="shared" si="0"/>
        <v>92.98</v>
      </c>
      <c r="K2" s="9">
        <f t="shared" si="0"/>
        <v>90.03</v>
      </c>
      <c r="M2" s="9"/>
      <c r="N2" s="9"/>
      <c r="O2" s="9"/>
      <c r="P2" s="9"/>
      <c r="Q2" s="9"/>
      <c r="R2" s="9"/>
      <c r="S2" s="9"/>
      <c r="T2" s="9"/>
      <c r="U2" s="9"/>
      <c r="V2" s="9"/>
      <c r="AE2" s="1" t="s">
        <v>2</v>
      </c>
      <c r="AI2" s="1" t="s">
        <v>3</v>
      </c>
      <c r="AO2" s="75" t="s">
        <v>155</v>
      </c>
      <c r="BB2" s="10" t="s">
        <v>4</v>
      </c>
      <c r="BD2" s="10"/>
    </row>
    <row r="3" spans="1:61" x14ac:dyDescent="0.25">
      <c r="A3" s="1"/>
      <c r="B3" s="11" t="s">
        <v>156</v>
      </c>
      <c r="M3" s="11" t="s">
        <v>5</v>
      </c>
      <c r="X3" s="12" t="s">
        <v>6</v>
      </c>
      <c r="AB3" s="13" t="s">
        <v>7</v>
      </c>
      <c r="AC3" s="13"/>
      <c r="AD3" s="1" t="s">
        <v>8</v>
      </c>
      <c r="AE3" s="1" t="s">
        <v>9</v>
      </c>
      <c r="AG3" s="1" t="s">
        <v>10</v>
      </c>
      <c r="AI3" s="1" t="s">
        <v>11</v>
      </c>
      <c r="AK3" s="1" t="s">
        <v>12</v>
      </c>
      <c r="AO3" s="82" t="s">
        <v>157</v>
      </c>
      <c r="BH3" s="14"/>
    </row>
    <row r="4" spans="1:61" s="15" customFormat="1" x14ac:dyDescent="0.25">
      <c r="A4" s="16" t="s">
        <v>13</v>
      </c>
      <c r="B4" s="17" t="s">
        <v>14</v>
      </c>
      <c r="C4" s="17" t="s">
        <v>15</v>
      </c>
      <c r="D4" s="17" t="s">
        <v>16</v>
      </c>
      <c r="E4" s="17" t="s">
        <v>17</v>
      </c>
      <c r="F4" s="17" t="s">
        <v>18</v>
      </c>
      <c r="G4" s="17" t="s">
        <v>19</v>
      </c>
      <c r="H4" s="17" t="s">
        <v>20</v>
      </c>
      <c r="I4" s="17" t="s">
        <v>21</v>
      </c>
      <c r="J4" s="17" t="s">
        <v>22</v>
      </c>
      <c r="K4" s="17" t="s">
        <v>23</v>
      </c>
      <c r="L4" s="16" t="s">
        <v>13</v>
      </c>
      <c r="M4" s="17" t="s">
        <v>14</v>
      </c>
      <c r="N4" s="17" t="s">
        <v>15</v>
      </c>
      <c r="O4" s="17" t="s">
        <v>16</v>
      </c>
      <c r="P4" s="17" t="s">
        <v>17</v>
      </c>
      <c r="Q4" s="17" t="s">
        <v>18</v>
      </c>
      <c r="R4" s="17" t="s">
        <v>19</v>
      </c>
      <c r="S4" s="17" t="s">
        <v>20</v>
      </c>
      <c r="T4" s="17" t="s">
        <v>21</v>
      </c>
      <c r="U4" s="17" t="s">
        <v>22</v>
      </c>
      <c r="V4" s="17" t="s">
        <v>23</v>
      </c>
      <c r="W4" s="17"/>
      <c r="X4" s="17" t="s">
        <v>24</v>
      </c>
      <c r="Y4" s="17" t="s">
        <v>25</v>
      </c>
      <c r="AB4" s="18" t="s">
        <v>26</v>
      </c>
      <c r="AC4" s="18"/>
      <c r="AE4" s="15" t="s">
        <v>27</v>
      </c>
      <c r="AF4" s="15" t="s">
        <v>28</v>
      </c>
      <c r="AG4" s="15" t="s">
        <v>27</v>
      </c>
      <c r="AH4" s="15" t="s">
        <v>28</v>
      </c>
      <c r="AI4" s="15" t="s">
        <v>27</v>
      </c>
      <c r="AJ4" s="15" t="s">
        <v>28</v>
      </c>
      <c r="AK4" s="15" t="s">
        <v>27</v>
      </c>
      <c r="AL4" s="15" t="s">
        <v>28</v>
      </c>
      <c r="AN4" s="19"/>
      <c r="AO4" s="77" t="s">
        <v>29</v>
      </c>
      <c r="AP4" s="78" t="s">
        <v>30</v>
      </c>
      <c r="AQ4" s="20" t="s">
        <v>31</v>
      </c>
      <c r="AR4" s="20" t="s">
        <v>32</v>
      </c>
      <c r="AS4" s="20" t="s">
        <v>33</v>
      </c>
      <c r="AT4" s="20" t="s">
        <v>34</v>
      </c>
      <c r="AU4" s="20" t="s">
        <v>35</v>
      </c>
      <c r="AV4" s="20" t="s">
        <v>36</v>
      </c>
      <c r="AW4" s="20" t="s">
        <v>37</v>
      </c>
      <c r="AX4" s="21" t="s">
        <v>38</v>
      </c>
      <c r="AY4" s="22"/>
      <c r="AZ4" s="23" t="s">
        <v>29</v>
      </c>
      <c r="BA4" s="24" t="s">
        <v>30</v>
      </c>
      <c r="BB4" s="25" t="s">
        <v>31</v>
      </c>
      <c r="BC4" s="25" t="s">
        <v>32</v>
      </c>
      <c r="BD4" s="25" t="s">
        <v>33</v>
      </c>
      <c r="BE4" s="25" t="s">
        <v>34</v>
      </c>
      <c r="BF4" s="25" t="s">
        <v>35</v>
      </c>
      <c r="BG4" s="25" t="s">
        <v>36</v>
      </c>
      <c r="BH4" s="25" t="s">
        <v>39</v>
      </c>
    </row>
    <row r="5" spans="1:61" x14ac:dyDescent="0.25">
      <c r="A5" s="26" t="s">
        <v>40</v>
      </c>
      <c r="B5" s="9">
        <v>67.436884895164738</v>
      </c>
      <c r="C5" s="9">
        <v>65.872913992297825</v>
      </c>
      <c r="D5" s="9">
        <v>57.554557124518617</v>
      </c>
      <c r="E5" s="9">
        <v>59.548566538296967</v>
      </c>
      <c r="L5" s="26" t="s">
        <v>40</v>
      </c>
      <c r="M5" s="9">
        <f>100*B5/B$2</f>
        <v>71.955703046483933</v>
      </c>
      <c r="N5" s="9">
        <f t="shared" ref="N5:V20" si="1">100*C5/C$2</f>
        <v>69.427607496098048</v>
      </c>
      <c r="O5" s="9">
        <f t="shared" si="1"/>
        <v>64.668041712942269</v>
      </c>
      <c r="P5" s="9">
        <f t="shared" si="1"/>
        <v>64.355956487946571</v>
      </c>
      <c r="W5" s="26" t="s">
        <v>40</v>
      </c>
      <c r="X5" s="27">
        <f t="shared" ref="X5:Y13" si="2">AVERAGE(X15,X25)</f>
        <v>63.55</v>
      </c>
      <c r="Y5" s="27">
        <f t="shared" si="2"/>
        <v>86.1</v>
      </c>
      <c r="Z5" s="28" t="s">
        <v>12</v>
      </c>
      <c r="AA5" s="1" t="s">
        <v>40</v>
      </c>
      <c r="AB5" s="1">
        <v>66.099999999999994</v>
      </c>
      <c r="AD5" s="3" t="s">
        <v>40</v>
      </c>
      <c r="AE5" s="3">
        <v>68.7</v>
      </c>
      <c r="AF5" s="3">
        <v>57.2</v>
      </c>
      <c r="AG5" s="3">
        <v>71.5</v>
      </c>
      <c r="AH5" s="1">
        <v>60.2</v>
      </c>
      <c r="AI5" s="1">
        <v>68.8</v>
      </c>
      <c r="AJ5" s="1">
        <v>54.7</v>
      </c>
      <c r="AK5" s="1">
        <f>AVERAGE(AE5,AG5,AI5)</f>
        <v>69.666666666666671</v>
      </c>
      <c r="AL5" s="1">
        <f>AVERAGE(AF5,AH5,AJ5)</f>
        <v>57.366666666666674</v>
      </c>
      <c r="AN5" s="29" t="s">
        <v>40</v>
      </c>
      <c r="AO5" s="76">
        <v>78</v>
      </c>
      <c r="AP5" s="79">
        <v>73.657230769230765</v>
      </c>
      <c r="AQ5" s="30">
        <f t="shared" ref="AQ5:AQ46" si="3">MIN(M5:V5)</f>
        <v>64.355956487946571</v>
      </c>
      <c r="AR5" s="30">
        <f t="shared" ref="AR5:AR46" si="4">MAX(M5:V5)</f>
        <v>71.955703046483933</v>
      </c>
      <c r="AS5" s="31">
        <v>63.55</v>
      </c>
      <c r="AT5" s="31">
        <v>86.1</v>
      </c>
      <c r="AU5" s="30">
        <v>66.099999999999994</v>
      </c>
      <c r="AV5" s="30">
        <v>69.666666666666671</v>
      </c>
      <c r="AW5" s="30">
        <v>57.366666666666674</v>
      </c>
      <c r="AX5" s="32">
        <v>66.599999999999994</v>
      </c>
      <c r="AY5" s="33" t="s">
        <v>40</v>
      </c>
      <c r="AZ5" s="34">
        <f t="shared" ref="AZ5:BH20" si="5">AO5/$AX5</f>
        <v>1.1711711711711712</v>
      </c>
      <c r="BA5" s="34">
        <f t="shared" si="5"/>
        <v>1.1059644259644259</v>
      </c>
      <c r="BB5" s="34">
        <f t="shared" si="5"/>
        <v>0.96630565297217086</v>
      </c>
      <c r="BC5" s="34">
        <f t="shared" si="5"/>
        <v>1.080415961658918</v>
      </c>
      <c r="BD5" s="34">
        <f t="shared" si="5"/>
        <v>0.95420420420420426</v>
      </c>
      <c r="BE5" s="34">
        <f t="shared" si="5"/>
        <v>1.2927927927927929</v>
      </c>
      <c r="BF5" s="34">
        <f t="shared" si="5"/>
        <v>0.9924924924924925</v>
      </c>
      <c r="BG5" s="34">
        <f t="shared" si="5"/>
        <v>1.0460460460460461</v>
      </c>
      <c r="BH5" s="34">
        <f t="shared" si="5"/>
        <v>0.86136136136136154</v>
      </c>
      <c r="BI5" s="3"/>
    </row>
    <row r="6" spans="1:61" x14ac:dyDescent="0.25">
      <c r="A6" s="35" t="s">
        <v>41</v>
      </c>
      <c r="B6" s="36">
        <v>0.71973311092577152</v>
      </c>
      <c r="C6" s="36">
        <v>0.70306922435362795</v>
      </c>
      <c r="D6" s="36">
        <v>0.58804003336113431</v>
      </c>
      <c r="E6" s="36">
        <v>0.55020850708924096</v>
      </c>
      <c r="F6" s="36">
        <v>0.62840700583819853</v>
      </c>
      <c r="G6" s="36">
        <v>0.60103419516263545</v>
      </c>
      <c r="H6" s="36">
        <v>0.69244370308590486</v>
      </c>
      <c r="I6" s="36">
        <v>0.67476230191826514</v>
      </c>
      <c r="J6" s="36">
        <v>0.64692243536280225</v>
      </c>
      <c r="K6" s="36">
        <v>0.577114261884904</v>
      </c>
      <c r="L6" s="35" t="s">
        <v>41</v>
      </c>
      <c r="M6" s="36">
        <f t="shared" ref="M6:U46" si="6">100*B6/B$2</f>
        <v>0.76796106586189872</v>
      </c>
      <c r="N6" s="36">
        <f t="shared" si="1"/>
        <v>0.74100887895618461</v>
      </c>
      <c r="O6" s="36">
        <f t="shared" si="1"/>
        <v>0.66071913860801612</v>
      </c>
      <c r="P6" s="36">
        <f t="shared" si="1"/>
        <v>0.59462715561357493</v>
      </c>
      <c r="Q6" s="36">
        <f t="shared" si="1"/>
        <v>0.68595896281868629</v>
      </c>
      <c r="R6" s="36">
        <f t="shared" si="1"/>
        <v>0.66025946958435178</v>
      </c>
      <c r="S6" s="36">
        <f t="shared" si="1"/>
        <v>0.7405815006266363</v>
      </c>
      <c r="T6" s="36">
        <f t="shared" si="1"/>
        <v>0.71290259051058125</v>
      </c>
      <c r="U6" s="36">
        <f t="shared" si="1"/>
        <v>0.6957651488092087</v>
      </c>
      <c r="V6" s="36">
        <f t="shared" si="1"/>
        <v>0.6410243939630168</v>
      </c>
      <c r="W6" s="35" t="s">
        <v>41</v>
      </c>
      <c r="X6" s="27">
        <f t="shared" si="2"/>
        <v>0.16</v>
      </c>
      <c r="Y6" s="27">
        <f t="shared" si="2"/>
        <v>0.745</v>
      </c>
      <c r="Z6" s="1" t="s">
        <v>42</v>
      </c>
      <c r="AA6" s="3" t="s">
        <v>43</v>
      </c>
      <c r="AB6" s="1">
        <v>0.71</v>
      </c>
      <c r="AD6" s="1" t="s">
        <v>43</v>
      </c>
      <c r="AE6" s="1">
        <v>0.96</v>
      </c>
      <c r="AF6" s="1">
        <v>1.0900000000000001</v>
      </c>
      <c r="AG6" s="1">
        <v>0.89</v>
      </c>
      <c r="AH6" s="1">
        <v>0.98</v>
      </c>
      <c r="AI6" s="1">
        <v>0.81</v>
      </c>
      <c r="AJ6" s="1">
        <v>0.92</v>
      </c>
      <c r="AK6" s="1">
        <f t="shared" ref="AK6:AL19" si="7">AVERAGE(AE6,AG6,AI6)</f>
        <v>0.88666666666666671</v>
      </c>
      <c r="AL6" s="1">
        <f t="shared" si="7"/>
        <v>0.9966666666666667</v>
      </c>
      <c r="AN6" s="37" t="s">
        <v>41</v>
      </c>
      <c r="AO6" s="80">
        <v>0.62483180428134555</v>
      </c>
      <c r="AP6" s="80">
        <v>0.77710769230769239</v>
      </c>
      <c r="AQ6" s="30">
        <f t="shared" si="3"/>
        <v>0.59462715561357493</v>
      </c>
      <c r="AR6" s="30">
        <f t="shared" si="4"/>
        <v>0.76796106586189872</v>
      </c>
      <c r="AS6" s="31">
        <v>0.16</v>
      </c>
      <c r="AT6" s="31">
        <v>0.745</v>
      </c>
      <c r="AU6" s="30">
        <v>0.71</v>
      </c>
      <c r="AV6" s="30">
        <v>0.88666666666666671</v>
      </c>
      <c r="AW6" s="30">
        <v>0.9966666666666667</v>
      </c>
      <c r="AX6" s="38">
        <v>0.64</v>
      </c>
      <c r="AY6" s="39" t="s">
        <v>41</v>
      </c>
      <c r="AZ6" s="34">
        <f t="shared" si="5"/>
        <v>0.97629969418960239</v>
      </c>
      <c r="BA6" s="34">
        <f t="shared" si="5"/>
        <v>1.2142307692307692</v>
      </c>
      <c r="BB6" s="34">
        <f t="shared" si="5"/>
        <v>0.9291049306462108</v>
      </c>
      <c r="BC6" s="34">
        <f t="shared" si="5"/>
        <v>1.1999391654092166</v>
      </c>
      <c r="BD6" s="34">
        <f t="shared" si="5"/>
        <v>0.25</v>
      </c>
      <c r="BE6" s="34">
        <f t="shared" si="5"/>
        <v>1.1640625</v>
      </c>
      <c r="BF6" s="34">
        <f t="shared" si="5"/>
        <v>1.109375</v>
      </c>
      <c r="BG6" s="34">
        <f>AV6/$AX6</f>
        <v>1.3854166666666667</v>
      </c>
      <c r="BH6" s="34">
        <f>AW6/$AX6</f>
        <v>1.5572916666666667</v>
      </c>
    </row>
    <row r="7" spans="1:61" x14ac:dyDescent="0.25">
      <c r="A7" s="26" t="s">
        <v>44</v>
      </c>
      <c r="B7" s="9">
        <v>15.125850340136052</v>
      </c>
      <c r="C7" s="9">
        <v>14.98185941043084</v>
      </c>
      <c r="D7" s="9">
        <v>12.534013605442178</v>
      </c>
      <c r="E7" s="9">
        <v>12.265873015873016</v>
      </c>
      <c r="F7" s="9">
        <v>13.063114134542706</v>
      </c>
      <c r="G7" s="9">
        <v>12.576719576719576</v>
      </c>
      <c r="H7" s="9">
        <v>14.348072562358276</v>
      </c>
      <c r="I7" s="9">
        <v>14.686507936507939</v>
      </c>
      <c r="J7" s="9">
        <v>13.362433862433862</v>
      </c>
      <c r="K7" s="9">
        <v>12.382275132275133</v>
      </c>
      <c r="L7" s="26" t="s">
        <v>44</v>
      </c>
      <c r="M7" s="9">
        <f t="shared" si="6"/>
        <v>16.139404972402961</v>
      </c>
      <c r="N7" s="9">
        <f t="shared" si="1"/>
        <v>15.790323999189333</v>
      </c>
      <c r="O7" s="9">
        <f t="shared" si="1"/>
        <v>14.083161354429414</v>
      </c>
      <c r="P7" s="9">
        <f t="shared" si="1"/>
        <v>13.256103983435661</v>
      </c>
      <c r="Q7" s="9">
        <f t="shared" si="1"/>
        <v>14.25948491926941</v>
      </c>
      <c r="R7" s="9">
        <f t="shared" si="1"/>
        <v>13.816016232801907</v>
      </c>
      <c r="S7" s="9">
        <f t="shared" si="1"/>
        <v>15.34553215225484</v>
      </c>
      <c r="T7" s="9">
        <f t="shared" si="1"/>
        <v>15.516648638677166</v>
      </c>
      <c r="U7" s="9">
        <f t="shared" si="1"/>
        <v>14.371299056177525</v>
      </c>
      <c r="V7" s="9">
        <f t="shared" si="1"/>
        <v>13.753498980645489</v>
      </c>
      <c r="W7" s="26" t="s">
        <v>44</v>
      </c>
      <c r="X7" s="27">
        <f t="shared" si="2"/>
        <v>6</v>
      </c>
      <c r="Y7" s="27">
        <f t="shared" si="2"/>
        <v>12.3</v>
      </c>
      <c r="Z7" s="1" t="s">
        <v>45</v>
      </c>
      <c r="AA7" s="1" t="s">
        <v>44</v>
      </c>
      <c r="AB7" s="1">
        <v>17.7</v>
      </c>
      <c r="AD7" s="1" t="s">
        <v>44</v>
      </c>
      <c r="AE7" s="1">
        <v>16.8</v>
      </c>
      <c r="AF7" s="1">
        <v>19.7</v>
      </c>
      <c r="AG7" s="1">
        <v>15.5</v>
      </c>
      <c r="AH7" s="1">
        <v>16.399999999999999</v>
      </c>
      <c r="AI7" s="1">
        <v>15.2</v>
      </c>
      <c r="AJ7" s="1">
        <v>17.399999999999999</v>
      </c>
      <c r="AK7" s="1">
        <f t="shared" si="7"/>
        <v>15.833333333333334</v>
      </c>
      <c r="AL7" s="1">
        <f t="shared" si="7"/>
        <v>17.833333333333332</v>
      </c>
      <c r="AN7" s="29" t="s">
        <v>44</v>
      </c>
      <c r="AO7" s="79">
        <v>10.639077853363567</v>
      </c>
      <c r="AP7" s="79">
        <v>12.273692307692308</v>
      </c>
      <c r="AQ7" s="30">
        <f t="shared" si="3"/>
        <v>13.256103983435661</v>
      </c>
      <c r="AR7" s="30">
        <f t="shared" si="4"/>
        <v>16.139404972402961</v>
      </c>
      <c r="AS7" s="31">
        <v>6</v>
      </c>
      <c r="AT7" s="31">
        <v>12.3</v>
      </c>
      <c r="AU7" s="30">
        <v>17.7</v>
      </c>
      <c r="AV7" s="30">
        <v>15.833333333333334</v>
      </c>
      <c r="AW7" s="30">
        <v>17.833333333333332</v>
      </c>
      <c r="AX7" s="32">
        <v>15.4</v>
      </c>
      <c r="AY7" s="33" t="s">
        <v>44</v>
      </c>
      <c r="AZ7" s="34">
        <f t="shared" si="5"/>
        <v>0.69084921125737442</v>
      </c>
      <c r="BA7" s="34">
        <f t="shared" si="5"/>
        <v>0.79699300699300701</v>
      </c>
      <c r="BB7" s="34">
        <f t="shared" si="5"/>
        <v>0.86078597295036763</v>
      </c>
      <c r="BC7" s="34">
        <f t="shared" si="5"/>
        <v>1.048013309896296</v>
      </c>
      <c r="BD7" s="34">
        <f t="shared" si="5"/>
        <v>0.38961038961038963</v>
      </c>
      <c r="BE7" s="34">
        <f t="shared" si="5"/>
        <v>0.79870129870129869</v>
      </c>
      <c r="BF7" s="34">
        <f t="shared" si="5"/>
        <v>1.1493506493506493</v>
      </c>
      <c r="BG7" s="34">
        <f t="shared" si="5"/>
        <v>1.0281385281385282</v>
      </c>
      <c r="BH7" s="34">
        <f t="shared" si="5"/>
        <v>1.1580086580086579</v>
      </c>
    </row>
    <row r="8" spans="1:61" x14ac:dyDescent="0.25">
      <c r="A8" s="35" t="s">
        <v>46</v>
      </c>
      <c r="B8" s="36">
        <v>4.8786826193232988</v>
      </c>
      <c r="C8" s="36">
        <v>4.647626399073717</v>
      </c>
      <c r="D8" s="36">
        <v>3.8384150263733434</v>
      </c>
      <c r="E8" s="36">
        <v>4.3450405248938635</v>
      </c>
      <c r="F8" s="36">
        <v>4.297439855911489</v>
      </c>
      <c r="G8" s="36">
        <v>4.0370513315322274</v>
      </c>
      <c r="H8" s="36">
        <v>4.7957030747459157</v>
      </c>
      <c r="I8" s="36">
        <v>4.6701402289978127</v>
      </c>
      <c r="J8" s="36">
        <v>4.1543805480509457</v>
      </c>
      <c r="K8" s="36">
        <v>3.7564646854496337</v>
      </c>
      <c r="L8" s="35" t="s">
        <v>46</v>
      </c>
      <c r="M8" s="36">
        <f t="shared" si="6"/>
        <v>5.2055939173317309</v>
      </c>
      <c r="N8" s="36">
        <f t="shared" si="1"/>
        <v>4.898425800035537</v>
      </c>
      <c r="O8" s="36">
        <f t="shared" si="1"/>
        <v>4.3128258723295989</v>
      </c>
      <c r="P8" s="36">
        <f t="shared" si="1"/>
        <v>4.6958181399479777</v>
      </c>
      <c r="Q8" s="36">
        <f t="shared" si="1"/>
        <v>4.691016107315237</v>
      </c>
      <c r="R8" s="36">
        <f t="shared" si="1"/>
        <v>4.4348581034079171</v>
      </c>
      <c r="S8" s="36">
        <f t="shared" si="1"/>
        <v>5.1290941975892146</v>
      </c>
      <c r="T8" s="36">
        <f t="shared" si="1"/>
        <v>4.9341154030616083</v>
      </c>
      <c r="U8" s="36">
        <f t="shared" si="1"/>
        <v>4.4680367262324641</v>
      </c>
      <c r="V8" s="36">
        <f t="shared" si="1"/>
        <v>4.1724588308892967</v>
      </c>
      <c r="W8" s="35" t="s">
        <v>46</v>
      </c>
      <c r="X8" s="27">
        <f t="shared" si="2"/>
        <v>0.90789720828508935</v>
      </c>
      <c r="Y8" s="27">
        <f t="shared" si="2"/>
        <v>4.6066216390068178</v>
      </c>
      <c r="Z8" s="1" t="s">
        <v>47</v>
      </c>
      <c r="AA8" s="1" t="s">
        <v>46</v>
      </c>
      <c r="AB8" s="1">
        <v>5.3</v>
      </c>
      <c r="AD8" s="1" t="s">
        <v>46</v>
      </c>
      <c r="AE8" s="1">
        <v>4.0599999999999996</v>
      </c>
      <c r="AF8" s="1">
        <v>4.1900000000000004</v>
      </c>
      <c r="AG8" s="1">
        <v>4.09</v>
      </c>
      <c r="AH8" s="1">
        <v>4.8099999999999996</v>
      </c>
      <c r="AI8" s="1">
        <v>5.37</v>
      </c>
      <c r="AJ8" s="1">
        <v>6.02</v>
      </c>
      <c r="AK8" s="1">
        <f t="shared" si="7"/>
        <v>4.5066666666666668</v>
      </c>
      <c r="AL8" s="1">
        <f t="shared" si="7"/>
        <v>5.0066666666666668</v>
      </c>
      <c r="AN8" s="37" t="s">
        <v>46</v>
      </c>
      <c r="AO8" s="80">
        <v>3.8090612805008792</v>
      </c>
      <c r="AP8" s="80">
        <v>4.3515384615384622</v>
      </c>
      <c r="AQ8" s="30">
        <f t="shared" si="3"/>
        <v>4.1724588308892967</v>
      </c>
      <c r="AR8" s="30">
        <f t="shared" si="4"/>
        <v>5.2055939173317309</v>
      </c>
      <c r="AS8" s="40">
        <v>0.90789720828508935</v>
      </c>
      <c r="AT8" s="40">
        <v>4.6066216390068178</v>
      </c>
      <c r="AU8" s="30">
        <v>5.3</v>
      </c>
      <c r="AV8" s="30">
        <v>4.5066666666666668</v>
      </c>
      <c r="AW8" s="30">
        <v>5.0066666666666668</v>
      </c>
      <c r="AX8" s="38">
        <v>5.04</v>
      </c>
      <c r="AY8" s="39" t="s">
        <v>46</v>
      </c>
      <c r="AZ8" s="34">
        <f t="shared" si="5"/>
        <v>0.75576612708350777</v>
      </c>
      <c r="BA8" s="34">
        <f t="shared" si="5"/>
        <v>0.86340048840048855</v>
      </c>
      <c r="BB8" s="34">
        <f t="shared" si="5"/>
        <v>0.82786881565263826</v>
      </c>
      <c r="BC8" s="34">
        <f t="shared" si="5"/>
        <v>1.0328559359785181</v>
      </c>
      <c r="BD8" s="34">
        <f t="shared" si="5"/>
        <v>0.18013833497720028</v>
      </c>
      <c r="BE8" s="34">
        <f t="shared" si="5"/>
        <v>0.9140122299616702</v>
      </c>
      <c r="BF8" s="34">
        <f t="shared" si="5"/>
        <v>1.0515873015873016</v>
      </c>
      <c r="BG8" s="34">
        <f t="shared" si="5"/>
        <v>0.89417989417989419</v>
      </c>
      <c r="BH8" s="34">
        <f t="shared" si="5"/>
        <v>0.99338624338624337</v>
      </c>
    </row>
    <row r="9" spans="1:61" x14ac:dyDescent="0.25">
      <c r="A9" s="35" t="s">
        <v>48</v>
      </c>
      <c r="B9" s="36">
        <v>0.10610666322314051</v>
      </c>
      <c r="C9" s="36">
        <v>9.8672520661157018E-2</v>
      </c>
      <c r="D9" s="36">
        <v>8.1277117768595045E-2</v>
      </c>
      <c r="E9" s="36">
        <v>8.1069214876033052E-2</v>
      </c>
      <c r="F9" s="36">
        <v>9.0601756198347108E-2</v>
      </c>
      <c r="G9" s="36">
        <v>8.6110537190082659E-2</v>
      </c>
      <c r="H9" s="36">
        <v>0.10369447314049587</v>
      </c>
      <c r="I9" s="36">
        <v>9.573992768595041E-2</v>
      </c>
      <c r="J9" s="36">
        <v>8.9446022727272728E-2</v>
      </c>
      <c r="K9" s="36">
        <v>8.3481404958677688E-2</v>
      </c>
      <c r="L9" s="35" t="s">
        <v>48</v>
      </c>
      <c r="M9" s="36">
        <f t="shared" si="6"/>
        <v>0.11321667010578373</v>
      </c>
      <c r="N9" s="36">
        <f t="shared" si="1"/>
        <v>0.10399717607626162</v>
      </c>
      <c r="O9" s="36">
        <f t="shared" si="1"/>
        <v>9.132260423437645E-2</v>
      </c>
      <c r="P9" s="36">
        <f t="shared" si="1"/>
        <v>8.7613979115998109E-2</v>
      </c>
      <c r="Q9" s="36">
        <f t="shared" si="1"/>
        <v>9.8899417310716192E-2</v>
      </c>
      <c r="R9" s="36">
        <f t="shared" si="1"/>
        <v>9.4595778523654472E-2</v>
      </c>
      <c r="S9" s="36">
        <f t="shared" si="1"/>
        <v>0.11090317982940735</v>
      </c>
      <c r="T9" s="36">
        <f t="shared" si="1"/>
        <v>0.10115153479762325</v>
      </c>
      <c r="U9" s="36">
        <f t="shared" si="1"/>
        <v>9.6199207063102532E-2</v>
      </c>
      <c r="V9" s="36">
        <f t="shared" si="1"/>
        <v>9.2726207884791384E-2</v>
      </c>
      <c r="W9" s="35" t="s">
        <v>48</v>
      </c>
      <c r="X9" s="27">
        <f t="shared" si="2"/>
        <v>2.5500000000000002E-2</v>
      </c>
      <c r="Y9" s="27">
        <f t="shared" si="2"/>
        <v>7.7500000000000013E-2</v>
      </c>
      <c r="AA9" s="1" t="s">
        <v>48</v>
      </c>
      <c r="AD9" s="1" t="s">
        <v>48</v>
      </c>
      <c r="AE9" s="1">
        <v>0.09</v>
      </c>
      <c r="AF9" s="1">
        <v>0.11</v>
      </c>
      <c r="AK9" s="1">
        <f t="shared" si="7"/>
        <v>0.09</v>
      </c>
      <c r="AL9" s="1">
        <f t="shared" si="7"/>
        <v>0.11</v>
      </c>
      <c r="AN9" s="37" t="s">
        <v>48</v>
      </c>
      <c r="AO9" s="80">
        <v>8.401579717630854E-2</v>
      </c>
      <c r="AP9" s="80">
        <v>9.9136918189337536E-2</v>
      </c>
      <c r="AQ9" s="30">
        <f t="shared" si="3"/>
        <v>8.7613979115998109E-2</v>
      </c>
      <c r="AR9" s="30">
        <f t="shared" si="4"/>
        <v>0.11321667010578373</v>
      </c>
      <c r="AS9" s="31">
        <v>2.5500000000000002E-2</v>
      </c>
      <c r="AT9" s="31">
        <v>7.7500000000000013E-2</v>
      </c>
      <c r="AU9" s="30"/>
      <c r="AV9" s="30">
        <v>0.09</v>
      </c>
      <c r="AW9" s="30">
        <v>0.11</v>
      </c>
      <c r="AX9" s="38">
        <v>0.1</v>
      </c>
      <c r="AY9" s="39" t="s">
        <v>48</v>
      </c>
      <c r="AZ9" s="34">
        <f t="shared" si="5"/>
        <v>0.84015797176308538</v>
      </c>
      <c r="BA9" s="34">
        <f t="shared" si="5"/>
        <v>0.99136918189337531</v>
      </c>
      <c r="BB9" s="34">
        <f t="shared" si="5"/>
        <v>0.87613979115998109</v>
      </c>
      <c r="BC9" s="34">
        <f t="shared" si="5"/>
        <v>1.1321667010578373</v>
      </c>
      <c r="BD9" s="34">
        <f t="shared" si="5"/>
        <v>0.255</v>
      </c>
      <c r="BE9" s="34">
        <f t="shared" si="5"/>
        <v>0.77500000000000013</v>
      </c>
      <c r="BF9" s="34"/>
      <c r="BG9" s="34">
        <f t="shared" si="5"/>
        <v>0.89999999999999991</v>
      </c>
      <c r="BH9" s="34">
        <f t="shared" si="5"/>
        <v>1.0999999999999999</v>
      </c>
    </row>
    <row r="10" spans="1:61" x14ac:dyDescent="0.25">
      <c r="A10" s="35" t="s">
        <v>49</v>
      </c>
      <c r="B10" s="36">
        <v>1.7897378772802655</v>
      </c>
      <c r="C10" s="36">
        <v>1.8968437147595356</v>
      </c>
      <c r="D10" s="36">
        <v>1.9864655058043117</v>
      </c>
      <c r="E10" s="36">
        <v>2.3421227197346601</v>
      </c>
      <c r="F10" s="36">
        <v>2.2376960199004978</v>
      </c>
      <c r="G10" s="36">
        <v>2.1655735323383087</v>
      </c>
      <c r="H10" s="36">
        <v>1.9646479270315091</v>
      </c>
      <c r="I10" s="36">
        <v>1.8286570315091213</v>
      </c>
      <c r="J10" s="36">
        <v>1.9214335986733004</v>
      </c>
      <c r="K10" s="36">
        <v>1.8719046932006633</v>
      </c>
      <c r="L10" s="35" t="s">
        <v>49</v>
      </c>
      <c r="M10" s="36">
        <f t="shared" si="6"/>
        <v>1.9096648285107398</v>
      </c>
      <c r="N10" s="36">
        <f t="shared" si="1"/>
        <v>1.9992029034143504</v>
      </c>
      <c r="O10" s="36">
        <f t="shared" si="1"/>
        <v>2.231983714386867</v>
      </c>
      <c r="P10" s="36">
        <f t="shared" si="1"/>
        <v>2.5312036309679673</v>
      </c>
      <c r="Q10" s="36">
        <f t="shared" si="1"/>
        <v>2.442632922061454</v>
      </c>
      <c r="R10" s="36">
        <f t="shared" si="1"/>
        <v>2.3789668596488065</v>
      </c>
      <c r="S10" s="36">
        <f t="shared" si="1"/>
        <v>2.1012277294454642</v>
      </c>
      <c r="T10" s="36">
        <f t="shared" si="1"/>
        <v>1.9320201072468266</v>
      </c>
      <c r="U10" s="36">
        <f t="shared" si="1"/>
        <v>2.0665020420233389</v>
      </c>
      <c r="V10" s="36">
        <f t="shared" si="1"/>
        <v>2.0792010365441111</v>
      </c>
      <c r="W10" s="35" t="s">
        <v>49</v>
      </c>
      <c r="X10" s="27">
        <f t="shared" si="2"/>
        <v>0.40500000000000003</v>
      </c>
      <c r="Y10" s="27">
        <f t="shared" si="2"/>
        <v>3.01</v>
      </c>
      <c r="Z10" s="9"/>
      <c r="AA10" s="1" t="s">
        <v>49</v>
      </c>
      <c r="AB10" s="1">
        <v>2.16</v>
      </c>
      <c r="AD10" s="1" t="s">
        <v>49</v>
      </c>
      <c r="AE10" s="1">
        <v>3.41</v>
      </c>
      <c r="AF10" s="1">
        <v>10.5</v>
      </c>
      <c r="AG10" s="1">
        <v>3.08</v>
      </c>
      <c r="AH10" s="1">
        <v>12</v>
      </c>
      <c r="AI10" s="1">
        <v>3.17</v>
      </c>
      <c r="AJ10" s="1">
        <v>15.4</v>
      </c>
      <c r="AK10" s="1">
        <f t="shared" si="7"/>
        <v>3.22</v>
      </c>
      <c r="AL10" s="1">
        <f t="shared" si="7"/>
        <v>12.633333333333333</v>
      </c>
      <c r="AN10" s="37" t="s">
        <v>49</v>
      </c>
      <c r="AO10" s="80">
        <v>1.7373174903261468</v>
      </c>
      <c r="AP10" s="80">
        <v>2.2116923076923074</v>
      </c>
      <c r="AQ10" s="30">
        <f t="shared" si="3"/>
        <v>1.9096648285107398</v>
      </c>
      <c r="AR10" s="30">
        <f t="shared" si="4"/>
        <v>2.5312036309679673</v>
      </c>
      <c r="AS10" s="31">
        <v>0.40500000000000003</v>
      </c>
      <c r="AT10" s="31">
        <v>3.01</v>
      </c>
      <c r="AU10" s="30">
        <v>2.16</v>
      </c>
      <c r="AV10" s="30">
        <v>3.22</v>
      </c>
      <c r="AW10" s="30">
        <v>12.633333333333333</v>
      </c>
      <c r="AX10" s="38">
        <v>2.48</v>
      </c>
      <c r="AY10" s="39" t="s">
        <v>49</v>
      </c>
      <c r="AZ10" s="34">
        <f t="shared" si="5"/>
        <v>0.70053124609925277</v>
      </c>
      <c r="BA10" s="34">
        <f t="shared" si="5"/>
        <v>0.89181141439205946</v>
      </c>
      <c r="BB10" s="34">
        <f t="shared" si="5"/>
        <v>0.77002614052852414</v>
      </c>
      <c r="BC10" s="34">
        <f t="shared" si="5"/>
        <v>1.0206466253903095</v>
      </c>
      <c r="BD10" s="34">
        <f t="shared" si="5"/>
        <v>0.16330645161290325</v>
      </c>
      <c r="BE10" s="34">
        <f t="shared" si="5"/>
        <v>1.2137096774193548</v>
      </c>
      <c r="BF10" s="34">
        <f t="shared" si="5"/>
        <v>0.87096774193548399</v>
      </c>
      <c r="BG10" s="34">
        <f t="shared" si="5"/>
        <v>1.2983870967741937</v>
      </c>
      <c r="BH10" s="34">
        <f t="shared" si="5"/>
        <v>5.094086021505376</v>
      </c>
    </row>
    <row r="11" spans="1:61" x14ac:dyDescent="0.25">
      <c r="A11" s="35" t="s">
        <v>50</v>
      </c>
      <c r="B11" s="36">
        <v>1.4148593815586958</v>
      </c>
      <c r="C11" s="36">
        <v>1.2701133342661257</v>
      </c>
      <c r="D11" s="36">
        <v>9.4170980831117959</v>
      </c>
      <c r="E11" s="36">
        <v>4.5406464250734571</v>
      </c>
      <c r="F11" s="36">
        <v>6.9497691339023371</v>
      </c>
      <c r="G11" s="36">
        <v>7.7214215754862172</v>
      </c>
      <c r="H11" s="36">
        <v>2.4674688680565273</v>
      </c>
      <c r="I11" s="36">
        <v>1.0736392892122568</v>
      </c>
      <c r="J11" s="36">
        <v>5.5578564432629083</v>
      </c>
      <c r="K11" s="36">
        <v>9.6488036938575625</v>
      </c>
      <c r="L11" s="35" t="s">
        <v>50</v>
      </c>
      <c r="M11" s="36">
        <f t="shared" si="6"/>
        <v>1.5096664335880237</v>
      </c>
      <c r="N11" s="36">
        <f t="shared" si="1"/>
        <v>1.3386523337543483</v>
      </c>
      <c r="O11" s="36">
        <f t="shared" si="1"/>
        <v>10.581009082148086</v>
      </c>
      <c r="P11" s="36">
        <f t="shared" si="1"/>
        <v>4.9072154167010229</v>
      </c>
      <c r="Q11" s="36">
        <f t="shared" si="1"/>
        <v>7.5862560134290327</v>
      </c>
      <c r="R11" s="36">
        <f t="shared" si="1"/>
        <v>8.4822822975790597</v>
      </c>
      <c r="S11" s="36">
        <f t="shared" si="1"/>
        <v>2.6390041369588526</v>
      </c>
      <c r="T11" s="36">
        <f t="shared" si="1"/>
        <v>1.1343257149627646</v>
      </c>
      <c r="U11" s="36">
        <f t="shared" si="1"/>
        <v>5.9774752024767777</v>
      </c>
      <c r="V11" s="36">
        <f t="shared" si="1"/>
        <v>10.717320552990738</v>
      </c>
      <c r="W11" s="35" t="s">
        <v>50</v>
      </c>
      <c r="X11" s="27">
        <f t="shared" si="2"/>
        <v>0.96</v>
      </c>
      <c r="Y11" s="27">
        <f t="shared" si="2"/>
        <v>5.6849999999999996</v>
      </c>
      <c r="Z11" s="9"/>
      <c r="AA11" s="1" t="s">
        <v>50</v>
      </c>
      <c r="AB11" s="1">
        <v>3.44</v>
      </c>
      <c r="AD11" s="1" t="s">
        <v>50</v>
      </c>
      <c r="AE11" s="1">
        <v>3.77</v>
      </c>
      <c r="AF11" s="1">
        <v>5.97</v>
      </c>
      <c r="AG11" s="1">
        <v>3.47</v>
      </c>
      <c r="AH11" s="1">
        <v>5.14</v>
      </c>
      <c r="AI11" s="1">
        <v>3.28</v>
      </c>
      <c r="AJ11" s="1">
        <v>4.82</v>
      </c>
      <c r="AK11" s="1">
        <f t="shared" si="7"/>
        <v>3.5066666666666664</v>
      </c>
      <c r="AL11" s="1">
        <f t="shared" si="7"/>
        <v>5.31</v>
      </c>
      <c r="AN11" s="37" t="s">
        <v>50</v>
      </c>
      <c r="AO11" s="80">
        <v>1.5060794739051346</v>
      </c>
      <c r="AP11" s="80">
        <v>2.4126153846153846</v>
      </c>
      <c r="AQ11" s="30">
        <f t="shared" si="3"/>
        <v>1.1343257149627646</v>
      </c>
      <c r="AR11" s="30">
        <f t="shared" si="4"/>
        <v>10.717320552990738</v>
      </c>
      <c r="AS11" s="31">
        <v>0.96</v>
      </c>
      <c r="AT11" s="31">
        <v>5.6849999999999996</v>
      </c>
      <c r="AU11" s="30">
        <v>3.44</v>
      </c>
      <c r="AV11" s="30">
        <v>3.5066666666666664</v>
      </c>
      <c r="AW11" s="30">
        <v>5.31</v>
      </c>
      <c r="AX11" s="38">
        <v>3.59</v>
      </c>
      <c r="AY11" s="39" t="s">
        <v>50</v>
      </c>
      <c r="AZ11" s="34">
        <f t="shared" si="5"/>
        <v>0.41952074482037177</v>
      </c>
      <c r="BA11" s="34">
        <f t="shared" si="5"/>
        <v>0.67203771159202919</v>
      </c>
      <c r="BB11" s="34">
        <f t="shared" si="5"/>
        <v>0.31596816572778957</v>
      </c>
      <c r="BC11" s="34">
        <f t="shared" si="5"/>
        <v>2.9853260593288966</v>
      </c>
      <c r="BD11" s="34">
        <f t="shared" si="5"/>
        <v>0.26740947075208915</v>
      </c>
      <c r="BE11" s="34">
        <f t="shared" si="5"/>
        <v>1.5835654596100277</v>
      </c>
      <c r="BF11" s="34">
        <f t="shared" si="5"/>
        <v>0.95821727019498615</v>
      </c>
      <c r="BG11" s="34">
        <f t="shared" si="5"/>
        <v>0.9767873723305478</v>
      </c>
      <c r="BH11" s="34">
        <f t="shared" si="5"/>
        <v>1.4791086350974929</v>
      </c>
    </row>
    <row r="12" spans="1:61" x14ac:dyDescent="0.25">
      <c r="A12" s="35" t="s">
        <v>51</v>
      </c>
      <c r="B12" s="36">
        <v>1.4881514032297201</v>
      </c>
      <c r="C12" s="36">
        <v>1.5040573693149653</v>
      </c>
      <c r="D12" s="36">
        <v>1.4283018359259161</v>
      </c>
      <c r="E12" s="36">
        <v>1.5622893807456935</v>
      </c>
      <c r="F12" s="36">
        <v>1.5626937697139622</v>
      </c>
      <c r="G12" s="36">
        <v>1.4974523494999057</v>
      </c>
      <c r="H12" s="36">
        <v>1.4849162914835685</v>
      </c>
      <c r="I12" s="36">
        <v>1.3910980508451731</v>
      </c>
      <c r="J12" s="36">
        <v>1.4342328741271939</v>
      </c>
      <c r="K12" s="36">
        <v>1.3668347127490361</v>
      </c>
      <c r="L12" s="35" t="s">
        <v>51</v>
      </c>
      <c r="M12" s="36">
        <f t="shared" si="6"/>
        <v>1.5878696150551859</v>
      </c>
      <c r="N12" s="36">
        <f t="shared" si="1"/>
        <v>1.5852206674904779</v>
      </c>
      <c r="O12" s="36">
        <f t="shared" si="1"/>
        <v>1.604833523512265</v>
      </c>
      <c r="P12" s="36">
        <f t="shared" si="1"/>
        <v>1.6884138990010737</v>
      </c>
      <c r="Q12" s="36">
        <f t="shared" si="1"/>
        <v>1.7058113412443643</v>
      </c>
      <c r="R12" s="36">
        <f t="shared" si="1"/>
        <v>1.6450097215202741</v>
      </c>
      <c r="S12" s="36">
        <f t="shared" si="1"/>
        <v>1.5881457662925866</v>
      </c>
      <c r="T12" s="36">
        <f t="shared" si="1"/>
        <v>1.4697285270419156</v>
      </c>
      <c r="U12" s="36">
        <f t="shared" si="1"/>
        <v>1.542517610375558</v>
      </c>
      <c r="V12" s="36">
        <f t="shared" si="1"/>
        <v>1.5181991699978186</v>
      </c>
      <c r="W12" s="35" t="s">
        <v>51</v>
      </c>
      <c r="X12" s="27">
        <f t="shared" si="2"/>
        <v>1.49</v>
      </c>
      <c r="Y12" s="27">
        <f t="shared" si="2"/>
        <v>3.29</v>
      </c>
      <c r="Z12" s="9"/>
      <c r="AA12" s="1" t="s">
        <v>51</v>
      </c>
      <c r="AB12" s="1">
        <v>1.65</v>
      </c>
      <c r="AD12" s="1" t="s">
        <v>51</v>
      </c>
      <c r="AE12" s="1">
        <v>0.28999999999999998</v>
      </c>
      <c r="AF12" s="1">
        <v>0.17</v>
      </c>
      <c r="AG12" s="1">
        <v>0.27</v>
      </c>
      <c r="AH12" s="1">
        <v>0.21</v>
      </c>
      <c r="AI12" s="1">
        <v>1.1499999999999999</v>
      </c>
      <c r="AJ12" s="1">
        <v>0.64</v>
      </c>
      <c r="AK12" s="1">
        <f t="shared" si="7"/>
        <v>0.56999999999999995</v>
      </c>
      <c r="AL12" s="1">
        <f t="shared" si="7"/>
        <v>0.34</v>
      </c>
      <c r="AN12" s="37" t="s">
        <v>51</v>
      </c>
      <c r="AO12" s="80">
        <v>1.333791616120771</v>
      </c>
      <c r="AP12" s="80">
        <v>1.3742461538461539</v>
      </c>
      <c r="AQ12" s="30">
        <f t="shared" si="3"/>
        <v>1.4697285270419156</v>
      </c>
      <c r="AR12" s="30">
        <f t="shared" si="4"/>
        <v>1.7058113412443643</v>
      </c>
      <c r="AS12" s="31">
        <v>1.49</v>
      </c>
      <c r="AT12" s="31">
        <v>3.29</v>
      </c>
      <c r="AU12" s="30">
        <v>1.65</v>
      </c>
      <c r="AV12" s="30">
        <v>0.56999999999999995</v>
      </c>
      <c r="AW12" s="30">
        <v>0.34</v>
      </c>
      <c r="AX12" s="38">
        <v>3.27</v>
      </c>
      <c r="AY12" s="39" t="s">
        <v>51</v>
      </c>
      <c r="AZ12" s="34">
        <f t="shared" si="5"/>
        <v>0.40788734437944069</v>
      </c>
      <c r="BA12" s="34">
        <f t="shared" si="5"/>
        <v>0.42025876264408374</v>
      </c>
      <c r="BB12" s="34">
        <f t="shared" si="5"/>
        <v>0.44945826515043291</v>
      </c>
      <c r="BC12" s="34">
        <f t="shared" si="5"/>
        <v>0.52165484441723675</v>
      </c>
      <c r="BD12" s="34">
        <f t="shared" si="5"/>
        <v>0.45565749235474007</v>
      </c>
      <c r="BE12" s="34">
        <f t="shared" si="5"/>
        <v>1.0061162079510704</v>
      </c>
      <c r="BF12" s="34">
        <f t="shared" si="5"/>
        <v>0.50458715596330272</v>
      </c>
      <c r="BG12" s="34">
        <f t="shared" si="5"/>
        <v>0.17431192660550457</v>
      </c>
      <c r="BH12" s="34">
        <f t="shared" si="5"/>
        <v>0.10397553516819573</v>
      </c>
    </row>
    <row r="13" spans="1:61" x14ac:dyDescent="0.25">
      <c r="A13" s="35" t="s">
        <v>52</v>
      </c>
      <c r="B13" s="36">
        <v>2.5063245392121432</v>
      </c>
      <c r="C13" s="36">
        <v>2.4095892061197448</v>
      </c>
      <c r="D13" s="36">
        <v>2.1166124563305626</v>
      </c>
      <c r="E13" s="36">
        <v>2.5493314058547161</v>
      </c>
      <c r="F13" s="36">
        <v>2.3155041561257681</v>
      </c>
      <c r="G13" s="36">
        <v>2.1503433321286591</v>
      </c>
      <c r="H13" s="36">
        <v>2.5404168172509336</v>
      </c>
      <c r="I13" s="36">
        <v>2.5658354415130709</v>
      </c>
      <c r="J13" s="36">
        <v>2.3418865196964225</v>
      </c>
      <c r="K13" s="36">
        <v>2.1434766895554751</v>
      </c>
      <c r="L13" s="35" t="s">
        <v>52</v>
      </c>
      <c r="M13" s="36">
        <f t="shared" si="6"/>
        <v>2.674268607780776</v>
      </c>
      <c r="N13" s="36">
        <f t="shared" si="1"/>
        <v>2.5396176287096806</v>
      </c>
      <c r="O13" s="36">
        <f t="shared" si="1"/>
        <v>2.378216243068048</v>
      </c>
      <c r="P13" s="36">
        <f t="shared" si="1"/>
        <v>2.755140393228916</v>
      </c>
      <c r="Q13" s="36">
        <f t="shared" si="1"/>
        <v>2.5275670299375266</v>
      </c>
      <c r="R13" s="36">
        <f t="shared" si="1"/>
        <v>2.3622358916056894</v>
      </c>
      <c r="S13" s="36">
        <f t="shared" si="1"/>
        <v>2.7170233339582177</v>
      </c>
      <c r="T13" s="36">
        <f t="shared" si="1"/>
        <v>2.7108668161786271</v>
      </c>
      <c r="U13" s="36">
        <f t="shared" si="1"/>
        <v>2.5186992038034228</v>
      </c>
      <c r="V13" s="36">
        <f t="shared" si="1"/>
        <v>2.3808471504559314</v>
      </c>
      <c r="W13" s="35" t="s">
        <v>52</v>
      </c>
      <c r="X13" s="27">
        <f t="shared" si="2"/>
        <v>1.5049999999999999</v>
      </c>
      <c r="Y13" s="27">
        <f t="shared" si="2"/>
        <v>2.4850000000000003</v>
      </c>
      <c r="Z13" s="36"/>
      <c r="AA13" s="1" t="s">
        <v>52</v>
      </c>
      <c r="AB13" s="1">
        <v>2.93</v>
      </c>
      <c r="AD13" s="1" t="s">
        <v>52</v>
      </c>
      <c r="AE13" s="1">
        <v>0.92</v>
      </c>
      <c r="AF13" s="1">
        <v>0.2</v>
      </c>
      <c r="AG13" s="1">
        <v>0.98</v>
      </c>
      <c r="AH13" s="1">
        <v>0.28999999999999998</v>
      </c>
      <c r="AI13" s="1">
        <v>2.2000000000000002</v>
      </c>
      <c r="AJ13" s="1">
        <v>0.11</v>
      </c>
      <c r="AK13" s="1">
        <f t="shared" si="7"/>
        <v>1.3666666666666665</v>
      </c>
      <c r="AL13" s="1">
        <f t="shared" si="7"/>
        <v>0.19999999999999998</v>
      </c>
      <c r="AN13" s="37" t="s">
        <v>52</v>
      </c>
      <c r="AO13" s="80">
        <v>2.1830903907159782</v>
      </c>
      <c r="AP13" s="80">
        <v>2.7769230769230768</v>
      </c>
      <c r="AQ13" s="30">
        <f t="shared" si="3"/>
        <v>2.3622358916056894</v>
      </c>
      <c r="AR13" s="30">
        <f t="shared" si="4"/>
        <v>2.755140393228916</v>
      </c>
      <c r="AS13" s="31">
        <v>1.5049999999999999</v>
      </c>
      <c r="AT13" s="31">
        <v>2.4850000000000003</v>
      </c>
      <c r="AU13" s="30">
        <v>2.93</v>
      </c>
      <c r="AV13" s="30">
        <v>1.3666666666666665</v>
      </c>
      <c r="AW13" s="30">
        <v>0.19999999999999998</v>
      </c>
      <c r="AX13" s="38">
        <v>2.8</v>
      </c>
      <c r="AY13" s="39" t="s">
        <v>52</v>
      </c>
      <c r="AZ13" s="34">
        <f t="shared" si="5"/>
        <v>0.77967513954142087</v>
      </c>
      <c r="BA13" s="34">
        <f t="shared" si="5"/>
        <v>0.99175824175824179</v>
      </c>
      <c r="BB13" s="34">
        <f t="shared" si="5"/>
        <v>0.84365567557346055</v>
      </c>
      <c r="BC13" s="34">
        <f t="shared" si="5"/>
        <v>0.9839787118674701</v>
      </c>
      <c r="BD13" s="34">
        <f t="shared" si="5"/>
        <v>0.53749999999999998</v>
      </c>
      <c r="BE13" s="34">
        <f t="shared" si="5"/>
        <v>0.88750000000000018</v>
      </c>
      <c r="BF13" s="34">
        <f t="shared" si="5"/>
        <v>1.0464285714285715</v>
      </c>
      <c r="BG13" s="34">
        <f t="shared" si="5"/>
        <v>0.48809523809523808</v>
      </c>
      <c r="BH13" s="34">
        <f t="shared" si="5"/>
        <v>7.1428571428571425E-2</v>
      </c>
    </row>
    <row r="14" spans="1:61" x14ac:dyDescent="0.25">
      <c r="A14" s="26" t="s">
        <v>53</v>
      </c>
      <c r="B14" s="9">
        <v>14.010999999999999</v>
      </c>
      <c r="C14" s="9">
        <v>13.426</v>
      </c>
      <c r="D14" s="9">
        <v>11.124000000000001</v>
      </c>
      <c r="E14" s="9">
        <v>12.581</v>
      </c>
      <c r="F14" s="9">
        <v>12.333</v>
      </c>
      <c r="G14" s="9">
        <v>11.602</v>
      </c>
      <c r="H14" s="9">
        <v>13.584</v>
      </c>
      <c r="I14" s="9">
        <v>13.303000000000001</v>
      </c>
      <c r="J14" s="9">
        <v>12.375999999999999</v>
      </c>
      <c r="K14" s="9">
        <v>11.164</v>
      </c>
      <c r="L14" s="26" t="s">
        <v>53</v>
      </c>
      <c r="M14" s="9">
        <f t="shared" si="6"/>
        <v>14.949850618864703</v>
      </c>
      <c r="N14" s="9">
        <f t="shared" si="1"/>
        <v>14.150505902192242</v>
      </c>
      <c r="O14" s="9">
        <f t="shared" si="1"/>
        <v>12.498876404494384</v>
      </c>
      <c r="P14" s="9">
        <f t="shared" si="1"/>
        <v>13.596671349832485</v>
      </c>
      <c r="Q14" s="9">
        <f t="shared" si="1"/>
        <v>13.462504093439581</v>
      </c>
      <c r="R14" s="9">
        <f t="shared" si="1"/>
        <v>12.745248819070637</v>
      </c>
      <c r="S14" s="9">
        <f t="shared" si="1"/>
        <v>14.528342245989304</v>
      </c>
      <c r="T14" s="9">
        <f t="shared" si="1"/>
        <v>14.054939249867935</v>
      </c>
      <c r="U14" s="9">
        <f t="shared" si="1"/>
        <v>13.310389331038932</v>
      </c>
      <c r="V14" s="9">
        <f t="shared" si="1"/>
        <v>12.400311007441962</v>
      </c>
      <c r="W14" s="41"/>
      <c r="X14" s="41"/>
      <c r="Y14" s="41"/>
      <c r="Z14" s="36"/>
      <c r="AA14" s="1" t="s">
        <v>53</v>
      </c>
      <c r="AB14" s="1">
        <v>17.899999999999999</v>
      </c>
      <c r="AD14" s="1" t="s">
        <v>53</v>
      </c>
      <c r="AE14" s="1">
        <v>16.7</v>
      </c>
      <c r="AF14" s="1">
        <v>20.8</v>
      </c>
      <c r="AG14" s="1">
        <v>18.399999999999999</v>
      </c>
      <c r="AH14" s="1">
        <v>20</v>
      </c>
      <c r="AI14" s="1">
        <v>15</v>
      </c>
      <c r="AJ14" s="1">
        <v>21.7</v>
      </c>
      <c r="AK14" s="1">
        <f t="shared" si="7"/>
        <v>16.7</v>
      </c>
      <c r="AL14" s="1">
        <f t="shared" si="7"/>
        <v>20.833333333333332</v>
      </c>
      <c r="AN14" s="29" t="s">
        <v>53</v>
      </c>
      <c r="AO14" s="80">
        <v>8.5061999999999998</v>
      </c>
      <c r="AP14" s="79">
        <v>11.584769230769231</v>
      </c>
      <c r="AQ14" s="30">
        <f t="shared" si="3"/>
        <v>12.400311007441962</v>
      </c>
      <c r="AR14" s="30">
        <f t="shared" si="4"/>
        <v>14.949850618864703</v>
      </c>
      <c r="AS14" s="30">
        <v>13.096780000000001</v>
      </c>
      <c r="AT14" s="30">
        <v>24.817769999999999</v>
      </c>
      <c r="AU14" s="30">
        <v>17.899999999999999</v>
      </c>
      <c r="AV14" s="30">
        <v>16.7</v>
      </c>
      <c r="AW14" s="30">
        <v>20.833333333333332</v>
      </c>
      <c r="AX14" s="32">
        <v>14</v>
      </c>
      <c r="AY14" s="33" t="s">
        <v>53</v>
      </c>
      <c r="AZ14" s="34">
        <f t="shared" si="5"/>
        <v>0.60758571428571428</v>
      </c>
      <c r="BA14" s="34">
        <f t="shared" si="5"/>
        <v>0.82748351648351648</v>
      </c>
      <c r="BB14" s="34">
        <f t="shared" si="5"/>
        <v>0.88573650053156872</v>
      </c>
      <c r="BC14" s="34">
        <f t="shared" si="5"/>
        <v>1.0678464727760502</v>
      </c>
      <c r="BD14" s="34">
        <f t="shared" si="5"/>
        <v>0.93548428571428577</v>
      </c>
      <c r="BE14" s="34">
        <f t="shared" si="5"/>
        <v>1.7726978571428571</v>
      </c>
      <c r="BF14" s="34">
        <f t="shared" si="5"/>
        <v>1.2785714285714285</v>
      </c>
      <c r="BG14" s="34">
        <f t="shared" si="5"/>
        <v>1.1928571428571428</v>
      </c>
      <c r="BH14" s="34">
        <f t="shared" si="5"/>
        <v>1.4880952380952379</v>
      </c>
    </row>
    <row r="15" spans="1:61" x14ac:dyDescent="0.25">
      <c r="A15" s="26" t="s">
        <v>54</v>
      </c>
      <c r="B15" s="9">
        <v>101.2</v>
      </c>
      <c r="C15" s="9">
        <v>100.84</v>
      </c>
      <c r="D15" s="9">
        <v>84.83</v>
      </c>
      <c r="E15" s="9"/>
      <c r="F15" s="9">
        <v>86.680999999999997</v>
      </c>
      <c r="G15" s="9">
        <v>81.370999999999995</v>
      </c>
      <c r="H15" s="9">
        <v>100.76</v>
      </c>
      <c r="I15" s="9">
        <v>97.906000000000006</v>
      </c>
      <c r="J15" s="9">
        <v>91.22</v>
      </c>
      <c r="K15" s="9">
        <v>83.046000000000006</v>
      </c>
      <c r="L15" s="26" t="s">
        <v>54</v>
      </c>
      <c r="M15" s="9">
        <f t="shared" si="6"/>
        <v>107.98122065727699</v>
      </c>
      <c r="N15" s="9">
        <f t="shared" si="1"/>
        <v>106.28161888701518</v>
      </c>
      <c r="O15" s="9">
        <f t="shared" si="1"/>
        <v>95.31460674157303</v>
      </c>
      <c r="P15" s="9"/>
      <c r="Q15" s="9">
        <f t="shared" si="1"/>
        <v>94.619583014954699</v>
      </c>
      <c r="R15" s="9">
        <f t="shared" si="1"/>
        <v>89.389212347577711</v>
      </c>
      <c r="S15" s="9">
        <f t="shared" si="1"/>
        <v>107.76470588235294</v>
      </c>
      <c r="T15" s="9">
        <f t="shared" si="1"/>
        <v>103.44004226096143</v>
      </c>
      <c r="U15" s="9">
        <f t="shared" si="1"/>
        <v>98.107119810711978</v>
      </c>
      <c r="V15" s="9">
        <f t="shared" si="1"/>
        <v>92.24258580473176</v>
      </c>
      <c r="W15" s="26" t="s">
        <v>40</v>
      </c>
      <c r="X15" s="3">
        <v>54.4</v>
      </c>
      <c r="Y15" s="1">
        <v>85.2</v>
      </c>
      <c r="Z15" s="1" t="s">
        <v>42</v>
      </c>
      <c r="AA15" s="1" t="s">
        <v>54</v>
      </c>
      <c r="AD15" s="1" t="s">
        <v>54</v>
      </c>
      <c r="AE15" s="1">
        <v>33.5</v>
      </c>
      <c r="AF15" s="1">
        <v>38.6</v>
      </c>
      <c r="AG15" s="1">
        <v>28.5</v>
      </c>
      <c r="AH15" s="1">
        <v>38.799999999999997</v>
      </c>
      <c r="AK15" s="1">
        <f t="shared" si="7"/>
        <v>31</v>
      </c>
      <c r="AL15" s="1">
        <f t="shared" si="7"/>
        <v>38.700000000000003</v>
      </c>
      <c r="AN15" s="29" t="s">
        <v>54</v>
      </c>
      <c r="AO15" s="79">
        <v>71.45716666666668</v>
      </c>
      <c r="AP15" s="79">
        <v>78.552307692307693</v>
      </c>
      <c r="AQ15" s="30">
        <f t="shared" si="3"/>
        <v>89.389212347577711</v>
      </c>
      <c r="AR15" s="30">
        <f t="shared" si="4"/>
        <v>107.98122065727699</v>
      </c>
      <c r="AS15" s="30">
        <v>112.75605</v>
      </c>
      <c r="AT15" s="30">
        <v>178.18688</v>
      </c>
      <c r="AU15" s="30"/>
      <c r="AV15" s="30">
        <v>31</v>
      </c>
      <c r="AW15" s="30">
        <v>38.700000000000003</v>
      </c>
      <c r="AX15" s="32">
        <v>97</v>
      </c>
      <c r="AY15" s="33" t="s">
        <v>54</v>
      </c>
      <c r="AZ15" s="34">
        <f t="shared" si="5"/>
        <v>0.73667182130584208</v>
      </c>
      <c r="BA15" s="34">
        <f t="shared" si="5"/>
        <v>0.80981760507533707</v>
      </c>
      <c r="BB15" s="34">
        <f t="shared" si="5"/>
        <v>0.92153827162451252</v>
      </c>
      <c r="BC15" s="34">
        <f t="shared" si="5"/>
        <v>1.1132084603842989</v>
      </c>
      <c r="BD15" s="34">
        <f t="shared" si="5"/>
        <v>1.1624335051546393</v>
      </c>
      <c r="BE15" s="34">
        <f t="shared" si="5"/>
        <v>1.8369781443298969</v>
      </c>
      <c r="BF15" s="34"/>
      <c r="BG15" s="34">
        <f t="shared" si="5"/>
        <v>0.31958762886597936</v>
      </c>
      <c r="BH15" s="34">
        <f t="shared" si="5"/>
        <v>0.39896907216494848</v>
      </c>
    </row>
    <row r="16" spans="1:61" x14ac:dyDescent="0.25">
      <c r="A16" s="26" t="s">
        <v>55</v>
      </c>
      <c r="B16" s="9">
        <v>83.924999999999997</v>
      </c>
      <c r="C16" s="9">
        <v>80.674999999999997</v>
      </c>
      <c r="D16" s="9">
        <v>65.540999999999997</v>
      </c>
      <c r="E16" s="9">
        <v>75.385000000000005</v>
      </c>
      <c r="F16" s="9">
        <v>74.924000000000007</v>
      </c>
      <c r="G16" s="9">
        <v>68.665999999999997</v>
      </c>
      <c r="H16" s="9">
        <v>80.332999999999998</v>
      </c>
      <c r="I16" s="9">
        <v>76.677999999999997</v>
      </c>
      <c r="J16" s="9">
        <v>70.899000000000001</v>
      </c>
      <c r="K16" s="9">
        <v>65.488</v>
      </c>
      <c r="L16" s="26" t="s">
        <v>55</v>
      </c>
      <c r="M16" s="9">
        <f t="shared" si="6"/>
        <v>89.548655569782326</v>
      </c>
      <c r="N16" s="9">
        <f t="shared" si="1"/>
        <v>85.028456998313658</v>
      </c>
      <c r="O16" s="9">
        <f t="shared" si="1"/>
        <v>73.641573033707857</v>
      </c>
      <c r="P16" s="9">
        <f t="shared" si="1"/>
        <v>81.470874311034265</v>
      </c>
      <c r="Q16" s="9">
        <f t="shared" si="1"/>
        <v>81.785831241130893</v>
      </c>
      <c r="R16" s="9">
        <f t="shared" si="1"/>
        <v>75.432275074151377</v>
      </c>
      <c r="S16" s="9">
        <f t="shared" si="1"/>
        <v>85.917647058823533</v>
      </c>
      <c r="T16" s="9">
        <f t="shared" si="1"/>
        <v>81.012150026413082</v>
      </c>
      <c r="U16" s="9">
        <f t="shared" si="1"/>
        <v>76.251882125188203</v>
      </c>
      <c r="V16" s="9">
        <f t="shared" si="1"/>
        <v>72.740197711873819</v>
      </c>
      <c r="W16" s="35" t="s">
        <v>41</v>
      </c>
      <c r="X16" s="3">
        <v>0.22</v>
      </c>
      <c r="Y16" s="1">
        <v>1</v>
      </c>
      <c r="AA16" s="1" t="s">
        <v>55</v>
      </c>
      <c r="AB16" s="1">
        <v>116</v>
      </c>
      <c r="AD16" s="1" t="s">
        <v>55</v>
      </c>
      <c r="AE16" s="1">
        <v>61.4</v>
      </c>
      <c r="AF16" s="1">
        <v>417.9</v>
      </c>
      <c r="AG16" s="1">
        <v>72.5</v>
      </c>
      <c r="AH16" s="9">
        <v>531.6</v>
      </c>
      <c r="AI16" s="9">
        <v>131</v>
      </c>
      <c r="AJ16" s="9">
        <v>962</v>
      </c>
      <c r="AK16" s="1">
        <f t="shared" si="7"/>
        <v>88.3</v>
      </c>
      <c r="AL16" s="1">
        <f t="shared" si="7"/>
        <v>637.16666666666663</v>
      </c>
      <c r="AN16" s="29" t="s">
        <v>55</v>
      </c>
      <c r="AO16" s="79">
        <v>62.036833333333334</v>
      </c>
      <c r="AP16" s="79">
        <v>76.324615384615399</v>
      </c>
      <c r="AQ16" s="30">
        <f t="shared" si="3"/>
        <v>72.740197711873819</v>
      </c>
      <c r="AR16" s="30">
        <f t="shared" si="4"/>
        <v>89.548655569782326</v>
      </c>
      <c r="AS16" s="30">
        <v>109.67149999999999</v>
      </c>
      <c r="AT16" s="30">
        <v>518.75072999999998</v>
      </c>
      <c r="AU16" s="30">
        <v>116</v>
      </c>
      <c r="AV16" s="30">
        <v>88.3</v>
      </c>
      <c r="AW16" s="30">
        <v>637.16666666666663</v>
      </c>
      <c r="AX16" s="32">
        <v>92</v>
      </c>
      <c r="AY16" s="33" t="s">
        <v>55</v>
      </c>
      <c r="AZ16" s="34">
        <f t="shared" si="5"/>
        <v>0.67431340579710142</v>
      </c>
      <c r="BA16" s="34">
        <f t="shared" si="5"/>
        <v>0.82961538461538475</v>
      </c>
      <c r="BB16" s="34">
        <f t="shared" si="5"/>
        <v>0.79065432295515026</v>
      </c>
      <c r="BC16" s="34">
        <f t="shared" si="5"/>
        <v>0.97335495184546006</v>
      </c>
      <c r="BD16" s="34">
        <f t="shared" si="5"/>
        <v>1.1920815217391303</v>
      </c>
      <c r="BE16" s="34">
        <f t="shared" si="5"/>
        <v>5.638594891304348</v>
      </c>
      <c r="BF16" s="34">
        <f t="shared" si="5"/>
        <v>1.2608695652173914</v>
      </c>
      <c r="BG16" s="34">
        <f t="shared" si="5"/>
        <v>0.95978260869565213</v>
      </c>
      <c r="BH16" s="34">
        <f t="shared" si="5"/>
        <v>6.9257246376811592</v>
      </c>
    </row>
    <row r="17" spans="1:61" x14ac:dyDescent="0.25">
      <c r="A17" s="26" t="s">
        <v>56</v>
      </c>
      <c r="B17" s="9">
        <v>15.276999999999999</v>
      </c>
      <c r="C17" s="9">
        <v>14.308</v>
      </c>
      <c r="D17" s="9">
        <v>11.962</v>
      </c>
      <c r="E17" s="9">
        <v>13.673</v>
      </c>
      <c r="F17" s="9">
        <v>13.241</v>
      </c>
      <c r="G17" s="9">
        <v>12.428000000000001</v>
      </c>
      <c r="H17" s="9">
        <v>14.981</v>
      </c>
      <c r="I17" s="9">
        <v>14.042</v>
      </c>
      <c r="J17" s="9">
        <v>12.957000000000001</v>
      </c>
      <c r="K17" s="9">
        <v>11.512</v>
      </c>
      <c r="L17" s="26" t="s">
        <v>56</v>
      </c>
      <c r="M17" s="9">
        <f t="shared" si="6"/>
        <v>16.300682885189925</v>
      </c>
      <c r="N17" s="9">
        <f t="shared" si="1"/>
        <v>15.080101180438449</v>
      </c>
      <c r="O17" s="9">
        <f t="shared" si="1"/>
        <v>13.440449438202247</v>
      </c>
      <c r="P17" s="9">
        <f t="shared" si="1"/>
        <v>14.776829136496271</v>
      </c>
      <c r="Q17" s="9">
        <f t="shared" si="1"/>
        <v>14.453662263944983</v>
      </c>
      <c r="R17" s="9">
        <f t="shared" si="1"/>
        <v>13.652641986158411</v>
      </c>
      <c r="S17" s="9">
        <f t="shared" si="1"/>
        <v>16.022459893048126</v>
      </c>
      <c r="T17" s="9">
        <f t="shared" si="1"/>
        <v>14.835710512414156</v>
      </c>
      <c r="U17" s="9">
        <f t="shared" si="1"/>
        <v>13.935254893525489</v>
      </c>
      <c r="V17" s="9">
        <f t="shared" si="1"/>
        <v>12.786848828168388</v>
      </c>
      <c r="W17" s="26" t="s">
        <v>44</v>
      </c>
      <c r="X17" s="3">
        <v>6.2</v>
      </c>
      <c r="Y17" s="1">
        <v>14</v>
      </c>
      <c r="AA17" s="1" t="s">
        <v>56</v>
      </c>
      <c r="AB17" s="9">
        <v>24.1</v>
      </c>
      <c r="AC17" s="9"/>
      <c r="AD17" s="9" t="s">
        <v>56</v>
      </c>
      <c r="AE17" s="9">
        <v>5.17</v>
      </c>
      <c r="AF17" s="9">
        <v>4.46</v>
      </c>
      <c r="AG17" s="9">
        <v>6.04</v>
      </c>
      <c r="AH17" s="9">
        <v>6.17</v>
      </c>
      <c r="AI17" s="9">
        <v>13.1</v>
      </c>
      <c r="AJ17" s="9">
        <v>11</v>
      </c>
      <c r="AK17" s="1">
        <f t="shared" si="7"/>
        <v>8.1033333333333335</v>
      </c>
      <c r="AL17" s="1">
        <f t="shared" si="7"/>
        <v>7.21</v>
      </c>
      <c r="AN17" s="29" t="s">
        <v>56</v>
      </c>
      <c r="AO17" s="79">
        <v>11.22545</v>
      </c>
      <c r="AP17" s="79">
        <v>12.223846153846155</v>
      </c>
      <c r="AQ17" s="30">
        <f t="shared" si="3"/>
        <v>12.786848828168388</v>
      </c>
      <c r="AR17" s="30">
        <f t="shared" si="4"/>
        <v>16.300682885189925</v>
      </c>
      <c r="AS17" s="30">
        <v>13.62069</v>
      </c>
      <c r="AT17" s="30">
        <v>24.502320000000001</v>
      </c>
      <c r="AU17" s="30">
        <v>24.1</v>
      </c>
      <c r="AV17" s="30">
        <v>8.1033333333333335</v>
      </c>
      <c r="AW17" s="30">
        <v>7.21</v>
      </c>
      <c r="AX17" s="32">
        <v>17.3</v>
      </c>
      <c r="AY17" s="33" t="s">
        <v>56</v>
      </c>
      <c r="AZ17" s="34">
        <f t="shared" si="5"/>
        <v>0.64886994219653182</v>
      </c>
      <c r="BA17" s="34">
        <f t="shared" si="5"/>
        <v>0.70658070253445981</v>
      </c>
      <c r="BB17" s="34">
        <f t="shared" si="5"/>
        <v>0.73912420972071602</v>
      </c>
      <c r="BC17" s="34">
        <f t="shared" si="5"/>
        <v>0.94223600492427306</v>
      </c>
      <c r="BD17" s="34">
        <f t="shared" si="5"/>
        <v>0.78732312138728322</v>
      </c>
      <c r="BE17" s="34">
        <f t="shared" si="5"/>
        <v>1.4163190751445087</v>
      </c>
      <c r="BF17" s="34">
        <f t="shared" si="5"/>
        <v>1.3930635838150289</v>
      </c>
      <c r="BG17" s="34">
        <f t="shared" si="5"/>
        <v>0.46840077071290942</v>
      </c>
      <c r="BH17" s="34">
        <f t="shared" si="5"/>
        <v>0.41676300578034681</v>
      </c>
    </row>
    <row r="18" spans="1:61" s="9" customFormat="1" x14ac:dyDescent="0.25">
      <c r="A18" s="26" t="s">
        <v>57</v>
      </c>
      <c r="B18" s="9">
        <v>51.679000000000002</v>
      </c>
      <c r="C18" s="9">
        <v>31.972000000000001</v>
      </c>
      <c r="D18" s="9">
        <v>31.154</v>
      </c>
      <c r="E18" s="9">
        <v>31.074999999999999</v>
      </c>
      <c r="F18" s="9">
        <v>44.183999999999997</v>
      </c>
      <c r="G18" s="9">
        <v>34.744</v>
      </c>
      <c r="H18" s="9">
        <v>37.503</v>
      </c>
      <c r="I18" s="9">
        <v>43.972000000000001</v>
      </c>
      <c r="J18" s="9">
        <v>41.412999999999997</v>
      </c>
      <c r="K18" s="9">
        <v>30.164000000000001</v>
      </c>
      <c r="L18" s="26" t="s">
        <v>57</v>
      </c>
      <c r="M18" s="9">
        <f t="shared" si="6"/>
        <v>55.141912078531803</v>
      </c>
      <c r="N18" s="9">
        <f t="shared" si="1"/>
        <v>33.697301854974711</v>
      </c>
      <c r="O18" s="9">
        <f t="shared" si="1"/>
        <v>35.004494382022472</v>
      </c>
      <c r="P18" s="9">
        <f t="shared" si="1"/>
        <v>33.583702582946074</v>
      </c>
      <c r="Q18" s="9">
        <f t="shared" si="1"/>
        <v>48.23054251719244</v>
      </c>
      <c r="R18" s="9">
        <f t="shared" si="1"/>
        <v>38.167637042733162</v>
      </c>
      <c r="S18" s="9">
        <f t="shared" si="1"/>
        <v>40.110160427807486</v>
      </c>
      <c r="T18" s="9">
        <f t="shared" si="1"/>
        <v>46.457474907554143</v>
      </c>
      <c r="U18" s="9">
        <f t="shared" si="1"/>
        <v>44.539685953968586</v>
      </c>
      <c r="V18" s="9">
        <f t="shared" si="1"/>
        <v>33.504387426413416</v>
      </c>
      <c r="W18" s="35" t="s">
        <v>46</v>
      </c>
      <c r="X18" s="3">
        <v>0.97</v>
      </c>
      <c r="Y18" s="1">
        <v>6.1</v>
      </c>
      <c r="Z18" s="1"/>
      <c r="AA18" s="1" t="s">
        <v>57</v>
      </c>
      <c r="AB18" s="9">
        <v>83</v>
      </c>
      <c r="AD18" s="9" t="s">
        <v>57</v>
      </c>
      <c r="AE18" s="9">
        <v>5.2</v>
      </c>
      <c r="AF18" s="9">
        <v>11.57</v>
      </c>
      <c r="AG18" s="9">
        <v>6.01</v>
      </c>
      <c r="AH18" s="1">
        <v>15.77</v>
      </c>
      <c r="AI18" s="1">
        <v>41</v>
      </c>
      <c r="AJ18" s="1">
        <v>44</v>
      </c>
      <c r="AK18" s="1">
        <f t="shared" si="7"/>
        <v>17.403333333333332</v>
      </c>
      <c r="AL18" s="1">
        <f t="shared" si="7"/>
        <v>23.78</v>
      </c>
      <c r="AM18" s="1"/>
      <c r="AN18" s="29" t="s">
        <v>57</v>
      </c>
      <c r="AO18" s="79">
        <v>30.629499999999997</v>
      </c>
      <c r="AP18" s="79">
        <v>22.412307692307692</v>
      </c>
      <c r="AQ18" s="30">
        <f t="shared" si="3"/>
        <v>33.504387426413416</v>
      </c>
      <c r="AR18" s="30">
        <f t="shared" si="4"/>
        <v>55.141912078531803</v>
      </c>
      <c r="AS18" s="30">
        <v>48.479099999999995</v>
      </c>
      <c r="AT18" s="30">
        <v>93.524850000000001</v>
      </c>
      <c r="AU18" s="30">
        <v>83</v>
      </c>
      <c r="AV18" s="30">
        <v>17.403333333333332</v>
      </c>
      <c r="AW18" s="30">
        <v>23.78</v>
      </c>
      <c r="AX18" s="32">
        <v>47</v>
      </c>
      <c r="AY18" s="33" t="s">
        <v>57</v>
      </c>
      <c r="AZ18" s="34">
        <f t="shared" si="5"/>
        <v>0.65169148936170207</v>
      </c>
      <c r="BA18" s="34">
        <f t="shared" si="5"/>
        <v>0.47685761047463177</v>
      </c>
      <c r="BB18" s="34">
        <f t="shared" si="5"/>
        <v>0.71285930694496635</v>
      </c>
      <c r="BC18" s="34">
        <f t="shared" si="5"/>
        <v>1.1732321718836554</v>
      </c>
      <c r="BD18" s="34">
        <f t="shared" si="5"/>
        <v>1.0314702127659574</v>
      </c>
      <c r="BE18" s="34">
        <f t="shared" si="5"/>
        <v>1.989890425531915</v>
      </c>
      <c r="BF18" s="34">
        <f t="shared" si="5"/>
        <v>1.7659574468085106</v>
      </c>
      <c r="BG18" s="34">
        <f t="shared" si="5"/>
        <v>0.37028368794326239</v>
      </c>
      <c r="BH18" s="34">
        <f t="shared" si="5"/>
        <v>0.50595744680851062</v>
      </c>
      <c r="BI18" s="1"/>
    </row>
    <row r="19" spans="1:61" s="9" customFormat="1" x14ac:dyDescent="0.25">
      <c r="A19" s="26" t="s">
        <v>58</v>
      </c>
      <c r="B19" s="9">
        <v>78.057000000000002</v>
      </c>
      <c r="C19" s="9">
        <v>74.876999999999995</v>
      </c>
      <c r="D19" s="9">
        <v>65.042000000000002</v>
      </c>
      <c r="E19" s="9">
        <v>74.954999999999998</v>
      </c>
      <c r="F19" s="9">
        <v>76.286000000000001</v>
      </c>
      <c r="G19" s="9">
        <v>68.88</v>
      </c>
      <c r="H19" s="9">
        <v>84.194000000000003</v>
      </c>
      <c r="I19" s="9">
        <v>73.747</v>
      </c>
      <c r="J19" s="9">
        <v>71.424999999999997</v>
      </c>
      <c r="K19" s="9">
        <v>64.248000000000005</v>
      </c>
      <c r="L19" s="26" t="s">
        <v>58</v>
      </c>
      <c r="M19" s="9">
        <f t="shared" si="6"/>
        <v>83.287451984635084</v>
      </c>
      <c r="N19" s="9">
        <f t="shared" si="1"/>
        <v>78.917580101180434</v>
      </c>
      <c r="O19" s="9">
        <f t="shared" si="1"/>
        <v>73.08089887640449</v>
      </c>
      <c r="P19" s="9">
        <f t="shared" si="1"/>
        <v>81.006160164271051</v>
      </c>
      <c r="Q19" s="9">
        <f t="shared" si="1"/>
        <v>83.272568496888994</v>
      </c>
      <c r="R19" s="9">
        <f t="shared" si="1"/>
        <v>75.667362407997359</v>
      </c>
      <c r="S19" s="9">
        <f t="shared" si="1"/>
        <v>90.047058823529412</v>
      </c>
      <c r="T19" s="9">
        <f t="shared" si="1"/>
        <v>77.915478077126252</v>
      </c>
      <c r="U19" s="9">
        <f t="shared" si="1"/>
        <v>76.817595181759515</v>
      </c>
      <c r="V19" s="9">
        <f t="shared" si="1"/>
        <v>71.362879040319896</v>
      </c>
      <c r="W19" s="35" t="s">
        <v>48</v>
      </c>
      <c r="X19" s="3">
        <v>3.1E-2</v>
      </c>
      <c r="Y19" s="1">
        <v>8.5000000000000006E-2</v>
      </c>
      <c r="Z19" s="1"/>
      <c r="AA19" s="9" t="s">
        <v>58</v>
      </c>
      <c r="AB19" s="1">
        <v>135</v>
      </c>
      <c r="AC19" s="1"/>
      <c r="AD19" s="1" t="s">
        <v>58</v>
      </c>
      <c r="AE19" s="1">
        <v>2.95</v>
      </c>
      <c r="AF19" s="1">
        <v>2.27</v>
      </c>
      <c r="AG19" s="1">
        <v>1.72</v>
      </c>
      <c r="AH19" s="1">
        <v>3.77</v>
      </c>
      <c r="AI19" s="1">
        <v>14</v>
      </c>
      <c r="AJ19" s="1">
        <v>8</v>
      </c>
      <c r="AK19" s="1">
        <f t="shared" si="7"/>
        <v>6.2233333333333336</v>
      </c>
      <c r="AL19" s="1">
        <f t="shared" si="7"/>
        <v>4.68</v>
      </c>
      <c r="AM19" s="1"/>
      <c r="AN19" s="29" t="s">
        <v>58</v>
      </c>
      <c r="AO19" s="79">
        <v>67.592333333333329</v>
      </c>
      <c r="AP19" s="79">
        <v>19.28923076923077</v>
      </c>
      <c r="AQ19" s="30">
        <f t="shared" si="3"/>
        <v>71.362879040319896</v>
      </c>
      <c r="AR19" s="30">
        <f t="shared" si="4"/>
        <v>90.047058823529412</v>
      </c>
      <c r="AS19" s="30">
        <v>81.4983</v>
      </c>
      <c r="AT19" s="30">
        <v>154.40141</v>
      </c>
      <c r="AU19" s="30">
        <v>135</v>
      </c>
      <c r="AV19" s="30">
        <v>6.2233333333333336</v>
      </c>
      <c r="AW19" s="30">
        <v>4.68</v>
      </c>
      <c r="AX19" s="32">
        <v>67</v>
      </c>
      <c r="AY19" s="33" t="s">
        <v>58</v>
      </c>
      <c r="AZ19" s="34">
        <f t="shared" si="5"/>
        <v>1.0088407960199004</v>
      </c>
      <c r="BA19" s="34">
        <f t="shared" si="5"/>
        <v>0.28789896670493687</v>
      </c>
      <c r="BB19" s="34">
        <f t="shared" si="5"/>
        <v>1.0651175976167149</v>
      </c>
      <c r="BC19" s="34">
        <f t="shared" si="5"/>
        <v>1.3439859525899913</v>
      </c>
      <c r="BD19" s="34">
        <f t="shared" si="5"/>
        <v>1.2163925373134328</v>
      </c>
      <c r="BE19" s="34">
        <f t="shared" si="5"/>
        <v>2.3044986567164178</v>
      </c>
      <c r="BF19" s="34">
        <f t="shared" si="5"/>
        <v>2.0149253731343282</v>
      </c>
      <c r="BG19" s="34">
        <f t="shared" si="5"/>
        <v>9.2885572139303485E-2</v>
      </c>
      <c r="BH19" s="34">
        <f t="shared" si="5"/>
        <v>6.9850746268656713E-2</v>
      </c>
    </row>
    <row r="20" spans="1:61" x14ac:dyDescent="0.25">
      <c r="A20" s="35" t="s">
        <v>59</v>
      </c>
      <c r="B20" s="9">
        <v>17.806000000000001</v>
      </c>
      <c r="C20" s="9">
        <v>16.835000000000001</v>
      </c>
      <c r="D20" s="9">
        <v>13.477</v>
      </c>
      <c r="E20" s="9">
        <v>15.497999999999999</v>
      </c>
      <c r="F20" s="9">
        <v>14.702999999999999</v>
      </c>
      <c r="G20" s="9">
        <v>13.813000000000001</v>
      </c>
      <c r="H20" s="9">
        <v>16.806000000000001</v>
      </c>
      <c r="I20" s="9">
        <v>16.798999999999999</v>
      </c>
      <c r="J20" s="9">
        <v>14.382999999999999</v>
      </c>
      <c r="K20" s="9">
        <v>11.926</v>
      </c>
      <c r="L20" s="35" t="s">
        <v>59</v>
      </c>
      <c r="M20" s="9">
        <f t="shared" si="6"/>
        <v>18.999146393512593</v>
      </c>
      <c r="N20" s="9">
        <f t="shared" si="1"/>
        <v>17.743465430016865</v>
      </c>
      <c r="O20" s="9">
        <f t="shared" si="1"/>
        <v>15.142696629213484</v>
      </c>
      <c r="P20" s="9">
        <f t="shared" si="1"/>
        <v>16.749162433805253</v>
      </c>
      <c r="Q20" s="9">
        <f t="shared" si="1"/>
        <v>16.049557908525269</v>
      </c>
      <c r="R20" s="9">
        <f t="shared" si="1"/>
        <v>15.174118422498077</v>
      </c>
      <c r="S20" s="9">
        <f t="shared" si="1"/>
        <v>17.974331550802141</v>
      </c>
      <c r="T20" s="9">
        <f t="shared" si="1"/>
        <v>17.748547279450605</v>
      </c>
      <c r="U20" s="9">
        <f t="shared" si="1"/>
        <v>15.468918046891803</v>
      </c>
      <c r="V20" s="9">
        <f t="shared" si="1"/>
        <v>13.246695545929134</v>
      </c>
      <c r="W20" s="35" t="s">
        <v>49</v>
      </c>
      <c r="X20" s="3">
        <v>0.41</v>
      </c>
      <c r="Y20" s="1">
        <v>4.0999999999999996</v>
      </c>
      <c r="AA20" s="1" t="s">
        <v>59</v>
      </c>
      <c r="AB20" s="1">
        <v>10.199999999999999</v>
      </c>
      <c r="AD20" s="1" t="s">
        <v>59</v>
      </c>
      <c r="AN20" s="37" t="s">
        <v>59</v>
      </c>
      <c r="AO20" s="80">
        <v>3.4101499999999998</v>
      </c>
      <c r="AP20" s="80">
        <v>0.80974358974358962</v>
      </c>
      <c r="AQ20" s="30">
        <f t="shared" si="3"/>
        <v>13.246695545929134</v>
      </c>
      <c r="AR20" s="30">
        <f t="shared" si="4"/>
        <v>18.999146393512593</v>
      </c>
      <c r="AS20" s="30">
        <v>4.7</v>
      </c>
      <c r="AT20" s="30">
        <v>11.4</v>
      </c>
      <c r="AU20" s="30">
        <v>10.199999999999999</v>
      </c>
      <c r="AV20" s="30"/>
      <c r="AW20" s="30"/>
      <c r="AX20" s="38">
        <v>4.8</v>
      </c>
      <c r="AY20" s="39" t="s">
        <v>59</v>
      </c>
      <c r="AZ20" s="34">
        <f t="shared" si="5"/>
        <v>0.71044791666666662</v>
      </c>
      <c r="BA20" s="34">
        <f t="shared" si="5"/>
        <v>0.16869658119658118</v>
      </c>
      <c r="BB20" s="34">
        <f t="shared" si="5"/>
        <v>2.7597282387352364</v>
      </c>
      <c r="BC20" s="34">
        <f t="shared" si="5"/>
        <v>3.9581554986484568</v>
      </c>
      <c r="BD20" s="34">
        <f t="shared" si="5"/>
        <v>0.97916666666666674</v>
      </c>
      <c r="BE20" s="34">
        <f t="shared" si="5"/>
        <v>2.375</v>
      </c>
      <c r="BF20" s="34">
        <f t="shared" si="5"/>
        <v>2.125</v>
      </c>
      <c r="BG20" s="34"/>
      <c r="BH20" s="34"/>
      <c r="BI20" s="9"/>
    </row>
    <row r="21" spans="1:61" x14ac:dyDescent="0.25">
      <c r="A21" s="35" t="s">
        <v>60</v>
      </c>
      <c r="B21" s="36">
        <v>9.6207999999999991</v>
      </c>
      <c r="C21" s="36">
        <v>6.8632999999999997</v>
      </c>
      <c r="D21" s="36">
        <v>3.8860999999999999</v>
      </c>
      <c r="E21" s="36">
        <v>1.7198</v>
      </c>
      <c r="F21" s="36">
        <v>0.66764999999999997</v>
      </c>
      <c r="G21" s="36">
        <v>0.70496000000000003</v>
      </c>
      <c r="H21" s="36">
        <v>1.5503</v>
      </c>
      <c r="I21" s="36">
        <v>1.5862000000000001</v>
      </c>
      <c r="J21" s="36"/>
      <c r="K21" s="36">
        <v>0.50999000000000005</v>
      </c>
      <c r="L21" s="35" t="s">
        <v>60</v>
      </c>
      <c r="M21" s="36">
        <f t="shared" si="6"/>
        <v>10.265471617584293</v>
      </c>
      <c r="N21" s="36">
        <f t="shared" si="6"/>
        <v>7.2336635750421578</v>
      </c>
      <c r="O21" s="36">
        <f t="shared" si="6"/>
        <v>4.3664044943820226</v>
      </c>
      <c r="P21" s="36">
        <f t="shared" si="6"/>
        <v>1.8586404409380739</v>
      </c>
      <c r="Q21" s="36">
        <f t="shared" si="6"/>
        <v>0.72879598297129133</v>
      </c>
      <c r="R21" s="36">
        <f t="shared" si="6"/>
        <v>0.77442601340217521</v>
      </c>
      <c r="S21" s="36">
        <f t="shared" si="6"/>
        <v>1.6580748663101605</v>
      </c>
      <c r="T21" s="36">
        <f t="shared" si="6"/>
        <v>1.6758584257791864</v>
      </c>
      <c r="U21" s="36"/>
      <c r="V21" s="36">
        <f t="shared" ref="V21:V46" si="8">100*K21/K$2</f>
        <v>0.56646673331111852</v>
      </c>
      <c r="W21" s="35" t="s">
        <v>50</v>
      </c>
      <c r="X21" s="3">
        <v>1.02</v>
      </c>
      <c r="Y21" s="1">
        <v>7.39</v>
      </c>
      <c r="AA21" s="1" t="s">
        <v>60</v>
      </c>
      <c r="AB21" s="1">
        <v>1.2</v>
      </c>
      <c r="AD21" s="1" t="s">
        <v>60</v>
      </c>
      <c r="AN21" s="37" t="s">
        <v>60</v>
      </c>
      <c r="AO21" s="80">
        <v>1.2830166666666667</v>
      </c>
      <c r="AP21" s="80">
        <v>0.21166666666666667</v>
      </c>
      <c r="AQ21" s="30">
        <f t="shared" si="3"/>
        <v>0.56646673331111852</v>
      </c>
      <c r="AR21" s="30">
        <f t="shared" si="4"/>
        <v>10.265471617584293</v>
      </c>
      <c r="AU21" s="30">
        <v>1.2</v>
      </c>
      <c r="AV21" s="30"/>
      <c r="AW21" s="30"/>
      <c r="AX21" s="38">
        <v>1.6</v>
      </c>
      <c r="AY21" s="39" t="s">
        <v>60</v>
      </c>
      <c r="AZ21" s="34">
        <f t="shared" ref="AZ21:BE46" si="9">AO21/$AX21</f>
        <v>0.80188541666666668</v>
      </c>
      <c r="BA21" s="34">
        <f t="shared" si="9"/>
        <v>0.13229166666666667</v>
      </c>
      <c r="BB21" s="34">
        <f t="shared" si="9"/>
        <v>0.35404170831944903</v>
      </c>
      <c r="BC21" s="34">
        <f t="shared" si="9"/>
        <v>6.4159197609901826</v>
      </c>
      <c r="BD21" s="34"/>
      <c r="BE21" s="34"/>
      <c r="BF21" s="34">
        <f t="shared" ref="BF21:BH46" si="10">AU21/$AX21</f>
        <v>0.74999999999999989</v>
      </c>
      <c r="BG21" s="34"/>
      <c r="BH21" s="34"/>
    </row>
    <row r="22" spans="1:61" x14ac:dyDescent="0.25">
      <c r="A22" s="42" t="s">
        <v>61</v>
      </c>
      <c r="B22" s="9">
        <v>117.73</v>
      </c>
      <c r="C22" s="9">
        <v>110.23</v>
      </c>
      <c r="D22" s="9">
        <v>94.850999999999999</v>
      </c>
      <c r="E22" s="9">
        <v>104.94</v>
      </c>
      <c r="F22" s="9">
        <v>108.8</v>
      </c>
      <c r="G22" s="9">
        <v>100.13</v>
      </c>
      <c r="H22" s="9">
        <v>118.47</v>
      </c>
      <c r="I22" s="9">
        <v>109.66</v>
      </c>
      <c r="J22" s="9">
        <v>101.65</v>
      </c>
      <c r="K22" s="9">
        <v>93.152000000000001</v>
      </c>
      <c r="L22" s="42" t="s">
        <v>61</v>
      </c>
      <c r="M22" s="9">
        <f t="shared" si="6"/>
        <v>125.61886470337174</v>
      </c>
      <c r="N22" s="9">
        <f t="shared" si="6"/>
        <v>116.17833052276561</v>
      </c>
      <c r="O22" s="9">
        <f t="shared" si="6"/>
        <v>106.5741573033708</v>
      </c>
      <c r="P22" s="9">
        <f t="shared" si="6"/>
        <v>113.41186642170106</v>
      </c>
      <c r="Q22" s="9">
        <f t="shared" si="6"/>
        <v>118.76432703853291</v>
      </c>
      <c r="R22" s="9">
        <f t="shared" si="6"/>
        <v>109.99670438317038</v>
      </c>
      <c r="S22" s="9">
        <f t="shared" si="6"/>
        <v>126.70588235294117</v>
      </c>
      <c r="T22" s="9">
        <f t="shared" si="6"/>
        <v>115.85842577918648</v>
      </c>
      <c r="U22" s="9">
        <f t="shared" si="6"/>
        <v>109.32458593245859</v>
      </c>
      <c r="V22" s="9">
        <f t="shared" si="8"/>
        <v>103.46773297789626</v>
      </c>
      <c r="W22" s="35" t="s">
        <v>51</v>
      </c>
      <c r="X22" s="3">
        <v>1.58</v>
      </c>
      <c r="Y22" s="1">
        <v>3.65</v>
      </c>
      <c r="AA22" s="1" t="s">
        <v>61</v>
      </c>
      <c r="AB22" s="1">
        <v>126</v>
      </c>
      <c r="AD22" s="1" t="s">
        <v>61</v>
      </c>
      <c r="AE22" s="1">
        <v>43</v>
      </c>
      <c r="AF22" s="1">
        <v>5</v>
      </c>
      <c r="AG22" s="1">
        <v>36</v>
      </c>
      <c r="AH22" s="1">
        <v>5</v>
      </c>
      <c r="AI22" s="1">
        <v>88</v>
      </c>
      <c r="AJ22" s="1">
        <v>4</v>
      </c>
      <c r="AK22" s="1">
        <f t="shared" ref="AK22:AL26" si="11">AVERAGE(AE22,AG22,AI22)</f>
        <v>55.666666666666664</v>
      </c>
      <c r="AL22" s="1">
        <f t="shared" si="11"/>
        <v>4.666666666666667</v>
      </c>
      <c r="AN22" s="43" t="s">
        <v>61</v>
      </c>
      <c r="AO22" s="79">
        <v>95.511666666666656</v>
      </c>
      <c r="AP22" s="81">
        <v>110.06769230769231</v>
      </c>
      <c r="AQ22" s="30">
        <f t="shared" si="3"/>
        <v>103.46773297789626</v>
      </c>
      <c r="AR22" s="30">
        <f t="shared" si="4"/>
        <v>126.70588235294117</v>
      </c>
      <c r="AS22" s="30">
        <v>64.816670000000002</v>
      </c>
      <c r="AT22" s="30">
        <v>181.70156</v>
      </c>
      <c r="AU22" s="30">
        <v>126</v>
      </c>
      <c r="AV22" s="30">
        <v>55.666666666666664</v>
      </c>
      <c r="AW22" s="30">
        <v>4.666666666666667</v>
      </c>
      <c r="AX22" s="32">
        <v>82</v>
      </c>
      <c r="AY22" s="44" t="s">
        <v>61</v>
      </c>
      <c r="AZ22" s="34">
        <f t="shared" si="9"/>
        <v>1.1647764227642274</v>
      </c>
      <c r="BA22" s="34">
        <f t="shared" si="9"/>
        <v>1.3422889305816135</v>
      </c>
      <c r="BB22" s="34">
        <f t="shared" si="9"/>
        <v>1.2618016216816617</v>
      </c>
      <c r="BC22" s="34">
        <f t="shared" si="9"/>
        <v>1.5451936872309899</v>
      </c>
      <c r="BD22" s="34">
        <f t="shared" si="9"/>
        <v>0.79044719512195127</v>
      </c>
      <c r="BE22" s="34">
        <f t="shared" si="9"/>
        <v>2.2158726829268294</v>
      </c>
      <c r="BF22" s="34">
        <f t="shared" si="10"/>
        <v>1.5365853658536586</v>
      </c>
      <c r="BG22" s="34">
        <f t="shared" si="10"/>
        <v>0.67886178861788615</v>
      </c>
      <c r="BH22" s="34">
        <f t="shared" si="10"/>
        <v>5.6910569105691061E-2</v>
      </c>
    </row>
    <row r="23" spans="1:61" x14ac:dyDescent="0.25">
      <c r="A23" s="42" t="s">
        <v>62</v>
      </c>
      <c r="B23" s="9">
        <v>75.745000000000005</v>
      </c>
      <c r="C23" s="9">
        <v>91.903999999999996</v>
      </c>
      <c r="D23" s="9">
        <v>126.15</v>
      </c>
      <c r="E23" s="9">
        <v>135.44</v>
      </c>
      <c r="F23" s="9">
        <v>127.85</v>
      </c>
      <c r="G23" s="9">
        <v>140.44</v>
      </c>
      <c r="H23" s="9">
        <v>106.01</v>
      </c>
      <c r="I23" s="9">
        <v>96.912999999999997</v>
      </c>
      <c r="J23" s="9">
        <v>111.35</v>
      </c>
      <c r="K23" s="9">
        <v>109.97</v>
      </c>
      <c r="L23" s="42" t="s">
        <v>62</v>
      </c>
      <c r="M23" s="9">
        <f t="shared" si="6"/>
        <v>80.820529236022196</v>
      </c>
      <c r="N23" s="9">
        <f t="shared" si="6"/>
        <v>96.863406408094434</v>
      </c>
      <c r="O23" s="9">
        <f t="shared" si="6"/>
        <v>141.74157303370785</v>
      </c>
      <c r="P23" s="9">
        <f t="shared" si="6"/>
        <v>146.37414892467308</v>
      </c>
      <c r="Q23" s="9">
        <f t="shared" si="6"/>
        <v>139.55900010915838</v>
      </c>
      <c r="R23" s="9">
        <f t="shared" si="6"/>
        <v>154.27880918378557</v>
      </c>
      <c r="S23" s="9">
        <f t="shared" si="6"/>
        <v>113.37967914438502</v>
      </c>
      <c r="T23" s="9">
        <f t="shared" si="6"/>
        <v>102.39091389329106</v>
      </c>
      <c r="U23" s="9">
        <f t="shared" si="6"/>
        <v>119.75693697569369</v>
      </c>
      <c r="V23" s="9">
        <f t="shared" si="8"/>
        <v>122.14817283127846</v>
      </c>
      <c r="W23" s="35" t="s">
        <v>52</v>
      </c>
      <c r="X23" s="3">
        <v>1.64</v>
      </c>
      <c r="Y23" s="1">
        <v>2.68</v>
      </c>
      <c r="AA23" s="1" t="s">
        <v>62</v>
      </c>
      <c r="AB23" s="45"/>
      <c r="AC23" s="45"/>
      <c r="AD23" s="1" t="s">
        <v>62</v>
      </c>
      <c r="AE23" s="1">
        <v>206</v>
      </c>
      <c r="AF23" s="1">
        <v>286</v>
      </c>
      <c r="AG23" s="1">
        <v>212</v>
      </c>
      <c r="AH23" s="1">
        <v>232</v>
      </c>
      <c r="AI23" s="1">
        <v>200</v>
      </c>
      <c r="AJ23" s="1">
        <v>236</v>
      </c>
      <c r="AK23" s="1">
        <f t="shared" si="11"/>
        <v>206</v>
      </c>
      <c r="AL23" s="1">
        <f t="shared" si="11"/>
        <v>251.33333333333334</v>
      </c>
      <c r="AN23" s="43" t="s">
        <v>62</v>
      </c>
      <c r="AO23" s="79">
        <v>83.334333333333333</v>
      </c>
      <c r="AP23" s="81">
        <v>147.15384615384616</v>
      </c>
      <c r="AQ23" s="30">
        <f t="shared" si="3"/>
        <v>80.820529236022196</v>
      </c>
      <c r="AR23" s="30">
        <f t="shared" si="4"/>
        <v>154.27880918378557</v>
      </c>
      <c r="AS23" s="30">
        <v>65.611419999999995</v>
      </c>
      <c r="AT23" s="30">
        <v>185.66917999999998</v>
      </c>
      <c r="AU23" s="30"/>
      <c r="AV23" s="30">
        <v>206</v>
      </c>
      <c r="AW23" s="30">
        <v>251.33333333333334</v>
      </c>
      <c r="AX23" s="46">
        <v>320</v>
      </c>
      <c r="AY23" s="44" t="s">
        <v>62</v>
      </c>
      <c r="AZ23" s="34">
        <f t="shared" si="9"/>
        <v>0.26041979166666668</v>
      </c>
      <c r="BA23" s="34">
        <f t="shared" si="9"/>
        <v>0.45985576923076926</v>
      </c>
      <c r="BB23" s="34">
        <f t="shared" si="9"/>
        <v>0.25256415386256936</v>
      </c>
      <c r="BC23" s="34">
        <f t="shared" si="9"/>
        <v>0.48212127869932991</v>
      </c>
      <c r="BD23" s="34">
        <f t="shared" si="9"/>
        <v>0.20503568749999998</v>
      </c>
      <c r="BE23" s="34">
        <f t="shared" si="9"/>
        <v>0.58021618749999992</v>
      </c>
      <c r="BF23" s="34"/>
      <c r="BG23" s="34">
        <f t="shared" si="10"/>
        <v>0.64375000000000004</v>
      </c>
      <c r="BH23" s="34">
        <f t="shared" si="10"/>
        <v>0.78541666666666665</v>
      </c>
    </row>
    <row r="24" spans="1:61" x14ac:dyDescent="0.25">
      <c r="A24" s="26" t="s">
        <v>63</v>
      </c>
      <c r="B24" s="9">
        <v>24.501999999999999</v>
      </c>
      <c r="C24" s="9">
        <v>25.896999999999998</v>
      </c>
      <c r="D24" s="9">
        <v>19.451000000000001</v>
      </c>
      <c r="E24" s="9">
        <v>26.943000000000001</v>
      </c>
      <c r="F24" s="9">
        <v>22.285</v>
      </c>
      <c r="G24" s="9">
        <v>22.047000000000001</v>
      </c>
      <c r="H24" s="9">
        <v>17.361000000000001</v>
      </c>
      <c r="I24" s="9">
        <v>27.501999999999999</v>
      </c>
      <c r="J24" s="9">
        <v>20.190000000000001</v>
      </c>
      <c r="K24" s="9">
        <v>25.506</v>
      </c>
      <c r="L24" s="26" t="s">
        <v>63</v>
      </c>
      <c r="M24" s="9">
        <f t="shared" si="6"/>
        <v>26.143832693128466</v>
      </c>
      <c r="N24" s="9">
        <f t="shared" si="6"/>
        <v>27.294477234401349</v>
      </c>
      <c r="O24" s="9">
        <f t="shared" si="6"/>
        <v>21.855056179775282</v>
      </c>
      <c r="P24" s="9">
        <f t="shared" si="6"/>
        <v>29.118123851723766</v>
      </c>
      <c r="Q24" s="9">
        <f t="shared" si="6"/>
        <v>24.325946949023031</v>
      </c>
      <c r="R24" s="9">
        <f t="shared" si="6"/>
        <v>24.219488080852468</v>
      </c>
      <c r="S24" s="9">
        <f t="shared" si="6"/>
        <v>18.567914438502676</v>
      </c>
      <c r="T24" s="9">
        <f t="shared" si="6"/>
        <v>29.056524035921814</v>
      </c>
      <c r="U24" s="9">
        <f t="shared" si="6"/>
        <v>21.714347171434717</v>
      </c>
      <c r="V24" s="9">
        <f t="shared" si="8"/>
        <v>28.330556481172941</v>
      </c>
      <c r="W24" s="41"/>
      <c r="X24" s="41"/>
      <c r="Y24" s="41"/>
      <c r="AA24" s="1" t="s">
        <v>63</v>
      </c>
      <c r="AB24" s="47"/>
      <c r="AC24" s="47"/>
      <c r="AD24" s="1" t="s">
        <v>63</v>
      </c>
      <c r="AE24" s="1">
        <v>33.07</v>
      </c>
      <c r="AF24" s="1">
        <v>40.49</v>
      </c>
      <c r="AG24" s="1">
        <v>34.9</v>
      </c>
      <c r="AH24" s="1">
        <v>36</v>
      </c>
      <c r="AK24" s="1">
        <f t="shared" si="11"/>
        <v>33.984999999999999</v>
      </c>
      <c r="AL24" s="1">
        <f t="shared" si="11"/>
        <v>38.245000000000005</v>
      </c>
      <c r="AN24" s="29" t="s">
        <v>63</v>
      </c>
      <c r="AO24" s="83">
        <v>26.5</v>
      </c>
      <c r="AP24" s="79">
        <v>29.690769230769231</v>
      </c>
      <c r="AQ24" s="30">
        <f t="shared" si="3"/>
        <v>18.567914438502676</v>
      </c>
      <c r="AR24" s="30">
        <f t="shared" si="4"/>
        <v>29.118123851723766</v>
      </c>
      <c r="AS24" s="30">
        <v>20.10491</v>
      </c>
      <c r="AT24" s="30">
        <v>55.208730000000003</v>
      </c>
      <c r="AU24" s="30"/>
      <c r="AV24" s="30">
        <v>33.984999999999999</v>
      </c>
      <c r="AW24" s="30">
        <v>38.245000000000005</v>
      </c>
      <c r="AX24" s="32">
        <v>21</v>
      </c>
      <c r="AY24" s="33" t="s">
        <v>63</v>
      </c>
      <c r="AZ24" s="34">
        <f t="shared" si="9"/>
        <v>1.2619047619047619</v>
      </c>
      <c r="BA24" s="34">
        <f t="shared" si="9"/>
        <v>1.4138461538461538</v>
      </c>
      <c r="BB24" s="34">
        <f t="shared" si="9"/>
        <v>0.88418640183346076</v>
      </c>
      <c r="BC24" s="34">
        <f t="shared" si="9"/>
        <v>1.3865773262725603</v>
      </c>
      <c r="BD24" s="34">
        <f t="shared" si="9"/>
        <v>0.95737666666666665</v>
      </c>
      <c r="BE24" s="34">
        <f t="shared" si="9"/>
        <v>2.628987142857143</v>
      </c>
      <c r="BF24" s="34"/>
      <c r="BG24" s="34">
        <f t="shared" si="10"/>
        <v>1.6183333333333334</v>
      </c>
      <c r="BH24" s="34">
        <f t="shared" si="10"/>
        <v>1.8211904761904765</v>
      </c>
    </row>
    <row r="25" spans="1:61" s="28" customFormat="1" x14ac:dyDescent="0.25">
      <c r="A25" s="42" t="s">
        <v>64</v>
      </c>
      <c r="B25" s="28">
        <v>286.41000000000003</v>
      </c>
      <c r="C25" s="28">
        <v>282.49</v>
      </c>
      <c r="D25" s="28">
        <v>238.93</v>
      </c>
      <c r="E25" s="28">
        <v>247.95</v>
      </c>
      <c r="F25" s="28">
        <v>245.75</v>
      </c>
      <c r="G25" s="28">
        <v>251.59</v>
      </c>
      <c r="H25" s="28">
        <v>258.23</v>
      </c>
      <c r="I25" s="28">
        <v>281.44</v>
      </c>
      <c r="J25" s="28">
        <v>276.02</v>
      </c>
      <c r="K25" s="28">
        <v>243.21</v>
      </c>
      <c r="L25" s="42" t="s">
        <v>64</v>
      </c>
      <c r="M25" s="28">
        <f t="shared" si="6"/>
        <v>305.60179257362358</v>
      </c>
      <c r="N25" s="28">
        <f t="shared" si="6"/>
        <v>297.73397976391232</v>
      </c>
      <c r="O25" s="28">
        <f t="shared" si="6"/>
        <v>268.46067415730334</v>
      </c>
      <c r="P25" s="28">
        <f t="shared" si="6"/>
        <v>267.96714579055441</v>
      </c>
      <c r="Q25" s="28">
        <f t="shared" si="6"/>
        <v>268.25674053050977</v>
      </c>
      <c r="R25" s="28">
        <f t="shared" si="6"/>
        <v>276.38141272108095</v>
      </c>
      <c r="S25" s="28">
        <f t="shared" si="6"/>
        <v>276.18181818181819</v>
      </c>
      <c r="T25" s="28">
        <f t="shared" si="6"/>
        <v>297.34812466983624</v>
      </c>
      <c r="U25" s="28">
        <f t="shared" si="6"/>
        <v>296.85953968595396</v>
      </c>
      <c r="V25" s="28">
        <f t="shared" si="8"/>
        <v>270.14328557147616</v>
      </c>
      <c r="W25" s="26" t="s">
        <v>40</v>
      </c>
      <c r="X25" s="41">
        <v>72.7</v>
      </c>
      <c r="Y25" s="41">
        <v>87</v>
      </c>
      <c r="Z25" s="1" t="s">
        <v>47</v>
      </c>
      <c r="AA25" s="28" t="s">
        <v>64</v>
      </c>
      <c r="AB25" s="48">
        <v>253</v>
      </c>
      <c r="AC25" s="48"/>
      <c r="AD25" s="1" t="s">
        <v>64</v>
      </c>
      <c r="AE25" s="1">
        <v>313</v>
      </c>
      <c r="AF25" s="1">
        <v>412</v>
      </c>
      <c r="AG25" s="1">
        <v>320</v>
      </c>
      <c r="AH25" s="28">
        <v>348</v>
      </c>
      <c r="AI25" s="28">
        <v>312</v>
      </c>
      <c r="AJ25" s="28">
        <v>358</v>
      </c>
      <c r="AK25" s="1">
        <f t="shared" si="11"/>
        <v>315</v>
      </c>
      <c r="AL25" s="1">
        <f t="shared" si="11"/>
        <v>372.66666666666669</v>
      </c>
      <c r="AM25" s="1"/>
      <c r="AN25" s="43" t="s">
        <v>64</v>
      </c>
      <c r="AO25" s="84">
        <v>318</v>
      </c>
      <c r="AP25" s="81">
        <v>318.52923076923076</v>
      </c>
      <c r="AQ25" s="30">
        <f t="shared" si="3"/>
        <v>267.96714579055441</v>
      </c>
      <c r="AR25" s="30">
        <f t="shared" si="4"/>
        <v>305.60179257362358</v>
      </c>
      <c r="AS25" s="30">
        <v>126.96208</v>
      </c>
      <c r="AT25" s="30">
        <v>2506.6750699999998</v>
      </c>
      <c r="AU25" s="30">
        <v>253</v>
      </c>
      <c r="AV25" s="30">
        <v>315</v>
      </c>
      <c r="AW25" s="30">
        <v>372.66666666666669</v>
      </c>
      <c r="AX25" s="46">
        <v>193</v>
      </c>
      <c r="AY25" s="44" t="s">
        <v>64</v>
      </c>
      <c r="AZ25" s="34">
        <f t="shared" si="9"/>
        <v>1.6476683937823835</v>
      </c>
      <c r="BA25" s="34">
        <f t="shared" si="9"/>
        <v>1.6504105221203667</v>
      </c>
      <c r="BB25" s="34">
        <f t="shared" si="9"/>
        <v>1.3884308072049452</v>
      </c>
      <c r="BC25" s="34">
        <f t="shared" si="9"/>
        <v>1.5834289770654071</v>
      </c>
      <c r="BD25" s="34">
        <f t="shared" si="9"/>
        <v>0.65783461139896371</v>
      </c>
      <c r="BE25" s="34">
        <f t="shared" si="9"/>
        <v>12.987953730569947</v>
      </c>
      <c r="BF25" s="34">
        <f t="shared" si="10"/>
        <v>1.310880829015544</v>
      </c>
      <c r="BG25" s="34">
        <f t="shared" si="10"/>
        <v>1.6321243523316062</v>
      </c>
      <c r="BH25" s="34">
        <f t="shared" si="10"/>
        <v>1.9309153713298792</v>
      </c>
      <c r="BI25" s="1"/>
    </row>
    <row r="26" spans="1:61" s="9" customFormat="1" x14ac:dyDescent="0.25">
      <c r="A26" s="26" t="s">
        <v>65</v>
      </c>
      <c r="B26" s="9">
        <v>17.018999999999998</v>
      </c>
      <c r="C26" s="9">
        <v>16.966000000000001</v>
      </c>
      <c r="D26" s="9">
        <v>14.611000000000001</v>
      </c>
      <c r="E26" s="9">
        <v>16.794</v>
      </c>
      <c r="F26" s="9">
        <v>14.555</v>
      </c>
      <c r="G26" s="9">
        <v>14.465999999999999</v>
      </c>
      <c r="H26" s="9">
        <v>17.695</v>
      </c>
      <c r="I26" s="9">
        <v>14.307</v>
      </c>
      <c r="J26" s="9">
        <v>16.173999999999999</v>
      </c>
      <c r="K26" s="9">
        <v>14.214</v>
      </c>
      <c r="L26" s="26" t="s">
        <v>65</v>
      </c>
      <c r="M26" s="9">
        <f t="shared" si="6"/>
        <v>18.159411011523687</v>
      </c>
      <c r="N26" s="9">
        <f t="shared" si="6"/>
        <v>17.881534569983138</v>
      </c>
      <c r="O26" s="9">
        <f t="shared" si="6"/>
        <v>16.416853932584271</v>
      </c>
      <c r="P26" s="9">
        <f t="shared" si="6"/>
        <v>18.149789257538096</v>
      </c>
      <c r="Q26" s="9">
        <f t="shared" si="6"/>
        <v>15.888003493068442</v>
      </c>
      <c r="R26" s="9">
        <f t="shared" si="6"/>
        <v>15.891464352411292</v>
      </c>
      <c r="S26" s="9">
        <f t="shared" si="6"/>
        <v>18.925133689839573</v>
      </c>
      <c r="T26" s="9">
        <f t="shared" si="6"/>
        <v>15.115689381933439</v>
      </c>
      <c r="U26" s="9">
        <f t="shared" si="6"/>
        <v>17.395138739513872</v>
      </c>
      <c r="V26" s="9">
        <f t="shared" si="8"/>
        <v>15.788070643118962</v>
      </c>
      <c r="W26" s="35" t="s">
        <v>41</v>
      </c>
      <c r="X26" s="41">
        <v>0.1</v>
      </c>
      <c r="Y26" s="41">
        <v>0.49</v>
      </c>
      <c r="Z26" s="1"/>
      <c r="AA26" s="9" t="s">
        <v>65</v>
      </c>
      <c r="AB26" s="48"/>
      <c r="AC26" s="48"/>
      <c r="AD26" s="28" t="s">
        <v>65</v>
      </c>
      <c r="AE26" s="28">
        <v>19.04</v>
      </c>
      <c r="AF26" s="28">
        <v>21.36</v>
      </c>
      <c r="AG26" s="28">
        <v>20.9</v>
      </c>
      <c r="AH26" s="9">
        <v>22.8</v>
      </c>
      <c r="AK26" s="1">
        <f t="shared" si="11"/>
        <v>19.97</v>
      </c>
      <c r="AL26" s="1">
        <f t="shared" si="11"/>
        <v>22.08</v>
      </c>
      <c r="AM26" s="1"/>
      <c r="AN26" s="29" t="s">
        <v>65</v>
      </c>
      <c r="AO26" s="83">
        <v>15.5</v>
      </c>
      <c r="AP26" s="79">
        <v>17.783076923076923</v>
      </c>
      <c r="AQ26" s="30">
        <f t="shared" si="3"/>
        <v>15.115689381933439</v>
      </c>
      <c r="AR26" s="30">
        <f t="shared" si="4"/>
        <v>18.925133689839573</v>
      </c>
      <c r="AS26" s="30">
        <v>12.263309999999999</v>
      </c>
      <c r="AT26" s="30">
        <v>28.200150000000001</v>
      </c>
      <c r="AU26" s="30"/>
      <c r="AV26" s="30">
        <v>19.97</v>
      </c>
      <c r="AW26" s="30">
        <v>22.08</v>
      </c>
      <c r="AX26" s="32">
        <v>12</v>
      </c>
      <c r="AY26" s="33" t="s">
        <v>65</v>
      </c>
      <c r="AZ26" s="34">
        <f t="shared" si="9"/>
        <v>1.2916666666666667</v>
      </c>
      <c r="BA26" s="34">
        <f t="shared" si="9"/>
        <v>1.4819230769230769</v>
      </c>
      <c r="BB26" s="34">
        <f t="shared" si="9"/>
        <v>1.2596407818277866</v>
      </c>
      <c r="BC26" s="34">
        <f t="shared" si="9"/>
        <v>1.5770944741532977</v>
      </c>
      <c r="BD26" s="34">
        <f t="shared" si="9"/>
        <v>1.0219425</v>
      </c>
      <c r="BE26" s="34">
        <f t="shared" si="9"/>
        <v>2.3500125000000001</v>
      </c>
      <c r="BF26" s="34"/>
      <c r="BG26" s="34">
        <f t="shared" si="10"/>
        <v>1.6641666666666666</v>
      </c>
      <c r="BH26" s="34">
        <f t="shared" si="10"/>
        <v>1.8399999999999999</v>
      </c>
      <c r="BI26" s="28"/>
    </row>
    <row r="27" spans="1:61" x14ac:dyDescent="0.25">
      <c r="A27" s="35" t="s">
        <v>66</v>
      </c>
      <c r="B27" s="36">
        <v>1.5404</v>
      </c>
      <c r="C27" s="36">
        <v>1.2507999999999999</v>
      </c>
      <c r="D27" s="36">
        <v>1.2878000000000001</v>
      </c>
      <c r="E27" s="36">
        <v>1.3102</v>
      </c>
      <c r="F27" s="36">
        <v>1.4187000000000001</v>
      </c>
      <c r="G27" s="36">
        <v>1.2301</v>
      </c>
      <c r="H27" s="36">
        <v>1.4519</v>
      </c>
      <c r="I27" s="36">
        <v>1.583</v>
      </c>
      <c r="J27" s="36">
        <v>1.2091000000000001</v>
      </c>
      <c r="K27" s="36">
        <v>1.3157000000000001</v>
      </c>
      <c r="L27" s="35" t="s">
        <v>66</v>
      </c>
      <c r="M27" s="36">
        <f t="shared" si="6"/>
        <v>1.6436192915066155</v>
      </c>
      <c r="N27" s="36">
        <f t="shared" si="6"/>
        <v>1.3182967959527823</v>
      </c>
      <c r="O27" s="36">
        <f t="shared" si="6"/>
        <v>1.4469662921348314</v>
      </c>
      <c r="P27" s="36">
        <f t="shared" si="6"/>
        <v>1.4159731978817682</v>
      </c>
      <c r="Q27" s="36">
        <f t="shared" si="6"/>
        <v>1.5486300622202818</v>
      </c>
      <c r="R27" s="36">
        <f t="shared" si="6"/>
        <v>1.3513127540371306</v>
      </c>
      <c r="S27" s="36">
        <f t="shared" si="6"/>
        <v>1.5528342245989304</v>
      </c>
      <c r="T27" s="36">
        <f t="shared" si="6"/>
        <v>1.6724775488642363</v>
      </c>
      <c r="U27" s="36">
        <f t="shared" si="6"/>
        <v>1.3003871800387181</v>
      </c>
      <c r="V27" s="36">
        <f t="shared" si="8"/>
        <v>1.4614017549705656</v>
      </c>
      <c r="W27" s="26" t="s">
        <v>44</v>
      </c>
      <c r="X27" s="41">
        <v>5.8</v>
      </c>
      <c r="Y27" s="41">
        <v>10.6</v>
      </c>
      <c r="AA27" s="1" t="s">
        <v>66</v>
      </c>
      <c r="AB27" s="47">
        <v>1.1399999999999999</v>
      </c>
      <c r="AC27" s="47"/>
      <c r="AN27" s="37" t="s">
        <v>66</v>
      </c>
      <c r="AO27" s="80">
        <v>0.56355999999999995</v>
      </c>
      <c r="AP27" s="80">
        <v>0.21930769230769231</v>
      </c>
      <c r="AQ27" s="30">
        <f t="shared" si="3"/>
        <v>1.3003871800387181</v>
      </c>
      <c r="AR27" s="30">
        <f t="shared" si="4"/>
        <v>1.6724775488642363</v>
      </c>
      <c r="AS27" s="30">
        <v>1.72299</v>
      </c>
      <c r="AT27" s="30">
        <v>3.29264</v>
      </c>
      <c r="AU27" s="30">
        <v>1.1399999999999999</v>
      </c>
      <c r="AV27" s="30"/>
      <c r="AW27" s="30"/>
      <c r="AX27" s="38">
        <v>0.4</v>
      </c>
      <c r="AY27" s="39" t="s">
        <v>66</v>
      </c>
      <c r="AZ27" s="34">
        <f t="shared" si="9"/>
        <v>1.4088999999999998</v>
      </c>
      <c r="BA27" s="34">
        <f t="shared" si="9"/>
        <v>0.54826923076923073</v>
      </c>
      <c r="BB27" s="34">
        <f t="shared" si="9"/>
        <v>3.2509679500967952</v>
      </c>
      <c r="BC27" s="34">
        <f t="shared" si="9"/>
        <v>4.1811938721605904</v>
      </c>
      <c r="BD27" s="34">
        <f t="shared" si="9"/>
        <v>4.3074750000000002</v>
      </c>
      <c r="BE27" s="34">
        <f t="shared" si="9"/>
        <v>8.2316000000000003</v>
      </c>
      <c r="BF27" s="34">
        <f t="shared" si="10"/>
        <v>2.8499999999999996</v>
      </c>
      <c r="BG27" s="34"/>
      <c r="BH27" s="34"/>
      <c r="BI27" s="9"/>
    </row>
    <row r="28" spans="1:61" x14ac:dyDescent="0.25">
      <c r="A28" s="35" t="s">
        <v>67</v>
      </c>
      <c r="B28" s="49">
        <v>9.5827000000000009</v>
      </c>
      <c r="C28" s="49">
        <v>8.8552999999999997</v>
      </c>
      <c r="D28" s="49">
        <v>6.9343000000000004</v>
      </c>
      <c r="E28" s="49">
        <v>8.4260999999999999</v>
      </c>
      <c r="F28" s="49">
        <v>8.0518999999999998</v>
      </c>
      <c r="G28" s="49">
        <v>7.5937999999999999</v>
      </c>
      <c r="H28" s="49">
        <v>9.7307000000000006</v>
      </c>
      <c r="I28" s="49">
        <v>8.9595000000000002</v>
      </c>
      <c r="J28" s="49">
        <v>7.3258999999999999</v>
      </c>
      <c r="K28" s="49">
        <v>6.4873000000000003</v>
      </c>
      <c r="L28" s="35" t="s">
        <v>67</v>
      </c>
      <c r="M28" s="49">
        <f t="shared" si="6"/>
        <v>10.224818608621426</v>
      </c>
      <c r="N28" s="49">
        <f t="shared" si="6"/>
        <v>9.3331576728499162</v>
      </c>
      <c r="O28" s="49">
        <f t="shared" si="6"/>
        <v>7.7913483146067426</v>
      </c>
      <c r="P28" s="49">
        <f t="shared" si="6"/>
        <v>9.1063438884686043</v>
      </c>
      <c r="Q28" s="49">
        <f t="shared" si="6"/>
        <v>8.7893243095731908</v>
      </c>
      <c r="R28" s="49">
        <f t="shared" si="6"/>
        <v>8.3420850269142033</v>
      </c>
      <c r="S28" s="49">
        <f t="shared" si="6"/>
        <v>10.40716577540107</v>
      </c>
      <c r="T28" s="49">
        <f t="shared" si="6"/>
        <v>9.4659270998415206</v>
      </c>
      <c r="U28" s="49">
        <f t="shared" si="6"/>
        <v>7.879006237900624</v>
      </c>
      <c r="V28" s="49">
        <f t="shared" si="8"/>
        <v>7.205709208041764</v>
      </c>
      <c r="W28" s="35" t="s">
        <v>46</v>
      </c>
      <c r="X28" s="41">
        <v>0.84579441657017884</v>
      </c>
      <c r="Y28" s="41">
        <v>3.1132432780136368</v>
      </c>
      <c r="Z28" s="9"/>
      <c r="AA28" s="1" t="s">
        <v>67</v>
      </c>
      <c r="AB28" s="47">
        <v>7.3</v>
      </c>
      <c r="AC28" s="47"/>
      <c r="AD28" s="9" t="s">
        <v>67</v>
      </c>
      <c r="AE28" s="9">
        <v>2.63</v>
      </c>
      <c r="AF28" s="9">
        <v>0.24</v>
      </c>
      <c r="AG28" s="9">
        <v>2.15</v>
      </c>
      <c r="AH28" s="1">
        <v>0.23</v>
      </c>
      <c r="AI28" s="1">
        <v>4.83</v>
      </c>
      <c r="AJ28" s="1">
        <v>0.18</v>
      </c>
      <c r="AK28" s="1">
        <f t="shared" ref="AK28:AL43" si="12">AVERAGE(AE28,AG28,AI28)</f>
        <v>3.2033333333333331</v>
      </c>
      <c r="AL28" s="1">
        <f t="shared" si="12"/>
        <v>0.21666666666666665</v>
      </c>
      <c r="AN28" s="37" t="s">
        <v>67</v>
      </c>
      <c r="AO28" s="80">
        <v>5.0846333333333336</v>
      </c>
      <c r="AP28" s="80">
        <v>6.5530769230769232</v>
      </c>
      <c r="AQ28" s="30">
        <f t="shared" si="3"/>
        <v>7.205709208041764</v>
      </c>
      <c r="AR28" s="30">
        <f t="shared" si="4"/>
        <v>10.40716577540107</v>
      </c>
      <c r="AS28" s="30">
        <v>4.7873199999999994</v>
      </c>
      <c r="AT28" s="30">
        <v>15.37201</v>
      </c>
      <c r="AU28" s="30">
        <v>7.3</v>
      </c>
      <c r="AV28" s="30">
        <v>3.2033333333333331</v>
      </c>
      <c r="AW28" s="30">
        <v>0.21666666666666665</v>
      </c>
      <c r="AX28" s="38">
        <v>4.9000000000000004</v>
      </c>
      <c r="AY28" s="39" t="s">
        <v>67</v>
      </c>
      <c r="AZ28" s="34">
        <f t="shared" si="9"/>
        <v>1.0376802721088436</v>
      </c>
      <c r="BA28" s="34">
        <f t="shared" si="9"/>
        <v>1.3373626373626373</v>
      </c>
      <c r="BB28" s="34">
        <f t="shared" si="9"/>
        <v>1.4705528996003598</v>
      </c>
      <c r="BC28" s="34">
        <f t="shared" si="9"/>
        <v>2.1239113827349123</v>
      </c>
      <c r="BD28" s="34">
        <f t="shared" si="9"/>
        <v>0.97700408163265284</v>
      </c>
      <c r="BE28" s="34">
        <f t="shared" si="9"/>
        <v>3.1371448979591832</v>
      </c>
      <c r="BF28" s="34">
        <f t="shared" si="10"/>
        <v>1.4897959183673468</v>
      </c>
      <c r="BG28" s="34">
        <f t="shared" si="10"/>
        <v>0.65374149659863934</v>
      </c>
      <c r="BH28" s="34">
        <f t="shared" si="10"/>
        <v>4.4217687074829926E-2</v>
      </c>
    </row>
    <row r="29" spans="1:61" x14ac:dyDescent="0.25">
      <c r="A29" s="42" t="s">
        <v>68</v>
      </c>
      <c r="B29" s="28">
        <v>554.91</v>
      </c>
      <c r="C29" s="28">
        <v>495.34</v>
      </c>
      <c r="D29" s="28">
        <v>468.12</v>
      </c>
      <c r="E29" s="28">
        <v>514.22</v>
      </c>
      <c r="F29" s="28">
        <v>479.8</v>
      </c>
      <c r="G29" s="28">
        <v>457</v>
      </c>
      <c r="H29" s="28">
        <v>530.30999999999995</v>
      </c>
      <c r="I29" s="28">
        <v>524.78</v>
      </c>
      <c r="J29" s="28">
        <v>463</v>
      </c>
      <c r="K29" s="28">
        <v>445.25</v>
      </c>
      <c r="L29" s="42" t="s">
        <v>68</v>
      </c>
      <c r="M29" s="28">
        <f t="shared" si="6"/>
        <v>592.09346991037137</v>
      </c>
      <c r="N29" s="28">
        <f t="shared" si="6"/>
        <v>522.06998313659358</v>
      </c>
      <c r="O29" s="28">
        <f t="shared" si="6"/>
        <v>525.97752808988764</v>
      </c>
      <c r="P29" s="28">
        <f t="shared" si="6"/>
        <v>555.73327569436935</v>
      </c>
      <c r="Q29" s="28">
        <f t="shared" si="6"/>
        <v>523.74194956882434</v>
      </c>
      <c r="R29" s="28">
        <f t="shared" si="6"/>
        <v>502.03229704493026</v>
      </c>
      <c r="S29" s="28">
        <f t="shared" si="6"/>
        <v>567.17647058823525</v>
      </c>
      <c r="T29" s="28">
        <f t="shared" si="6"/>
        <v>554.44268357105125</v>
      </c>
      <c r="U29" s="28">
        <f t="shared" si="6"/>
        <v>497.95654979565495</v>
      </c>
      <c r="V29" s="28">
        <f t="shared" si="8"/>
        <v>494.55736976563367</v>
      </c>
      <c r="W29" s="35" t="s">
        <v>48</v>
      </c>
      <c r="X29" s="41">
        <v>0.02</v>
      </c>
      <c r="Y29" s="41">
        <v>7.0000000000000007E-2</v>
      </c>
      <c r="Z29" s="9"/>
      <c r="AA29" s="9" t="s">
        <v>68</v>
      </c>
      <c r="AB29" s="47">
        <v>364</v>
      </c>
      <c r="AC29" s="47"/>
      <c r="AD29" s="1" t="s">
        <v>68</v>
      </c>
      <c r="AE29" s="1">
        <v>496</v>
      </c>
      <c r="AF29" s="1">
        <v>606</v>
      </c>
      <c r="AG29" s="1">
        <v>519</v>
      </c>
      <c r="AH29" s="1">
        <v>496</v>
      </c>
      <c r="AI29" s="1">
        <v>447</v>
      </c>
      <c r="AJ29" s="1">
        <v>560</v>
      </c>
      <c r="AK29" s="1">
        <f t="shared" si="12"/>
        <v>487.33333333333331</v>
      </c>
      <c r="AL29" s="1">
        <f t="shared" si="12"/>
        <v>554</v>
      </c>
      <c r="AN29" s="43" t="s">
        <v>68</v>
      </c>
      <c r="AO29" s="81">
        <v>370.42</v>
      </c>
      <c r="AP29" s="81">
        <v>429.01538461538462</v>
      </c>
      <c r="AQ29" s="30">
        <f t="shared" si="3"/>
        <v>494.55736976563367</v>
      </c>
      <c r="AR29" s="30">
        <f t="shared" si="4"/>
        <v>592.09346991037137</v>
      </c>
      <c r="AS29" s="30">
        <v>325.21249999999998</v>
      </c>
      <c r="AT29" s="30">
        <v>590.69217000000003</v>
      </c>
      <c r="AU29" s="30">
        <v>364</v>
      </c>
      <c r="AV29" s="30">
        <v>487.33333333333331</v>
      </c>
      <c r="AW29" s="30">
        <v>554</v>
      </c>
      <c r="AX29" s="46">
        <v>628</v>
      </c>
      <c r="AY29" s="44" t="s">
        <v>68</v>
      </c>
      <c r="AZ29" s="34">
        <f t="shared" si="9"/>
        <v>0.58984076433121024</v>
      </c>
      <c r="BA29" s="34">
        <f t="shared" si="9"/>
        <v>0.68314551690347869</v>
      </c>
      <c r="BB29" s="34">
        <f t="shared" si="9"/>
        <v>0.78751173529559504</v>
      </c>
      <c r="BC29" s="34">
        <f t="shared" si="9"/>
        <v>0.94282399667256589</v>
      </c>
      <c r="BD29" s="34">
        <f t="shared" si="9"/>
        <v>0.51785429936305727</v>
      </c>
      <c r="BE29" s="34">
        <f t="shared" si="9"/>
        <v>0.94059262738853511</v>
      </c>
      <c r="BF29" s="34">
        <f t="shared" si="10"/>
        <v>0.57961783439490444</v>
      </c>
      <c r="BG29" s="34">
        <f t="shared" si="10"/>
        <v>0.77600849256900206</v>
      </c>
      <c r="BH29" s="34">
        <f t="shared" si="10"/>
        <v>0.88216560509554143</v>
      </c>
    </row>
    <row r="30" spans="1:61" s="9" customFormat="1" x14ac:dyDescent="0.25">
      <c r="A30" s="26" t="s">
        <v>69</v>
      </c>
      <c r="B30" s="9">
        <v>38.863999999999997</v>
      </c>
      <c r="C30" s="9">
        <v>36.837000000000003</v>
      </c>
      <c r="D30" s="9">
        <v>31.905999999999999</v>
      </c>
      <c r="E30" s="9">
        <v>36.218000000000004</v>
      </c>
      <c r="F30" s="9">
        <v>34.746000000000002</v>
      </c>
      <c r="G30" s="9">
        <v>32.536999999999999</v>
      </c>
      <c r="H30" s="9">
        <v>37.819000000000003</v>
      </c>
      <c r="I30" s="9">
        <v>36.865000000000002</v>
      </c>
      <c r="J30" s="9">
        <v>34.484999999999999</v>
      </c>
      <c r="K30" s="9">
        <v>32.231000000000002</v>
      </c>
      <c r="L30" s="26" t="s">
        <v>69</v>
      </c>
      <c r="M30" s="9">
        <f t="shared" si="6"/>
        <v>41.468203158343997</v>
      </c>
      <c r="N30" s="9">
        <f t="shared" si="6"/>
        <v>38.824831365935921</v>
      </c>
      <c r="O30" s="9">
        <f t="shared" si="6"/>
        <v>35.849438202247192</v>
      </c>
      <c r="P30" s="9">
        <f t="shared" si="6"/>
        <v>39.141899924348863</v>
      </c>
      <c r="Q30" s="9">
        <f t="shared" si="6"/>
        <v>37.928173780155007</v>
      </c>
      <c r="R30" s="9">
        <f t="shared" si="6"/>
        <v>35.74316159507854</v>
      </c>
      <c r="S30" s="9">
        <f t="shared" si="6"/>
        <v>40.448128342245987</v>
      </c>
      <c r="T30" s="9">
        <f t="shared" si="6"/>
        <v>38.948758584257789</v>
      </c>
      <c r="U30" s="9">
        <f t="shared" si="6"/>
        <v>37.088621208862122</v>
      </c>
      <c r="V30" s="9">
        <f t="shared" si="8"/>
        <v>35.800288792624684</v>
      </c>
      <c r="W30" s="35" t="s">
        <v>49</v>
      </c>
      <c r="X30" s="41">
        <v>0.4</v>
      </c>
      <c r="Y30" s="41">
        <v>1.92</v>
      </c>
      <c r="Z30" s="1"/>
      <c r="AA30" s="9" t="s">
        <v>69</v>
      </c>
      <c r="AB30" s="50">
        <v>53.2</v>
      </c>
      <c r="AC30" s="50"/>
      <c r="AD30" s="1" t="s">
        <v>69</v>
      </c>
      <c r="AE30" s="1">
        <v>54.12</v>
      </c>
      <c r="AF30" s="1">
        <v>67.489999999999995</v>
      </c>
      <c r="AG30" s="1">
        <v>52</v>
      </c>
      <c r="AH30" s="1">
        <v>50.6</v>
      </c>
      <c r="AI30" s="1">
        <v>47.8</v>
      </c>
      <c r="AJ30" s="1">
        <v>56.8</v>
      </c>
      <c r="AK30" s="1">
        <f t="shared" si="12"/>
        <v>51.306666666666672</v>
      </c>
      <c r="AL30" s="1">
        <f t="shared" si="12"/>
        <v>58.29666666666666</v>
      </c>
      <c r="AM30" s="1"/>
      <c r="AN30" s="29" t="s">
        <v>69</v>
      </c>
      <c r="AO30" s="79">
        <v>33.165333333333329</v>
      </c>
      <c r="AP30" s="79">
        <v>45.892307692307703</v>
      </c>
      <c r="AQ30" s="30">
        <f t="shared" si="3"/>
        <v>35.74316159507854</v>
      </c>
      <c r="AR30" s="30">
        <f t="shared" si="4"/>
        <v>41.468203158343997</v>
      </c>
      <c r="AS30" s="30">
        <v>33.220279999999995</v>
      </c>
      <c r="AT30" s="30">
        <v>75.725279999999998</v>
      </c>
      <c r="AU30" s="30">
        <v>53.2</v>
      </c>
      <c r="AV30" s="30">
        <v>51.306666666666672</v>
      </c>
      <c r="AW30" s="30">
        <v>58.29666666666666</v>
      </c>
      <c r="AX30" s="32">
        <v>31</v>
      </c>
      <c r="AY30" s="33" t="s">
        <v>69</v>
      </c>
      <c r="AZ30" s="34">
        <f t="shared" si="9"/>
        <v>1.0698494623655912</v>
      </c>
      <c r="BA30" s="34">
        <f t="shared" si="9"/>
        <v>1.4803970223325065</v>
      </c>
      <c r="BB30" s="34">
        <f t="shared" si="9"/>
        <v>1.153005212744469</v>
      </c>
      <c r="BC30" s="34">
        <f t="shared" si="9"/>
        <v>1.3376839728498064</v>
      </c>
      <c r="BD30" s="34">
        <f t="shared" si="9"/>
        <v>1.0716219354838707</v>
      </c>
      <c r="BE30" s="34">
        <f t="shared" si="9"/>
        <v>2.4427509677419352</v>
      </c>
      <c r="BF30" s="34">
        <f t="shared" si="10"/>
        <v>1.7161290322580647</v>
      </c>
      <c r="BG30" s="34">
        <f t="shared" si="10"/>
        <v>1.6550537634408604</v>
      </c>
      <c r="BH30" s="34">
        <f t="shared" si="10"/>
        <v>1.880537634408602</v>
      </c>
      <c r="BI30" s="1"/>
    </row>
    <row r="31" spans="1:61" s="9" customFormat="1" x14ac:dyDescent="0.25">
      <c r="A31" s="26" t="s">
        <v>70</v>
      </c>
      <c r="B31" s="9">
        <v>77.650000000000006</v>
      </c>
      <c r="C31" s="9">
        <v>73.736999999999995</v>
      </c>
      <c r="D31" s="9">
        <v>63.277000000000001</v>
      </c>
      <c r="E31" s="9">
        <v>70.34</v>
      </c>
      <c r="F31" s="9">
        <v>70.245999999999995</v>
      </c>
      <c r="G31" s="9">
        <v>66.641000000000005</v>
      </c>
      <c r="H31" s="9">
        <v>77.228999999999999</v>
      </c>
      <c r="I31" s="9">
        <v>73.938999999999993</v>
      </c>
      <c r="J31" s="9">
        <v>66.738</v>
      </c>
      <c r="K31" s="9">
        <v>62.386000000000003</v>
      </c>
      <c r="L31" s="26" t="s">
        <v>70</v>
      </c>
      <c r="M31" s="9">
        <f t="shared" si="6"/>
        <v>82.85317968416561</v>
      </c>
      <c r="N31" s="9">
        <f t="shared" si="6"/>
        <v>77.716062394603711</v>
      </c>
      <c r="O31" s="9">
        <f t="shared" si="6"/>
        <v>71.097752808988758</v>
      </c>
      <c r="P31" s="9">
        <f t="shared" si="6"/>
        <v>76.01858856587053</v>
      </c>
      <c r="Q31" s="9">
        <f t="shared" si="6"/>
        <v>76.679401812029255</v>
      </c>
      <c r="R31" s="9">
        <f t="shared" si="6"/>
        <v>73.20773371416017</v>
      </c>
      <c r="S31" s="9">
        <f t="shared" si="6"/>
        <v>82.597860962566841</v>
      </c>
      <c r="T31" s="9">
        <f t="shared" si="6"/>
        <v>78.118330692023235</v>
      </c>
      <c r="U31" s="9">
        <f t="shared" si="6"/>
        <v>71.776726177672614</v>
      </c>
      <c r="V31" s="9">
        <f t="shared" si="8"/>
        <v>69.2946795512607</v>
      </c>
      <c r="W31" s="35" t="s">
        <v>50</v>
      </c>
      <c r="X31" s="41">
        <v>0.9</v>
      </c>
      <c r="Y31" s="41">
        <v>3.98</v>
      </c>
      <c r="Z31" s="1"/>
      <c r="AA31" s="9" t="s">
        <v>70</v>
      </c>
      <c r="AB31" s="36">
        <v>104</v>
      </c>
      <c r="AC31" s="36"/>
      <c r="AD31" s="1" t="s">
        <v>70</v>
      </c>
      <c r="AE31" s="1">
        <v>103</v>
      </c>
      <c r="AF31" s="1">
        <v>114</v>
      </c>
      <c r="AG31" s="1">
        <v>101</v>
      </c>
      <c r="AH31" s="9">
        <v>97</v>
      </c>
      <c r="AI31" s="9">
        <v>94.5</v>
      </c>
      <c r="AJ31" s="9">
        <v>95.3</v>
      </c>
      <c r="AK31" s="1">
        <f t="shared" si="12"/>
        <v>99.5</v>
      </c>
      <c r="AL31" s="1">
        <f t="shared" si="12"/>
        <v>102.10000000000001</v>
      </c>
      <c r="AM31" s="1"/>
      <c r="AN31" s="29" t="s">
        <v>70</v>
      </c>
      <c r="AO31" s="79">
        <v>62.559499999999993</v>
      </c>
      <c r="AP31" s="79">
        <v>79.310769230769225</v>
      </c>
      <c r="AQ31" s="30">
        <f t="shared" si="3"/>
        <v>69.2946795512607</v>
      </c>
      <c r="AR31" s="30">
        <f t="shared" si="4"/>
        <v>82.85317968416561</v>
      </c>
      <c r="AS31" s="30">
        <v>76.136740000000003</v>
      </c>
      <c r="AT31" s="30">
        <v>160.76494</v>
      </c>
      <c r="AU31" s="30">
        <v>104</v>
      </c>
      <c r="AV31" s="30">
        <v>99.5</v>
      </c>
      <c r="AW31" s="30">
        <v>102.10000000000001</v>
      </c>
      <c r="AX31" s="32">
        <v>63</v>
      </c>
      <c r="AY31" s="33" t="s">
        <v>70</v>
      </c>
      <c r="AZ31" s="34">
        <f t="shared" si="9"/>
        <v>0.9930079365079364</v>
      </c>
      <c r="BA31" s="34">
        <f t="shared" si="9"/>
        <v>1.2589010989010989</v>
      </c>
      <c r="BB31" s="34">
        <f t="shared" si="9"/>
        <v>1.0999155484327094</v>
      </c>
      <c r="BC31" s="34">
        <f t="shared" si="9"/>
        <v>1.3151298362565971</v>
      </c>
      <c r="BD31" s="34">
        <f t="shared" si="9"/>
        <v>1.2085196825396827</v>
      </c>
      <c r="BE31" s="34">
        <f t="shared" si="9"/>
        <v>2.5518244444444442</v>
      </c>
      <c r="BF31" s="34">
        <f t="shared" si="10"/>
        <v>1.6507936507936507</v>
      </c>
      <c r="BG31" s="34">
        <f t="shared" si="10"/>
        <v>1.5793650793650793</v>
      </c>
      <c r="BH31" s="34">
        <f t="shared" si="10"/>
        <v>1.6206349206349209</v>
      </c>
    </row>
    <row r="32" spans="1:61" s="9" customFormat="1" x14ac:dyDescent="0.25">
      <c r="A32" s="26" t="s">
        <v>71</v>
      </c>
      <c r="B32" s="9">
        <v>29.995999999999999</v>
      </c>
      <c r="C32" s="9">
        <v>27.908999999999999</v>
      </c>
      <c r="D32" s="9">
        <v>25.478000000000002</v>
      </c>
      <c r="E32" s="9">
        <v>27.388999999999999</v>
      </c>
      <c r="F32" s="9">
        <v>28.375</v>
      </c>
      <c r="G32" s="9">
        <v>27.312000000000001</v>
      </c>
      <c r="H32" s="9">
        <v>28.963999999999999</v>
      </c>
      <c r="I32" s="9">
        <v>30.234999999999999</v>
      </c>
      <c r="J32" s="9">
        <v>28.888999999999999</v>
      </c>
      <c r="K32" s="9">
        <v>26.870999999999999</v>
      </c>
      <c r="L32" s="26" t="s">
        <v>71</v>
      </c>
      <c r="M32" s="9">
        <f t="shared" si="6"/>
        <v>32.005975245411868</v>
      </c>
      <c r="N32" s="9">
        <f t="shared" si="6"/>
        <v>29.415050590219227</v>
      </c>
      <c r="O32" s="9">
        <f t="shared" si="6"/>
        <v>28.626966292134835</v>
      </c>
      <c r="P32" s="9">
        <f t="shared" si="6"/>
        <v>29.600129687668865</v>
      </c>
      <c r="Q32" s="9">
        <f t="shared" si="6"/>
        <v>30.973692828293853</v>
      </c>
      <c r="R32" s="9">
        <f t="shared" si="6"/>
        <v>30.003295616829618</v>
      </c>
      <c r="S32" s="9">
        <f t="shared" si="6"/>
        <v>30.977540106951867</v>
      </c>
      <c r="T32" s="9">
        <f t="shared" si="6"/>
        <v>31.944004226096141</v>
      </c>
      <c r="U32" s="9">
        <f t="shared" si="6"/>
        <v>31.070122607012259</v>
      </c>
      <c r="V32" s="9">
        <f t="shared" si="8"/>
        <v>29.846717760746415</v>
      </c>
      <c r="W32" s="35" t="s">
        <v>51</v>
      </c>
      <c r="X32" s="41">
        <v>1.4</v>
      </c>
      <c r="Y32" s="41">
        <v>2.93</v>
      </c>
      <c r="Z32" s="1"/>
      <c r="AA32" s="36" t="s">
        <v>71</v>
      </c>
      <c r="AB32" s="36">
        <v>50.7</v>
      </c>
      <c r="AC32" s="36"/>
      <c r="AD32" s="9" t="s">
        <v>71</v>
      </c>
      <c r="AE32" s="9">
        <v>43.2</v>
      </c>
      <c r="AF32" s="9">
        <v>52.5</v>
      </c>
      <c r="AG32" s="9">
        <v>43.6</v>
      </c>
      <c r="AH32" s="9">
        <v>42.4</v>
      </c>
      <c r="AI32" s="9">
        <v>44</v>
      </c>
      <c r="AJ32" s="9">
        <v>48.4</v>
      </c>
      <c r="AK32" s="1">
        <f t="shared" si="12"/>
        <v>43.6</v>
      </c>
      <c r="AL32" s="1">
        <f t="shared" si="12"/>
        <v>47.766666666666673</v>
      </c>
      <c r="AM32" s="1"/>
      <c r="AN32" s="29" t="s">
        <v>71</v>
      </c>
      <c r="AO32" s="79">
        <v>25.803166666666669</v>
      </c>
      <c r="AP32" s="79">
        <v>32.463076923076919</v>
      </c>
      <c r="AQ32" s="30">
        <f t="shared" si="3"/>
        <v>28.626966292134835</v>
      </c>
      <c r="AR32" s="30">
        <f t="shared" si="4"/>
        <v>32.005975245411868</v>
      </c>
      <c r="AS32" s="30">
        <v>29.127650000000003</v>
      </c>
      <c r="AT32" s="30">
        <v>65.628740000000008</v>
      </c>
      <c r="AU32" s="30">
        <v>50.7</v>
      </c>
      <c r="AV32" s="30">
        <v>43.6</v>
      </c>
      <c r="AW32" s="30">
        <v>47.766666666666673</v>
      </c>
      <c r="AX32" s="32">
        <v>27</v>
      </c>
      <c r="AY32" s="33" t="s">
        <v>71</v>
      </c>
      <c r="AZ32" s="34">
        <f t="shared" si="9"/>
        <v>0.95567283950617299</v>
      </c>
      <c r="BA32" s="34">
        <f t="shared" si="9"/>
        <v>1.2023361823361822</v>
      </c>
      <c r="BB32" s="34">
        <f t="shared" si="9"/>
        <v>1.0602580108198087</v>
      </c>
      <c r="BC32" s="34">
        <f t="shared" si="9"/>
        <v>1.1854064905708099</v>
      </c>
      <c r="BD32" s="34">
        <f t="shared" si="9"/>
        <v>1.0788018518518518</v>
      </c>
      <c r="BE32" s="34">
        <f t="shared" si="9"/>
        <v>2.4306940740740743</v>
      </c>
      <c r="BF32" s="34">
        <f t="shared" si="10"/>
        <v>1.877777777777778</v>
      </c>
      <c r="BG32" s="34">
        <f t="shared" si="10"/>
        <v>1.6148148148148149</v>
      </c>
      <c r="BH32" s="34">
        <f t="shared" si="10"/>
        <v>1.7691358024691359</v>
      </c>
    </row>
    <row r="33" spans="1:61" s="36" customFormat="1" x14ac:dyDescent="0.25">
      <c r="A33" s="35" t="s">
        <v>72</v>
      </c>
      <c r="B33" s="36">
        <v>5.9654999999999996</v>
      </c>
      <c r="C33" s="36">
        <v>6.1858000000000004</v>
      </c>
      <c r="D33" s="36">
        <v>4.9519000000000002</v>
      </c>
      <c r="E33" s="36">
        <v>5.9611000000000001</v>
      </c>
      <c r="F33" s="36">
        <v>5.6130000000000004</v>
      </c>
      <c r="G33" s="36">
        <v>5.2957000000000001</v>
      </c>
      <c r="H33" s="36">
        <v>6.0159000000000002</v>
      </c>
      <c r="I33" s="36">
        <v>6.1805000000000003</v>
      </c>
      <c r="J33" s="36">
        <v>5.5704000000000002</v>
      </c>
      <c r="K33" s="36">
        <v>5.1616</v>
      </c>
      <c r="L33" s="35" t="s">
        <v>72</v>
      </c>
      <c r="M33" s="36">
        <f t="shared" si="6"/>
        <v>6.3652368758002558</v>
      </c>
      <c r="N33" s="36">
        <f t="shared" si="6"/>
        <v>6.5196037099494104</v>
      </c>
      <c r="O33" s="36">
        <f t="shared" si="6"/>
        <v>5.5639325842696632</v>
      </c>
      <c r="P33" s="36">
        <f t="shared" si="6"/>
        <v>6.4423430238841455</v>
      </c>
      <c r="Q33" s="36">
        <f t="shared" si="6"/>
        <v>6.1270603645890196</v>
      </c>
      <c r="R33" s="36">
        <f t="shared" si="6"/>
        <v>5.8175326815335611</v>
      </c>
      <c r="S33" s="36">
        <f t="shared" si="6"/>
        <v>6.4341176470588239</v>
      </c>
      <c r="T33" s="36">
        <f t="shared" si="6"/>
        <v>6.5298468040147917</v>
      </c>
      <c r="U33" s="36">
        <f t="shared" si="6"/>
        <v>5.9909657990965801</v>
      </c>
      <c r="V33" s="36">
        <f t="shared" si="8"/>
        <v>5.7332000444296343</v>
      </c>
      <c r="W33" s="35" t="s">
        <v>52</v>
      </c>
      <c r="X33" s="41">
        <v>1.37</v>
      </c>
      <c r="Y33" s="41">
        <v>2.29</v>
      </c>
      <c r="Z33" s="1"/>
      <c r="AA33" s="36" t="s">
        <v>72</v>
      </c>
      <c r="AB33" s="36">
        <v>8.9</v>
      </c>
      <c r="AD33" s="9" t="s">
        <v>72</v>
      </c>
      <c r="AE33" s="9">
        <v>8.3000000000000007</v>
      </c>
      <c r="AF33" s="51" t="s">
        <v>73</v>
      </c>
      <c r="AG33" s="9">
        <v>8.5</v>
      </c>
      <c r="AH33" s="36">
        <v>8.4</v>
      </c>
      <c r="AI33" s="36">
        <v>8.43</v>
      </c>
      <c r="AJ33" s="36">
        <v>9.75</v>
      </c>
      <c r="AK33" s="1">
        <f t="shared" si="12"/>
        <v>8.41</v>
      </c>
      <c r="AL33" s="1">
        <f t="shared" si="12"/>
        <v>9.0749999999999993</v>
      </c>
      <c r="AM33" s="1"/>
      <c r="AN33" s="37" t="s">
        <v>72</v>
      </c>
      <c r="AO33" s="80">
        <v>5.2483666666666666</v>
      </c>
      <c r="AP33" s="80">
        <v>6.3969230769230778</v>
      </c>
      <c r="AQ33" s="30">
        <f t="shared" si="3"/>
        <v>5.5639325842696632</v>
      </c>
      <c r="AR33" s="30">
        <f t="shared" si="4"/>
        <v>6.5298468040147917</v>
      </c>
      <c r="AS33" s="30">
        <v>5.2815799999999999</v>
      </c>
      <c r="AT33" s="30">
        <v>12.51676</v>
      </c>
      <c r="AU33" s="30">
        <v>8.9</v>
      </c>
      <c r="AV33" s="30">
        <v>8.41</v>
      </c>
      <c r="AW33" s="30">
        <v>9.0749999999999993</v>
      </c>
      <c r="AX33" s="38">
        <v>4.7</v>
      </c>
      <c r="AY33" s="39" t="s">
        <v>72</v>
      </c>
      <c r="AZ33" s="34">
        <f t="shared" si="9"/>
        <v>1.1166737588652482</v>
      </c>
      <c r="BA33" s="34">
        <f t="shared" si="9"/>
        <v>1.3610474631751228</v>
      </c>
      <c r="BB33" s="34">
        <f t="shared" si="9"/>
        <v>1.1838154434616304</v>
      </c>
      <c r="BC33" s="34">
        <f t="shared" si="9"/>
        <v>1.3893291072371896</v>
      </c>
      <c r="BD33" s="34">
        <f t="shared" si="9"/>
        <v>1.1237404255319148</v>
      </c>
      <c r="BE33" s="34">
        <f t="shared" si="9"/>
        <v>2.6631404255319149</v>
      </c>
      <c r="BF33" s="34">
        <f t="shared" si="10"/>
        <v>1.8936170212765957</v>
      </c>
      <c r="BG33" s="34">
        <f t="shared" si="10"/>
        <v>1.7893617021276595</v>
      </c>
      <c r="BH33" s="34">
        <f t="shared" si="10"/>
        <v>1.9308510638297871</v>
      </c>
      <c r="BI33" s="9"/>
    </row>
    <row r="34" spans="1:61" s="36" customFormat="1" x14ac:dyDescent="0.25">
      <c r="A34" s="35" t="s">
        <v>74</v>
      </c>
      <c r="B34" s="36">
        <v>1.2930999999999999</v>
      </c>
      <c r="C34" s="36">
        <v>1.2101</v>
      </c>
      <c r="D34" s="36">
        <v>1.0638000000000001</v>
      </c>
      <c r="E34" s="36">
        <v>1.1609</v>
      </c>
      <c r="F34" s="36">
        <v>1.1599999999999999</v>
      </c>
      <c r="G34" s="36">
        <v>1.0697000000000001</v>
      </c>
      <c r="H34" s="36">
        <v>1.2291000000000001</v>
      </c>
      <c r="I34" s="36">
        <v>1.2505999999999999</v>
      </c>
      <c r="J34" s="36">
        <v>1.1369</v>
      </c>
      <c r="K34" s="36">
        <v>1.0515000000000001</v>
      </c>
      <c r="L34" s="35" t="s">
        <v>74</v>
      </c>
      <c r="M34" s="36">
        <f t="shared" si="6"/>
        <v>1.3797481860862142</v>
      </c>
      <c r="N34" s="36">
        <f t="shared" si="6"/>
        <v>1.2754005059021922</v>
      </c>
      <c r="O34" s="36">
        <f t="shared" si="6"/>
        <v>1.1952808988764045</v>
      </c>
      <c r="P34" s="36">
        <f t="shared" si="6"/>
        <v>1.2546201232032854</v>
      </c>
      <c r="Q34" s="36">
        <f t="shared" si="6"/>
        <v>1.2662373103372992</v>
      </c>
      <c r="R34" s="36">
        <f t="shared" si="6"/>
        <v>1.1751071075469626</v>
      </c>
      <c r="S34" s="36">
        <f t="shared" si="6"/>
        <v>1.3145454545454547</v>
      </c>
      <c r="T34" s="36">
        <f t="shared" si="6"/>
        <v>1.3212889593238244</v>
      </c>
      <c r="U34" s="36">
        <f t="shared" si="6"/>
        <v>1.2227360722736071</v>
      </c>
      <c r="V34" s="36">
        <f t="shared" si="8"/>
        <v>1.1679440186604466</v>
      </c>
      <c r="AA34" s="36" t="s">
        <v>74</v>
      </c>
      <c r="AB34" s="36">
        <v>1.56</v>
      </c>
      <c r="AD34" s="36" t="s">
        <v>74</v>
      </c>
      <c r="AE34" s="36">
        <v>1.67</v>
      </c>
      <c r="AF34" s="36">
        <v>1.94</v>
      </c>
      <c r="AG34" s="36">
        <v>1.62</v>
      </c>
      <c r="AH34" s="36">
        <v>1.68</v>
      </c>
      <c r="AI34" s="36">
        <v>1.55</v>
      </c>
      <c r="AJ34" s="36">
        <v>1.89</v>
      </c>
      <c r="AK34" s="1">
        <f t="shared" si="12"/>
        <v>1.6133333333333333</v>
      </c>
      <c r="AL34" s="1">
        <f t="shared" si="12"/>
        <v>1.8366666666666667</v>
      </c>
      <c r="AM34" s="1"/>
      <c r="AN34" s="37" t="s">
        <v>74</v>
      </c>
      <c r="AO34" s="80">
        <v>1.0022433333333334</v>
      </c>
      <c r="AP34" s="80">
        <v>1.1787999999999998</v>
      </c>
      <c r="AQ34" s="30">
        <f t="shared" si="3"/>
        <v>1.1679440186604466</v>
      </c>
      <c r="AR34" s="30">
        <f t="shared" si="4"/>
        <v>1.3797481860862142</v>
      </c>
      <c r="AS34" s="30">
        <v>0.97566999999999993</v>
      </c>
      <c r="AT34" s="30">
        <v>1.7331400000000001</v>
      </c>
      <c r="AU34" s="30">
        <v>1.56</v>
      </c>
      <c r="AV34" s="30">
        <v>1.6133333333333333</v>
      </c>
      <c r="AW34" s="30">
        <v>1.8366666666666667</v>
      </c>
      <c r="AX34" s="38">
        <v>1</v>
      </c>
      <c r="AY34" s="39" t="s">
        <v>74</v>
      </c>
      <c r="AZ34" s="34">
        <f t="shared" si="9"/>
        <v>1.0022433333333334</v>
      </c>
      <c r="BA34" s="34">
        <f t="shared" si="9"/>
        <v>1.1787999999999998</v>
      </c>
      <c r="BB34" s="34">
        <f t="shared" si="9"/>
        <v>1.1679440186604466</v>
      </c>
      <c r="BC34" s="34">
        <f t="shared" si="9"/>
        <v>1.3797481860862142</v>
      </c>
      <c r="BD34" s="34">
        <f t="shared" si="9"/>
        <v>0.97566999999999993</v>
      </c>
      <c r="BE34" s="34">
        <f t="shared" si="9"/>
        <v>1.7331400000000001</v>
      </c>
      <c r="BF34" s="34">
        <f t="shared" si="10"/>
        <v>1.56</v>
      </c>
      <c r="BG34" s="34">
        <f t="shared" si="10"/>
        <v>1.6133333333333333</v>
      </c>
      <c r="BH34" s="34">
        <f t="shared" si="10"/>
        <v>1.8366666666666667</v>
      </c>
    </row>
    <row r="35" spans="1:61" s="36" customFormat="1" x14ac:dyDescent="0.25">
      <c r="A35" s="35" t="s">
        <v>75</v>
      </c>
      <c r="B35" s="36">
        <v>6.2603999999999997</v>
      </c>
      <c r="C35" s="36">
        <v>5.1345999999999998</v>
      </c>
      <c r="D35" s="36">
        <v>5.5997000000000003</v>
      </c>
      <c r="E35" s="36">
        <v>6.9516999999999998</v>
      </c>
      <c r="F35" s="36">
        <v>5.9612999999999996</v>
      </c>
      <c r="G35" s="36">
        <v>5.6631</v>
      </c>
      <c r="H35" s="36">
        <v>6.3822000000000001</v>
      </c>
      <c r="I35" s="36">
        <v>6.4873000000000003</v>
      </c>
      <c r="J35" s="36">
        <v>6.1536</v>
      </c>
      <c r="K35" s="36">
        <v>6.0658000000000003</v>
      </c>
      <c r="L35" s="35" t="s">
        <v>75</v>
      </c>
      <c r="M35" s="36">
        <f t="shared" si="6"/>
        <v>6.6798975672215102</v>
      </c>
      <c r="N35" s="36">
        <f t="shared" si="6"/>
        <v>5.4116779089376061</v>
      </c>
      <c r="O35" s="36">
        <f t="shared" si="6"/>
        <v>6.2917977528089892</v>
      </c>
      <c r="P35" s="36">
        <f t="shared" si="6"/>
        <v>7.5129147303577213</v>
      </c>
      <c r="Q35" s="36">
        <f t="shared" si="6"/>
        <v>6.5072590328566751</v>
      </c>
      <c r="R35" s="36">
        <f t="shared" si="6"/>
        <v>6.2211358892672735</v>
      </c>
      <c r="S35" s="36">
        <f t="shared" si="6"/>
        <v>6.8258823529411767</v>
      </c>
      <c r="T35" s="36">
        <f t="shared" si="6"/>
        <v>6.8539883782356048</v>
      </c>
      <c r="U35" s="36">
        <f t="shared" si="6"/>
        <v>6.6181974618197463</v>
      </c>
      <c r="V35" s="36">
        <f t="shared" si="8"/>
        <v>6.7375319337998452</v>
      </c>
      <c r="AA35" s="36" t="s">
        <v>75</v>
      </c>
      <c r="AB35" s="36">
        <v>8.27</v>
      </c>
      <c r="AD35" s="36" t="s">
        <v>75</v>
      </c>
      <c r="AE35" s="36">
        <v>6.72</v>
      </c>
      <c r="AF35" s="36">
        <v>8.43</v>
      </c>
      <c r="AG35" s="36">
        <v>7.29</v>
      </c>
      <c r="AH35" s="36">
        <v>6.99</v>
      </c>
      <c r="AI35" s="36">
        <v>7.25</v>
      </c>
      <c r="AJ35" s="36">
        <v>8.86</v>
      </c>
      <c r="AK35" s="1">
        <f t="shared" si="12"/>
        <v>7.086666666666666</v>
      </c>
      <c r="AL35" s="1">
        <f t="shared" si="12"/>
        <v>8.0933333333333337</v>
      </c>
      <c r="AM35" s="1"/>
      <c r="AN35" s="37" t="s">
        <v>75</v>
      </c>
      <c r="AO35" s="85">
        <v>5.53</v>
      </c>
      <c r="AP35" s="80">
        <v>5.6608333333333327</v>
      </c>
      <c r="AQ35" s="30">
        <f t="shared" si="3"/>
        <v>5.4116779089376061</v>
      </c>
      <c r="AR35" s="30">
        <f t="shared" si="4"/>
        <v>7.5129147303577213</v>
      </c>
      <c r="AS35" s="30">
        <v>4.2573400000000001</v>
      </c>
      <c r="AT35" s="30">
        <v>10.534420000000001</v>
      </c>
      <c r="AU35" s="30">
        <v>8.27</v>
      </c>
      <c r="AV35" s="30">
        <v>7.086666666666666</v>
      </c>
      <c r="AW35" s="30">
        <v>8.0933333333333337</v>
      </c>
      <c r="AX35" s="38">
        <v>4</v>
      </c>
      <c r="AY35" s="39" t="s">
        <v>75</v>
      </c>
      <c r="AZ35" s="34">
        <f t="shared" si="9"/>
        <v>1.3825000000000001</v>
      </c>
      <c r="BA35" s="34">
        <f t="shared" si="9"/>
        <v>1.4152083333333332</v>
      </c>
      <c r="BB35" s="34">
        <f t="shared" si="9"/>
        <v>1.3529194772344015</v>
      </c>
      <c r="BC35" s="34">
        <f t="shared" si="9"/>
        <v>1.8782286825894303</v>
      </c>
      <c r="BD35" s="34">
        <f t="shared" si="9"/>
        <v>1.064335</v>
      </c>
      <c r="BE35" s="34">
        <f t="shared" si="9"/>
        <v>2.6336050000000002</v>
      </c>
      <c r="BF35" s="34">
        <f t="shared" si="10"/>
        <v>2.0674999999999999</v>
      </c>
      <c r="BG35" s="34">
        <f t="shared" si="10"/>
        <v>1.7716666666666665</v>
      </c>
      <c r="BH35" s="34">
        <f t="shared" si="10"/>
        <v>2.0233333333333334</v>
      </c>
    </row>
    <row r="36" spans="1:61" s="36" customFormat="1" x14ac:dyDescent="0.25">
      <c r="A36" s="35" t="s">
        <v>76</v>
      </c>
      <c r="B36" s="36">
        <v>0.87585000000000002</v>
      </c>
      <c r="C36" s="36">
        <v>0.86511000000000005</v>
      </c>
      <c r="D36" s="36">
        <v>0.79081999999999997</v>
      </c>
      <c r="E36" s="36">
        <v>0.87402999999999997</v>
      </c>
      <c r="F36" s="36">
        <v>0.82191999999999998</v>
      </c>
      <c r="G36" s="36">
        <v>0.78141000000000005</v>
      </c>
      <c r="H36" s="36">
        <v>0.83472999999999997</v>
      </c>
      <c r="I36" s="36">
        <v>0.87388999999999994</v>
      </c>
      <c r="J36" s="36">
        <v>0.80423</v>
      </c>
      <c r="K36" s="36">
        <v>0.73573999999999995</v>
      </c>
      <c r="L36" s="35" t="s">
        <v>76</v>
      </c>
      <c r="M36" s="36">
        <f t="shared" si="6"/>
        <v>0.93453905249679903</v>
      </c>
      <c r="N36" s="36">
        <f t="shared" si="6"/>
        <v>0.91179384485666115</v>
      </c>
      <c r="O36" s="36">
        <f t="shared" si="6"/>
        <v>0.88856179775280897</v>
      </c>
      <c r="P36" s="36">
        <f t="shared" si="6"/>
        <v>0.94459094347779093</v>
      </c>
      <c r="Q36" s="36">
        <f t="shared" si="6"/>
        <v>0.89719462940726991</v>
      </c>
      <c r="R36" s="36">
        <f t="shared" si="6"/>
        <v>0.85840931561023848</v>
      </c>
      <c r="S36" s="36">
        <f t="shared" si="6"/>
        <v>0.89275935828877007</v>
      </c>
      <c r="T36" s="36">
        <f t="shared" si="6"/>
        <v>0.92328578975171671</v>
      </c>
      <c r="U36" s="36">
        <f t="shared" si="6"/>
        <v>0.86494945149494518</v>
      </c>
      <c r="V36" s="36">
        <f t="shared" si="8"/>
        <v>0.8172164833944241</v>
      </c>
      <c r="AA36" s="36" t="s">
        <v>76</v>
      </c>
      <c r="AB36" s="36">
        <v>1.1200000000000001</v>
      </c>
      <c r="AD36" s="36" t="s">
        <v>76</v>
      </c>
      <c r="AE36" s="36">
        <v>1.1000000000000001</v>
      </c>
      <c r="AF36" s="36">
        <v>1.31</v>
      </c>
      <c r="AG36" s="36">
        <v>1.04</v>
      </c>
      <c r="AH36" s="36">
        <v>1.07</v>
      </c>
      <c r="AI36" s="36">
        <v>1.17</v>
      </c>
      <c r="AJ36" s="36">
        <v>1.46</v>
      </c>
      <c r="AK36" s="1">
        <f t="shared" si="12"/>
        <v>1.1033333333333333</v>
      </c>
      <c r="AL36" s="1">
        <f t="shared" si="12"/>
        <v>1.28</v>
      </c>
      <c r="AM36" s="1"/>
      <c r="AN36" s="37" t="s">
        <v>76</v>
      </c>
      <c r="AO36" s="80">
        <v>0.64790666666666663</v>
      </c>
      <c r="AP36" s="80">
        <v>0.81624615384615384</v>
      </c>
      <c r="AQ36" s="30">
        <f t="shared" si="3"/>
        <v>0.8172164833944241</v>
      </c>
      <c r="AR36" s="30">
        <f t="shared" si="4"/>
        <v>0.94459094347779093</v>
      </c>
      <c r="AS36" s="30">
        <v>0.66827000000000003</v>
      </c>
      <c r="AT36" s="30">
        <v>1.6525300000000001</v>
      </c>
      <c r="AU36" s="30">
        <v>1.1200000000000001</v>
      </c>
      <c r="AV36" s="30">
        <v>1.1033333333333333</v>
      </c>
      <c r="AW36" s="30">
        <v>1.28</v>
      </c>
      <c r="AX36" s="38">
        <v>0.7</v>
      </c>
      <c r="AY36" s="39" t="s">
        <v>76</v>
      </c>
      <c r="AZ36" s="34">
        <f t="shared" si="9"/>
        <v>0.92558095238095239</v>
      </c>
      <c r="BA36" s="34">
        <f t="shared" si="9"/>
        <v>1.1660659340659341</v>
      </c>
      <c r="BB36" s="34">
        <f t="shared" si="9"/>
        <v>1.1674521191348917</v>
      </c>
      <c r="BC36" s="34">
        <f t="shared" si="9"/>
        <v>1.3494156335397014</v>
      </c>
      <c r="BD36" s="34">
        <f t="shared" si="9"/>
        <v>0.95467142857142873</v>
      </c>
      <c r="BE36" s="34">
        <f t="shared" si="9"/>
        <v>2.360757142857143</v>
      </c>
      <c r="BF36" s="34">
        <f t="shared" si="10"/>
        <v>1.6000000000000003</v>
      </c>
      <c r="BG36" s="34">
        <f t="shared" si="10"/>
        <v>1.5761904761904761</v>
      </c>
      <c r="BH36" s="34">
        <f t="shared" si="10"/>
        <v>1.8285714285714287</v>
      </c>
    </row>
    <row r="37" spans="1:61" s="36" customFormat="1" x14ac:dyDescent="0.25">
      <c r="A37" s="35" t="s">
        <v>77</v>
      </c>
      <c r="B37" s="36">
        <v>6.68</v>
      </c>
      <c r="C37" s="36">
        <v>6.4538000000000002</v>
      </c>
      <c r="D37" s="36">
        <v>5.5507999999999997</v>
      </c>
      <c r="E37" s="36">
        <v>4.8338999999999999</v>
      </c>
      <c r="F37" s="36">
        <v>5.5500999999999996</v>
      </c>
      <c r="G37" s="36">
        <v>5.4714</v>
      </c>
      <c r="H37" s="36">
        <v>6.0533000000000001</v>
      </c>
      <c r="I37" s="36">
        <v>6.4751000000000003</v>
      </c>
      <c r="J37" s="36">
        <v>5.9016999999999999</v>
      </c>
      <c r="K37" s="36">
        <v>5.3075999999999999</v>
      </c>
      <c r="L37" s="35" t="s">
        <v>77</v>
      </c>
      <c r="M37" s="36">
        <f t="shared" si="6"/>
        <v>7.1276141698676909</v>
      </c>
      <c r="N37" s="36">
        <f t="shared" si="6"/>
        <v>6.8020657672849918</v>
      </c>
      <c r="O37" s="36">
        <f t="shared" si="6"/>
        <v>6.2368539325842685</v>
      </c>
      <c r="P37" s="36">
        <f t="shared" si="6"/>
        <v>5.2241435210202098</v>
      </c>
      <c r="Q37" s="36">
        <f t="shared" si="6"/>
        <v>6.0583997380198671</v>
      </c>
      <c r="R37" s="36">
        <f t="shared" si="6"/>
        <v>6.0105459738547733</v>
      </c>
      <c r="S37" s="36">
        <f t="shared" si="6"/>
        <v>6.474117647058824</v>
      </c>
      <c r="T37" s="36">
        <f t="shared" si="6"/>
        <v>6.8410987849973584</v>
      </c>
      <c r="U37" s="36">
        <f t="shared" si="6"/>
        <v>6.3472789847278976</v>
      </c>
      <c r="V37" s="36">
        <f t="shared" si="8"/>
        <v>5.8953682105964678</v>
      </c>
      <c r="AA37" s="36" t="s">
        <v>77</v>
      </c>
      <c r="AD37" s="36" t="s">
        <v>77</v>
      </c>
      <c r="AE37" s="36">
        <v>6.28</v>
      </c>
      <c r="AF37" s="36">
        <v>7.84</v>
      </c>
      <c r="AG37" s="36">
        <v>6.82</v>
      </c>
      <c r="AH37" s="36">
        <v>6.85</v>
      </c>
      <c r="AK37" s="1">
        <f t="shared" si="12"/>
        <v>6.5500000000000007</v>
      </c>
      <c r="AL37" s="1">
        <f t="shared" si="12"/>
        <v>7.3449999999999998</v>
      </c>
      <c r="AM37" s="1"/>
      <c r="AN37" s="37" t="s">
        <v>77</v>
      </c>
      <c r="AO37" s="80">
        <v>5.497116666666666</v>
      </c>
      <c r="AP37" s="80">
        <v>6.2961538461538469</v>
      </c>
      <c r="AQ37" s="30">
        <f t="shared" si="3"/>
        <v>5.2241435210202098</v>
      </c>
      <c r="AR37" s="30">
        <f t="shared" si="4"/>
        <v>7.1276141698676909</v>
      </c>
      <c r="AS37" s="30">
        <v>3.9620000000000002</v>
      </c>
      <c r="AT37" s="30">
        <v>9.9283000000000001</v>
      </c>
      <c r="AU37" s="30"/>
      <c r="AV37" s="30">
        <v>6.5500000000000007</v>
      </c>
      <c r="AW37" s="30">
        <v>7.3449999999999998</v>
      </c>
      <c r="AX37" s="38">
        <v>3.9</v>
      </c>
      <c r="AY37" s="39" t="s">
        <v>77</v>
      </c>
      <c r="AZ37" s="34">
        <f t="shared" si="9"/>
        <v>1.4095170940170938</v>
      </c>
      <c r="BA37" s="34">
        <f t="shared" si="9"/>
        <v>1.6143984220907299</v>
      </c>
      <c r="BB37" s="34">
        <f t="shared" si="9"/>
        <v>1.3395239797487717</v>
      </c>
      <c r="BC37" s="34">
        <f t="shared" si="9"/>
        <v>1.8275933768891515</v>
      </c>
      <c r="BD37" s="34">
        <f t="shared" si="9"/>
        <v>1.015897435897436</v>
      </c>
      <c r="BE37" s="34">
        <f t="shared" si="9"/>
        <v>2.5457179487179489</v>
      </c>
      <c r="BF37" s="34"/>
      <c r="BG37" s="34">
        <f t="shared" si="10"/>
        <v>1.6794871794871797</v>
      </c>
      <c r="BH37" s="34">
        <f t="shared" si="10"/>
        <v>1.8833333333333333</v>
      </c>
    </row>
    <row r="38" spans="1:61" s="36" customFormat="1" x14ac:dyDescent="0.25">
      <c r="A38" s="35" t="s">
        <v>78</v>
      </c>
      <c r="B38" s="36">
        <v>0.79315999999999998</v>
      </c>
      <c r="E38" s="36">
        <v>0.90932000000000002</v>
      </c>
      <c r="F38" s="36">
        <v>1.1342000000000001</v>
      </c>
      <c r="G38" s="36">
        <v>1.2746999999999999</v>
      </c>
      <c r="H38" s="36">
        <v>0.99938000000000005</v>
      </c>
      <c r="I38" s="36">
        <v>0.90561000000000003</v>
      </c>
      <c r="J38" s="36">
        <v>0.97182000000000002</v>
      </c>
      <c r="K38" s="36">
        <v>0.90959000000000001</v>
      </c>
      <c r="L38" s="35" t="s">
        <v>78</v>
      </c>
      <c r="M38" s="36">
        <f t="shared" si="6"/>
        <v>0.84630815194195474</v>
      </c>
      <c r="P38" s="36">
        <f t="shared" si="6"/>
        <v>0.98272992542959037</v>
      </c>
      <c r="Q38" s="36">
        <f t="shared" si="6"/>
        <v>1.238074446021177</v>
      </c>
      <c r="R38" s="36">
        <f t="shared" si="6"/>
        <v>1.4003075909040976</v>
      </c>
      <c r="S38" s="36">
        <f t="shared" si="6"/>
        <v>1.068855614973262</v>
      </c>
      <c r="T38" s="36">
        <f t="shared" si="6"/>
        <v>0.95679873217115696</v>
      </c>
      <c r="U38" s="36">
        <f t="shared" si="6"/>
        <v>1.0451925145192513</v>
      </c>
      <c r="V38" s="36">
        <f t="shared" si="8"/>
        <v>1.0103187826280129</v>
      </c>
      <c r="AA38" s="36" t="s">
        <v>78</v>
      </c>
      <c r="AD38" s="36" t="s">
        <v>78</v>
      </c>
      <c r="AE38" s="36">
        <v>1.3</v>
      </c>
      <c r="AF38" s="36">
        <v>1.56</v>
      </c>
      <c r="AG38" s="36">
        <v>1.3</v>
      </c>
      <c r="AH38" s="36">
        <v>1.38</v>
      </c>
      <c r="AK38" s="1">
        <f t="shared" si="12"/>
        <v>1.3</v>
      </c>
      <c r="AL38" s="1">
        <f t="shared" si="12"/>
        <v>1.47</v>
      </c>
      <c r="AM38" s="1"/>
      <c r="AN38" s="37" t="s">
        <v>78</v>
      </c>
      <c r="AO38" s="85">
        <v>1.0409999999999999</v>
      </c>
      <c r="AP38" s="80">
        <v>1.0486153846153845</v>
      </c>
      <c r="AQ38" s="30">
        <f t="shared" si="3"/>
        <v>0.84630815194195474</v>
      </c>
      <c r="AR38" s="30">
        <f t="shared" si="4"/>
        <v>1.4003075909040976</v>
      </c>
      <c r="AS38" s="30">
        <v>0.80271000000000003</v>
      </c>
      <c r="AT38" s="30">
        <v>2.0928100000000001</v>
      </c>
      <c r="AU38" s="30"/>
      <c r="AV38" s="30">
        <v>1.3</v>
      </c>
      <c r="AW38" s="30">
        <v>1.47</v>
      </c>
      <c r="AX38" s="38">
        <v>0.83</v>
      </c>
      <c r="AY38" s="39" t="s">
        <v>78</v>
      </c>
      <c r="AZ38" s="34">
        <f t="shared" si="9"/>
        <v>1.2542168674698795</v>
      </c>
      <c r="BA38" s="34">
        <f t="shared" si="9"/>
        <v>1.2633920296570897</v>
      </c>
      <c r="BB38" s="34">
        <f t="shared" si="9"/>
        <v>1.0196483758336805</v>
      </c>
      <c r="BC38" s="34">
        <f t="shared" si="9"/>
        <v>1.6871175794025273</v>
      </c>
      <c r="BD38" s="34">
        <f t="shared" si="9"/>
        <v>0.96712048192771094</v>
      </c>
      <c r="BE38" s="34">
        <f t="shared" si="9"/>
        <v>2.5214578313253013</v>
      </c>
      <c r="BF38" s="34"/>
      <c r="BG38" s="34">
        <f t="shared" si="10"/>
        <v>1.566265060240964</v>
      </c>
      <c r="BH38" s="34">
        <f t="shared" si="10"/>
        <v>1.7710843373493976</v>
      </c>
    </row>
    <row r="39" spans="1:61" s="36" customFormat="1" x14ac:dyDescent="0.25">
      <c r="A39" s="35" t="s">
        <v>79</v>
      </c>
      <c r="B39" s="36">
        <v>0.56718999999999997</v>
      </c>
      <c r="C39" s="36">
        <v>0.53803999999999996</v>
      </c>
      <c r="D39" s="36">
        <v>0.47184999999999999</v>
      </c>
      <c r="E39" s="36">
        <v>0.52559</v>
      </c>
      <c r="F39" s="36">
        <v>0.52012999999999998</v>
      </c>
      <c r="G39" s="36">
        <v>0.47725000000000001</v>
      </c>
      <c r="H39" s="36">
        <v>0.51870000000000005</v>
      </c>
      <c r="I39" s="36">
        <v>0.51297999999999999</v>
      </c>
      <c r="J39" s="36">
        <v>0.50353000000000003</v>
      </c>
      <c r="K39" s="36">
        <v>0.55476999999999999</v>
      </c>
      <c r="L39" s="35" t="s">
        <v>79</v>
      </c>
      <c r="M39" s="36">
        <f t="shared" si="6"/>
        <v>0.60519632949210411</v>
      </c>
      <c r="N39" s="36">
        <f t="shared" si="6"/>
        <v>0.56707419898819555</v>
      </c>
      <c r="O39" s="36">
        <f t="shared" si="6"/>
        <v>0.53016853932584274</v>
      </c>
      <c r="P39" s="36">
        <f t="shared" si="6"/>
        <v>0.56802118231924781</v>
      </c>
      <c r="Q39" s="36">
        <f t="shared" si="6"/>
        <v>0.56776552778080991</v>
      </c>
      <c r="R39" s="36">
        <f t="shared" si="6"/>
        <v>0.52427771064484241</v>
      </c>
      <c r="S39" s="36">
        <f t="shared" si="6"/>
        <v>0.5547593582887701</v>
      </c>
      <c r="T39" s="36">
        <f t="shared" si="6"/>
        <v>0.54197569994717376</v>
      </c>
      <c r="U39" s="36">
        <f t="shared" si="6"/>
        <v>0.54154656915465693</v>
      </c>
      <c r="V39" s="36">
        <f t="shared" si="8"/>
        <v>0.61620570920804174</v>
      </c>
      <c r="AA39" s="36" t="s">
        <v>79</v>
      </c>
      <c r="AB39" s="36">
        <v>0.57999999999999996</v>
      </c>
      <c r="AD39" s="36" t="s">
        <v>79</v>
      </c>
      <c r="AE39" s="36">
        <v>0.51</v>
      </c>
      <c r="AF39" s="36">
        <v>0.63</v>
      </c>
      <c r="AG39" s="36">
        <v>0.55700000000000005</v>
      </c>
      <c r="AH39" s="36">
        <v>0.55100000000000005</v>
      </c>
      <c r="AI39" s="36">
        <v>0.57999999999999996</v>
      </c>
      <c r="AJ39" s="36">
        <v>0.68</v>
      </c>
      <c r="AK39" s="1">
        <f t="shared" si="12"/>
        <v>0.54900000000000004</v>
      </c>
      <c r="AL39" s="1">
        <f t="shared" si="12"/>
        <v>0.6203333333333334</v>
      </c>
      <c r="AM39" s="1"/>
      <c r="AN39" s="37" t="s">
        <v>79</v>
      </c>
      <c r="AO39" s="85">
        <v>0.443</v>
      </c>
      <c r="AP39" s="80">
        <v>0.34333333333333332</v>
      </c>
      <c r="AQ39" s="30">
        <f t="shared" si="3"/>
        <v>0.52427771064484241</v>
      </c>
      <c r="AR39" s="30">
        <f t="shared" si="4"/>
        <v>0.61620570920804174</v>
      </c>
      <c r="AS39" s="30">
        <v>0.35769999999999996</v>
      </c>
      <c r="AT39" s="30">
        <v>1.0340199999999999</v>
      </c>
      <c r="AU39" s="30">
        <v>0.57999999999999996</v>
      </c>
      <c r="AV39" s="30">
        <v>0.54900000000000004</v>
      </c>
      <c r="AW39" s="30">
        <v>0.6203333333333334</v>
      </c>
      <c r="AX39" s="38">
        <v>0.3</v>
      </c>
      <c r="AY39" s="39" t="s">
        <v>79</v>
      </c>
      <c r="AZ39" s="34">
        <f t="shared" si="9"/>
        <v>1.4766666666666668</v>
      </c>
      <c r="BA39" s="34">
        <f t="shared" si="9"/>
        <v>1.1444444444444444</v>
      </c>
      <c r="BB39" s="34">
        <f t="shared" si="9"/>
        <v>1.7475923688161414</v>
      </c>
      <c r="BC39" s="34">
        <f t="shared" si="9"/>
        <v>2.0540190306934725</v>
      </c>
      <c r="BD39" s="34">
        <f t="shared" si="9"/>
        <v>1.1923333333333332</v>
      </c>
      <c r="BE39" s="34">
        <f t="shared" si="9"/>
        <v>3.4467333333333334</v>
      </c>
      <c r="BF39" s="34">
        <f t="shared" si="10"/>
        <v>1.9333333333333333</v>
      </c>
      <c r="BG39" s="34">
        <f t="shared" si="10"/>
        <v>1.8300000000000003</v>
      </c>
      <c r="BH39" s="34">
        <f t="shared" si="10"/>
        <v>2.0677777777777782</v>
      </c>
    </row>
    <row r="40" spans="1:61" s="36" customFormat="1" x14ac:dyDescent="0.25">
      <c r="A40" s="35" t="s">
        <v>80</v>
      </c>
      <c r="B40" s="36">
        <v>3.0118999999999998</v>
      </c>
      <c r="C40" s="36">
        <v>2.8069999999999999</v>
      </c>
      <c r="D40" s="36">
        <v>2.4859</v>
      </c>
      <c r="E40" s="36">
        <v>2.7772999999999999</v>
      </c>
      <c r="F40" s="36">
        <v>2.7214999999999998</v>
      </c>
      <c r="G40" s="36">
        <v>2.6417000000000002</v>
      </c>
      <c r="H40" s="36">
        <v>2.7970999999999999</v>
      </c>
      <c r="I40" s="36">
        <v>2.8233000000000001</v>
      </c>
      <c r="J40" s="36">
        <v>2.7088000000000001</v>
      </c>
      <c r="K40" s="36">
        <v>2.476</v>
      </c>
      <c r="L40" s="35" t="s">
        <v>80</v>
      </c>
      <c r="M40" s="36">
        <f t="shared" si="6"/>
        <v>3.2137217242851044</v>
      </c>
      <c r="N40" s="36">
        <f t="shared" si="6"/>
        <v>2.9584738617200674</v>
      </c>
      <c r="O40" s="36">
        <f t="shared" si="6"/>
        <v>2.7931460674157305</v>
      </c>
      <c r="P40" s="36">
        <f t="shared" si="6"/>
        <v>3.0015130228034148</v>
      </c>
      <c r="Q40" s="36">
        <f t="shared" si="6"/>
        <v>2.9707455517956554</v>
      </c>
      <c r="R40" s="36">
        <f t="shared" si="6"/>
        <v>2.9020103262660664</v>
      </c>
      <c r="S40" s="36">
        <f t="shared" si="6"/>
        <v>2.9915508021390371</v>
      </c>
      <c r="T40" s="36">
        <f t="shared" si="6"/>
        <v>2.9828843106180667</v>
      </c>
      <c r="U40" s="36">
        <f t="shared" si="6"/>
        <v>2.9133146913314691</v>
      </c>
      <c r="V40" s="36">
        <f t="shared" si="8"/>
        <v>2.7501943796512274</v>
      </c>
      <c r="AA40" s="36" t="s">
        <v>80</v>
      </c>
      <c r="AB40" s="36">
        <v>3.39</v>
      </c>
      <c r="AD40" s="36" t="s">
        <v>80</v>
      </c>
      <c r="AE40" s="36">
        <v>3.61</v>
      </c>
      <c r="AF40" s="36">
        <v>4.47</v>
      </c>
      <c r="AG40" s="36">
        <v>3.9</v>
      </c>
      <c r="AH40" s="36">
        <v>3.99</v>
      </c>
      <c r="AI40" s="36">
        <v>3.79</v>
      </c>
      <c r="AJ40" s="36">
        <v>4.3899999999999997</v>
      </c>
      <c r="AK40" s="1">
        <f t="shared" si="12"/>
        <v>3.7666666666666671</v>
      </c>
      <c r="AL40" s="1">
        <f t="shared" si="12"/>
        <v>4.2833333333333341</v>
      </c>
      <c r="AM40" s="1"/>
      <c r="AN40" s="37" t="s">
        <v>80</v>
      </c>
      <c r="AO40" s="80">
        <v>2.2852333333333337</v>
      </c>
      <c r="AP40" s="80">
        <v>2.7030769230769232</v>
      </c>
      <c r="AQ40" s="30">
        <f t="shared" si="3"/>
        <v>2.7501943796512274</v>
      </c>
      <c r="AR40" s="30">
        <f t="shared" si="4"/>
        <v>3.2137217242851044</v>
      </c>
      <c r="AS40" s="30">
        <v>2.3430399999999998</v>
      </c>
      <c r="AT40" s="30">
        <v>7.0491700000000002</v>
      </c>
      <c r="AU40" s="30">
        <v>3.39</v>
      </c>
      <c r="AV40" s="30">
        <v>3.7666666666666671</v>
      </c>
      <c r="AW40" s="30">
        <v>4.2833333333333341</v>
      </c>
      <c r="AX40" s="38">
        <v>1.96</v>
      </c>
      <c r="AY40" s="39" t="s">
        <v>80</v>
      </c>
      <c r="AZ40" s="34">
        <f t="shared" si="9"/>
        <v>1.1659353741496601</v>
      </c>
      <c r="BA40" s="34">
        <f t="shared" si="9"/>
        <v>1.3791208791208791</v>
      </c>
      <c r="BB40" s="34">
        <f t="shared" si="9"/>
        <v>1.4031603977812386</v>
      </c>
      <c r="BC40" s="34">
        <f t="shared" si="9"/>
        <v>1.6396539409617881</v>
      </c>
      <c r="BD40" s="34">
        <f t="shared" si="9"/>
        <v>1.1954285714285713</v>
      </c>
      <c r="BE40" s="34">
        <f t="shared" si="9"/>
        <v>3.5965153061224493</v>
      </c>
      <c r="BF40" s="34">
        <f t="shared" si="10"/>
        <v>1.7295918367346941</v>
      </c>
      <c r="BG40" s="34">
        <f t="shared" si="10"/>
        <v>1.9217687074829934</v>
      </c>
      <c r="BH40" s="34">
        <f t="shared" si="10"/>
        <v>2.1853741496598644</v>
      </c>
    </row>
    <row r="41" spans="1:61" s="36" customFormat="1" x14ac:dyDescent="0.25">
      <c r="A41" s="35" t="s">
        <v>81</v>
      </c>
      <c r="B41" s="36">
        <v>0.4758</v>
      </c>
      <c r="C41" s="36">
        <v>0.44775999999999999</v>
      </c>
      <c r="D41" s="36">
        <v>0.39363999999999999</v>
      </c>
      <c r="E41" s="36">
        <v>0.44474000000000002</v>
      </c>
      <c r="F41" s="36">
        <v>0.42083999999999999</v>
      </c>
      <c r="G41" s="36">
        <v>0.39282</v>
      </c>
      <c r="H41" s="36">
        <v>0.44009999999999999</v>
      </c>
      <c r="I41" s="36">
        <v>0.46292</v>
      </c>
      <c r="J41" s="36">
        <v>0.44672000000000001</v>
      </c>
      <c r="K41" s="36">
        <v>0.39354</v>
      </c>
      <c r="L41" s="35" t="s">
        <v>81</v>
      </c>
      <c r="M41" s="36">
        <f t="shared" si="6"/>
        <v>0.50768245838668369</v>
      </c>
      <c r="N41" s="36">
        <f t="shared" si="6"/>
        <v>0.47192242833052273</v>
      </c>
      <c r="O41" s="36">
        <f t="shared" si="6"/>
        <v>0.44229213483146063</v>
      </c>
      <c r="P41" s="36">
        <f t="shared" si="6"/>
        <v>0.48064411542202534</v>
      </c>
      <c r="Q41" s="36">
        <f t="shared" si="6"/>
        <v>0.45938216351926642</v>
      </c>
      <c r="R41" s="36">
        <f t="shared" si="6"/>
        <v>0.43152806766999896</v>
      </c>
      <c r="S41" s="36">
        <f t="shared" si="6"/>
        <v>0.47069518716577535</v>
      </c>
      <c r="T41" s="36">
        <f t="shared" si="6"/>
        <v>0.4890861067089276</v>
      </c>
      <c r="U41" s="36">
        <f t="shared" si="6"/>
        <v>0.48044740804474073</v>
      </c>
      <c r="V41" s="36">
        <f t="shared" si="8"/>
        <v>0.43712095968010661</v>
      </c>
      <c r="AA41" s="36" t="s">
        <v>81</v>
      </c>
      <c r="AB41" s="36">
        <v>0.52</v>
      </c>
      <c r="AD41" s="36" t="s">
        <v>81</v>
      </c>
      <c r="AE41" s="36">
        <v>0.52</v>
      </c>
      <c r="AF41" s="36">
        <v>0.67</v>
      </c>
      <c r="AG41" s="36">
        <v>0.55000000000000004</v>
      </c>
      <c r="AH41" s="36">
        <v>0.54</v>
      </c>
      <c r="AI41" s="36">
        <v>0.56000000000000005</v>
      </c>
      <c r="AJ41" s="36">
        <v>0.65</v>
      </c>
      <c r="AK41" s="1">
        <f t="shared" si="12"/>
        <v>0.54333333333333333</v>
      </c>
      <c r="AL41" s="1">
        <f t="shared" si="12"/>
        <v>0.62</v>
      </c>
      <c r="AM41" s="1"/>
      <c r="AN41" s="37" t="s">
        <v>81</v>
      </c>
      <c r="AO41" s="80">
        <v>0.38095166666666663</v>
      </c>
      <c r="AP41" s="80">
        <v>0.43984615384615383</v>
      </c>
      <c r="AQ41" s="30">
        <f t="shared" si="3"/>
        <v>0.43152806766999896</v>
      </c>
      <c r="AR41" s="30">
        <f t="shared" si="4"/>
        <v>0.50768245838668369</v>
      </c>
      <c r="AS41" s="30">
        <v>0.35100999999999999</v>
      </c>
      <c r="AT41" s="30">
        <v>1.1318699999999999</v>
      </c>
      <c r="AU41" s="30">
        <v>0.52</v>
      </c>
      <c r="AV41" s="30">
        <v>0.54333333333333333</v>
      </c>
      <c r="AW41" s="30">
        <v>0.62</v>
      </c>
      <c r="AX41" s="38">
        <v>0.31</v>
      </c>
      <c r="AY41" s="39" t="s">
        <v>81</v>
      </c>
      <c r="AZ41" s="34">
        <f t="shared" si="9"/>
        <v>1.2288763440860213</v>
      </c>
      <c r="BA41" s="34">
        <f t="shared" si="9"/>
        <v>1.4188585607940447</v>
      </c>
      <c r="BB41" s="34">
        <f t="shared" si="9"/>
        <v>1.392026024741932</v>
      </c>
      <c r="BC41" s="34">
        <f t="shared" si="9"/>
        <v>1.6376853496344634</v>
      </c>
      <c r="BD41" s="34">
        <f t="shared" si="9"/>
        <v>1.1322903225806451</v>
      </c>
      <c r="BE41" s="34">
        <f t="shared" si="9"/>
        <v>3.6511935483870968</v>
      </c>
      <c r="BF41" s="34">
        <f t="shared" si="10"/>
        <v>1.6774193548387097</v>
      </c>
      <c r="BG41" s="34">
        <f t="shared" si="10"/>
        <v>1.7526881720430108</v>
      </c>
      <c r="BH41" s="34">
        <f t="shared" si="10"/>
        <v>2</v>
      </c>
    </row>
    <row r="42" spans="1:61" s="36" customFormat="1" x14ac:dyDescent="0.25">
      <c r="A42" s="35" t="s">
        <v>82</v>
      </c>
      <c r="B42" s="36">
        <v>6.8358999999999996</v>
      </c>
      <c r="C42" s="36">
        <v>6.7135999999999996</v>
      </c>
      <c r="D42" s="36">
        <v>6.0191999999999997</v>
      </c>
      <c r="E42" s="36">
        <v>6.05</v>
      </c>
      <c r="F42" s="36">
        <v>6.1167999999999996</v>
      </c>
      <c r="G42" s="36">
        <v>6.3005000000000004</v>
      </c>
      <c r="H42" s="36">
        <v>6.3630000000000004</v>
      </c>
      <c r="I42" s="36">
        <v>7.0006000000000004</v>
      </c>
      <c r="J42" s="36">
        <v>6.1044999999999998</v>
      </c>
      <c r="K42" s="36">
        <v>5.5297999999999998</v>
      </c>
      <c r="L42" s="35" t="s">
        <v>82</v>
      </c>
      <c r="M42" s="36">
        <f t="shared" si="6"/>
        <v>7.293960734101578</v>
      </c>
      <c r="N42" s="36">
        <f t="shared" si="6"/>
        <v>7.0758853288364243</v>
      </c>
      <c r="O42" s="36">
        <f t="shared" si="6"/>
        <v>6.7631460674157298</v>
      </c>
      <c r="P42" s="36">
        <f t="shared" si="6"/>
        <v>6.5384199719010052</v>
      </c>
      <c r="Q42" s="36">
        <f t="shared" si="6"/>
        <v>6.6770003274751657</v>
      </c>
      <c r="R42" s="36">
        <f t="shared" si="6"/>
        <v>6.9213446116664841</v>
      </c>
      <c r="S42" s="36">
        <f t="shared" si="6"/>
        <v>6.805347593582888</v>
      </c>
      <c r="T42" s="36">
        <f t="shared" si="6"/>
        <v>7.3963021658742738</v>
      </c>
      <c r="U42" s="36">
        <f t="shared" si="6"/>
        <v>6.5653904065390396</v>
      </c>
      <c r="V42" s="36">
        <f t="shared" si="8"/>
        <v>6.1421748306120181</v>
      </c>
      <c r="AA42" s="36" t="s">
        <v>82</v>
      </c>
      <c r="AB42" s="9">
        <v>5.53</v>
      </c>
      <c r="AC42" s="9"/>
      <c r="AD42" s="36" t="s">
        <v>82</v>
      </c>
      <c r="AE42" s="36">
        <v>8.4</v>
      </c>
      <c r="AF42" s="36">
        <v>11.21</v>
      </c>
      <c r="AG42" s="36">
        <v>8.5299999999999994</v>
      </c>
      <c r="AH42" s="36">
        <v>10.01</v>
      </c>
      <c r="AI42" s="36">
        <v>8.7200000000000006</v>
      </c>
      <c r="AJ42" s="36">
        <v>10.85</v>
      </c>
      <c r="AK42" s="1">
        <f t="shared" si="12"/>
        <v>8.5499999999999989</v>
      </c>
      <c r="AL42" s="1">
        <f t="shared" si="12"/>
        <v>10.69</v>
      </c>
      <c r="AM42" s="1"/>
      <c r="AN42" s="37" t="s">
        <v>82</v>
      </c>
      <c r="AO42" s="80">
        <v>7.5769166666666665</v>
      </c>
      <c r="AP42" s="80">
        <v>7.9155384615384605</v>
      </c>
      <c r="AQ42" s="30">
        <f t="shared" si="3"/>
        <v>6.1421748306120181</v>
      </c>
      <c r="AR42" s="30">
        <f t="shared" si="4"/>
        <v>7.3963021658742738</v>
      </c>
      <c r="AS42" s="30">
        <v>3.6249799999999999</v>
      </c>
      <c r="AT42" s="30">
        <v>52.704940000000001</v>
      </c>
      <c r="AU42" s="30">
        <v>5.53</v>
      </c>
      <c r="AV42" s="30">
        <v>8.5499999999999989</v>
      </c>
      <c r="AW42" s="30">
        <v>10.69</v>
      </c>
      <c r="AX42" s="38">
        <v>5.3</v>
      </c>
      <c r="AY42" s="39" t="s">
        <v>82</v>
      </c>
      <c r="AZ42" s="34">
        <f t="shared" si="9"/>
        <v>1.4296069182389937</v>
      </c>
      <c r="BA42" s="34">
        <f t="shared" si="9"/>
        <v>1.493497822931785</v>
      </c>
      <c r="BB42" s="34">
        <f t="shared" si="9"/>
        <v>1.1589009114362299</v>
      </c>
      <c r="BC42" s="34">
        <f t="shared" si="9"/>
        <v>1.3955287105423158</v>
      </c>
      <c r="BD42" s="34">
        <f t="shared" si="9"/>
        <v>0.68395849056603775</v>
      </c>
      <c r="BE42" s="34">
        <f t="shared" si="9"/>
        <v>9.9443283018867934</v>
      </c>
      <c r="BF42" s="34">
        <f t="shared" si="10"/>
        <v>1.0433962264150944</v>
      </c>
      <c r="BG42" s="34">
        <f t="shared" si="10"/>
        <v>1.6132075471698111</v>
      </c>
      <c r="BH42" s="34">
        <f t="shared" si="10"/>
        <v>2.0169811320754718</v>
      </c>
    </row>
    <row r="43" spans="1:61" s="36" customFormat="1" x14ac:dyDescent="0.25">
      <c r="A43" s="35" t="s">
        <v>83</v>
      </c>
      <c r="B43" s="36">
        <v>1.0344</v>
      </c>
      <c r="C43" s="36">
        <v>0.99709999999999999</v>
      </c>
      <c r="D43" s="36">
        <v>0.88138000000000005</v>
      </c>
      <c r="E43" s="36">
        <v>0.99553999999999998</v>
      </c>
      <c r="F43" s="36">
        <v>0.95106999999999997</v>
      </c>
      <c r="G43" s="36">
        <v>0.90210999999999997</v>
      </c>
      <c r="H43" s="36">
        <v>1.0851</v>
      </c>
      <c r="I43" s="36">
        <v>0.97638000000000003</v>
      </c>
      <c r="J43" s="36">
        <v>0.93101999999999996</v>
      </c>
      <c r="K43" s="36">
        <v>0.90027000000000001</v>
      </c>
      <c r="L43" s="35" t="s">
        <v>83</v>
      </c>
      <c r="M43" s="36">
        <f t="shared" si="6"/>
        <v>1.1037131882202305</v>
      </c>
      <c r="N43" s="36">
        <f t="shared" si="6"/>
        <v>1.050906408094435</v>
      </c>
      <c r="O43" s="36">
        <f t="shared" si="6"/>
        <v>0.99031460674157312</v>
      </c>
      <c r="P43" s="36">
        <f t="shared" si="6"/>
        <v>1.0759105155084838</v>
      </c>
      <c r="Q43" s="36">
        <f t="shared" si="6"/>
        <v>1.0381726885711167</v>
      </c>
      <c r="R43" s="36">
        <f t="shared" si="6"/>
        <v>0.99100296605514659</v>
      </c>
      <c r="S43" s="36">
        <f t="shared" si="6"/>
        <v>1.1605347593582886</v>
      </c>
      <c r="T43" s="36">
        <f t="shared" si="6"/>
        <v>1.0315689381933439</v>
      </c>
      <c r="U43" s="36">
        <f t="shared" si="6"/>
        <v>1.0013121101312108</v>
      </c>
      <c r="V43" s="36">
        <f t="shared" si="8"/>
        <v>0.99996667777407533</v>
      </c>
      <c r="AA43" s="36" t="s">
        <v>83</v>
      </c>
      <c r="AB43" s="36">
        <v>1.64</v>
      </c>
      <c r="AD43" s="36" t="s">
        <v>83</v>
      </c>
      <c r="AE43" s="36">
        <v>1.36</v>
      </c>
      <c r="AF43" s="36">
        <v>1.67</v>
      </c>
      <c r="AG43" s="36">
        <v>1.81</v>
      </c>
      <c r="AH43" s="36">
        <v>2</v>
      </c>
      <c r="AI43" s="36">
        <v>1.66</v>
      </c>
      <c r="AJ43" s="36">
        <v>1.96</v>
      </c>
      <c r="AK43" s="1">
        <f t="shared" si="12"/>
        <v>1.61</v>
      </c>
      <c r="AL43" s="1">
        <f t="shared" si="12"/>
        <v>1.8766666666666667</v>
      </c>
      <c r="AM43" s="1"/>
      <c r="AN43" s="37" t="s">
        <v>83</v>
      </c>
      <c r="AO43" s="80">
        <v>1.0501166666666668</v>
      </c>
      <c r="AP43" s="80">
        <v>1.2587692307692309</v>
      </c>
      <c r="AQ43" s="30">
        <f t="shared" si="3"/>
        <v>0.99031460674157312</v>
      </c>
      <c r="AR43" s="30">
        <f t="shared" si="4"/>
        <v>1.1605347593582886</v>
      </c>
      <c r="AS43" s="30">
        <v>0.90175000000000005</v>
      </c>
      <c r="AT43" s="30">
        <v>2.1752899999999999</v>
      </c>
      <c r="AU43" s="30">
        <v>1.64</v>
      </c>
      <c r="AV43" s="30">
        <v>1.61</v>
      </c>
      <c r="AW43" s="30">
        <v>1.8766666666666667</v>
      </c>
      <c r="AX43" s="38">
        <v>0.9</v>
      </c>
      <c r="AY43" s="39" t="s">
        <v>83</v>
      </c>
      <c r="AZ43" s="34">
        <f t="shared" si="9"/>
        <v>1.1667962962962963</v>
      </c>
      <c r="BA43" s="34">
        <f t="shared" si="9"/>
        <v>1.3986324786324786</v>
      </c>
      <c r="BB43" s="34">
        <f t="shared" si="9"/>
        <v>1.1003495630461924</v>
      </c>
      <c r="BC43" s="34">
        <f t="shared" si="9"/>
        <v>1.289483065953654</v>
      </c>
      <c r="BD43" s="34">
        <f t="shared" si="9"/>
        <v>1.0019444444444445</v>
      </c>
      <c r="BE43" s="34">
        <f t="shared" si="9"/>
        <v>2.4169888888888886</v>
      </c>
      <c r="BF43" s="34">
        <f t="shared" si="10"/>
        <v>1.822222222222222</v>
      </c>
      <c r="BG43" s="34">
        <f t="shared" si="10"/>
        <v>1.788888888888889</v>
      </c>
      <c r="BH43" s="34">
        <f t="shared" si="10"/>
        <v>2.085185185185185</v>
      </c>
    </row>
    <row r="44" spans="1:61" s="36" customFormat="1" x14ac:dyDescent="0.25">
      <c r="A44" s="35" t="s">
        <v>84</v>
      </c>
      <c r="B44" s="36">
        <v>2.3022999999999998</v>
      </c>
      <c r="D44" s="36">
        <v>2.0249999999999999</v>
      </c>
      <c r="F44" s="36">
        <v>2.2279999999999998</v>
      </c>
      <c r="G44" s="36">
        <v>2.2953000000000001</v>
      </c>
      <c r="H44" s="36">
        <v>2.3072499999999998</v>
      </c>
      <c r="I44" s="36">
        <v>2.18655</v>
      </c>
      <c r="J44" s="36">
        <v>2.06365</v>
      </c>
      <c r="K44" s="36">
        <v>1.7441</v>
      </c>
      <c r="L44" s="35" t="s">
        <v>84</v>
      </c>
      <c r="M44" s="36">
        <f t="shared" si="6"/>
        <v>2.4565727699530515</v>
      </c>
      <c r="O44" s="36">
        <f t="shared" si="6"/>
        <v>2.2752808988764044</v>
      </c>
      <c r="Q44" s="36">
        <f t="shared" si="6"/>
        <v>2.4320489029581922</v>
      </c>
      <c r="R44" s="36">
        <f t="shared" si="6"/>
        <v>2.5214764363396682</v>
      </c>
      <c r="S44" s="36">
        <f t="shared" si="6"/>
        <v>2.4676470588235291</v>
      </c>
      <c r="T44" s="36">
        <f t="shared" si="6"/>
        <v>2.3101426307448492</v>
      </c>
      <c r="U44" s="36">
        <f t="shared" si="6"/>
        <v>2.2194557969455797</v>
      </c>
      <c r="V44" s="36">
        <f t="shared" si="8"/>
        <v>1.9372431411751638</v>
      </c>
      <c r="AA44" s="9" t="s">
        <v>84</v>
      </c>
      <c r="AB44" s="1">
        <v>2.4</v>
      </c>
      <c r="AC44" s="1"/>
      <c r="AD44" s="36" t="s">
        <v>84</v>
      </c>
      <c r="AH44" s="9"/>
      <c r="AI44" s="9"/>
      <c r="AJ44" s="9"/>
      <c r="AK44" s="1"/>
      <c r="AL44" s="1"/>
      <c r="AM44" s="1"/>
      <c r="AN44" s="37" t="s">
        <v>84</v>
      </c>
      <c r="AO44" s="80">
        <v>1.8278166666666669</v>
      </c>
      <c r="AP44" s="80">
        <v>0.94750000000000001</v>
      </c>
      <c r="AQ44" s="30">
        <f t="shared" si="3"/>
        <v>1.9372431411751638</v>
      </c>
      <c r="AR44" s="30">
        <f t="shared" si="4"/>
        <v>2.5214764363396682</v>
      </c>
      <c r="AS44" s="30">
        <v>1.9581600000000001</v>
      </c>
      <c r="AT44" s="30">
        <v>3.0211000000000001</v>
      </c>
      <c r="AU44" s="30">
        <v>2.4</v>
      </c>
      <c r="AV44" s="30"/>
      <c r="AW44" s="30"/>
      <c r="AX44" s="38">
        <v>1.9</v>
      </c>
      <c r="AY44" s="39" t="s">
        <v>84</v>
      </c>
      <c r="AZ44" s="34">
        <f t="shared" si="9"/>
        <v>0.9620087719298247</v>
      </c>
      <c r="BA44" s="34">
        <f t="shared" si="9"/>
        <v>0.49868421052631584</v>
      </c>
      <c r="BB44" s="34">
        <f t="shared" si="9"/>
        <v>1.0196016532500862</v>
      </c>
      <c r="BC44" s="34">
        <f t="shared" si="9"/>
        <v>1.3270928612314044</v>
      </c>
      <c r="BD44" s="34">
        <f t="shared" si="9"/>
        <v>1.0306105263157896</v>
      </c>
      <c r="BE44" s="34">
        <f t="shared" si="9"/>
        <v>1.5900526315789476</v>
      </c>
      <c r="BF44" s="34">
        <f t="shared" si="10"/>
        <v>1.263157894736842</v>
      </c>
      <c r="BG44" s="34"/>
      <c r="BH44" s="34"/>
    </row>
    <row r="45" spans="1:61" s="9" customFormat="1" x14ac:dyDescent="0.25">
      <c r="A45" s="26" t="s">
        <v>85</v>
      </c>
      <c r="B45" s="9">
        <v>13.66</v>
      </c>
      <c r="C45" s="9">
        <v>13.308999999999999</v>
      </c>
      <c r="D45" s="9">
        <v>11.06</v>
      </c>
      <c r="E45" s="9">
        <v>12.747999999999999</v>
      </c>
      <c r="F45" s="9">
        <v>12.301</v>
      </c>
      <c r="G45" s="9">
        <v>11.823</v>
      </c>
      <c r="H45" s="9">
        <v>13.882999999999999</v>
      </c>
      <c r="I45" s="9">
        <v>13.387</v>
      </c>
      <c r="J45" s="9">
        <v>12.157</v>
      </c>
      <c r="K45" s="9">
        <v>11.428000000000001</v>
      </c>
      <c r="L45" s="26" t="s">
        <v>85</v>
      </c>
      <c r="M45" s="9">
        <f t="shared" si="6"/>
        <v>14.575330772513871</v>
      </c>
      <c r="N45" s="9">
        <f t="shared" si="6"/>
        <v>14.027192242833051</v>
      </c>
      <c r="O45" s="9">
        <f t="shared" si="6"/>
        <v>12.426966292134832</v>
      </c>
      <c r="P45" s="9">
        <f t="shared" si="6"/>
        <v>13.777153355668432</v>
      </c>
      <c r="Q45" s="9">
        <f t="shared" si="6"/>
        <v>13.427573409016482</v>
      </c>
      <c r="R45" s="9">
        <f t="shared" si="6"/>
        <v>12.988025925519059</v>
      </c>
      <c r="S45" s="9">
        <f t="shared" si="6"/>
        <v>14.848128342245989</v>
      </c>
      <c r="T45" s="9">
        <f t="shared" si="6"/>
        <v>14.143687268885367</v>
      </c>
      <c r="U45" s="9">
        <f t="shared" si="6"/>
        <v>13.074854807485481</v>
      </c>
      <c r="V45" s="9">
        <f t="shared" si="8"/>
        <v>12.693546595579253</v>
      </c>
      <c r="AA45" s="36" t="s">
        <v>85</v>
      </c>
      <c r="AB45" s="1">
        <v>23.2</v>
      </c>
      <c r="AC45" s="1"/>
      <c r="AD45" s="9" t="s">
        <v>85</v>
      </c>
      <c r="AE45" s="9">
        <v>18.7</v>
      </c>
      <c r="AF45" s="9">
        <v>23.4</v>
      </c>
      <c r="AG45" s="9">
        <v>19.399999999999999</v>
      </c>
      <c r="AH45" s="36">
        <v>19.5</v>
      </c>
      <c r="AI45" s="36">
        <v>16.600000000000001</v>
      </c>
      <c r="AJ45" s="36">
        <v>20.100000000000001</v>
      </c>
      <c r="AK45" s="1">
        <f>AVERAGE(AE45,AG45,AI45)</f>
        <v>18.233333333333331</v>
      </c>
      <c r="AL45" s="1">
        <f>AVERAGE(AF45,AH45,AJ45)</f>
        <v>21</v>
      </c>
      <c r="AM45" s="1"/>
      <c r="AN45" s="29" t="s">
        <v>85</v>
      </c>
      <c r="AO45" s="79">
        <v>11.181633333333332</v>
      </c>
      <c r="AP45" s="79">
        <v>14.799846153846151</v>
      </c>
      <c r="AQ45" s="30">
        <f t="shared" si="3"/>
        <v>12.426966292134832</v>
      </c>
      <c r="AR45" s="30">
        <f t="shared" si="4"/>
        <v>14.848128342245989</v>
      </c>
      <c r="AS45" s="30">
        <v>13.884589999999999</v>
      </c>
      <c r="AT45" s="30">
        <v>32.607439999999997</v>
      </c>
      <c r="AU45" s="30">
        <v>23.2</v>
      </c>
      <c r="AV45" s="30">
        <v>18.233333333333331</v>
      </c>
      <c r="AW45" s="30">
        <v>21</v>
      </c>
      <c r="AX45" s="32">
        <v>10.5</v>
      </c>
      <c r="AY45" s="33" t="s">
        <v>85</v>
      </c>
      <c r="AZ45" s="34">
        <f t="shared" si="9"/>
        <v>1.0649174603174603</v>
      </c>
      <c r="BA45" s="34">
        <f t="shared" si="9"/>
        <v>1.4095091575091572</v>
      </c>
      <c r="BB45" s="34">
        <f t="shared" si="9"/>
        <v>1.1835205992509363</v>
      </c>
      <c r="BC45" s="34">
        <f t="shared" si="9"/>
        <v>1.4141074611662847</v>
      </c>
      <c r="BD45" s="34">
        <f t="shared" si="9"/>
        <v>1.3223419047619047</v>
      </c>
      <c r="BE45" s="34">
        <f t="shared" si="9"/>
        <v>3.1054704761904759</v>
      </c>
      <c r="BF45" s="34">
        <f t="shared" si="10"/>
        <v>2.2095238095238097</v>
      </c>
      <c r="BG45" s="34">
        <f t="shared" si="10"/>
        <v>1.7365079365079363</v>
      </c>
      <c r="BH45" s="34">
        <f t="shared" si="10"/>
        <v>2</v>
      </c>
      <c r="BI45" s="36"/>
    </row>
    <row r="46" spans="1:61" s="36" customFormat="1" x14ac:dyDescent="0.25">
      <c r="A46" s="35" t="s">
        <v>86</v>
      </c>
      <c r="B46" s="36">
        <v>2.198</v>
      </c>
      <c r="D46" s="36">
        <v>2.2509999999999999</v>
      </c>
      <c r="E46" s="36">
        <v>2.7692000000000001</v>
      </c>
      <c r="F46" s="36">
        <v>1.6956</v>
      </c>
      <c r="G46" s="36">
        <v>2.7151999999999998</v>
      </c>
      <c r="H46" s="36">
        <v>1.7149000000000001</v>
      </c>
      <c r="I46" s="36">
        <v>1.5502</v>
      </c>
      <c r="J46" s="36">
        <v>2.2128000000000001</v>
      </c>
      <c r="K46" s="36">
        <v>2.2568999999999999</v>
      </c>
      <c r="L46" s="35" t="s">
        <v>86</v>
      </c>
      <c r="M46" s="36">
        <f t="shared" si="6"/>
        <v>2.3452838241570633</v>
      </c>
      <c r="N46" s="36">
        <f t="shared" si="6"/>
        <v>0</v>
      </c>
      <c r="O46" s="36">
        <f t="shared" si="6"/>
        <v>2.5292134831460675</v>
      </c>
      <c r="P46" s="36">
        <f t="shared" si="6"/>
        <v>2.992759105155085</v>
      </c>
      <c r="Q46" s="36">
        <f t="shared" si="6"/>
        <v>1.8508896408689008</v>
      </c>
      <c r="R46" s="36">
        <f t="shared" si="6"/>
        <v>2.9827529385916729</v>
      </c>
      <c r="S46" s="36">
        <f t="shared" si="6"/>
        <v>1.8341176470588236</v>
      </c>
      <c r="T46" s="36">
        <f t="shared" si="6"/>
        <v>1.637823560486001</v>
      </c>
      <c r="U46" s="36">
        <f t="shared" si="6"/>
        <v>2.3798666379866638</v>
      </c>
      <c r="V46" s="36">
        <f t="shared" si="8"/>
        <v>2.5068310563145619</v>
      </c>
      <c r="AA46" s="1" t="s">
        <v>86</v>
      </c>
      <c r="AB46" s="1">
        <v>3.47</v>
      </c>
      <c r="AC46" s="1"/>
      <c r="AD46" s="1" t="s">
        <v>86</v>
      </c>
      <c r="AE46" s="1">
        <v>0.69</v>
      </c>
      <c r="AF46" s="1">
        <v>0.5</v>
      </c>
      <c r="AG46" s="1">
        <v>0.49199999999999999</v>
      </c>
      <c r="AH46" s="1">
        <v>0.49</v>
      </c>
      <c r="AI46" s="1">
        <v>1.98</v>
      </c>
      <c r="AJ46" s="1">
        <v>0.57999999999999996</v>
      </c>
      <c r="AK46" s="1">
        <f>AVERAGE(AE46,AG46,AI46)</f>
        <v>1.054</v>
      </c>
      <c r="AL46" s="1">
        <f>AVERAGE(AF46,AH46,AJ46)</f>
        <v>0.52333333333333332</v>
      </c>
      <c r="AM46" s="1"/>
      <c r="AN46" s="37" t="s">
        <v>86</v>
      </c>
      <c r="AO46" s="80">
        <v>2.6682000000000001</v>
      </c>
      <c r="AP46" s="80">
        <v>2.5841538461538462</v>
      </c>
      <c r="AQ46" s="30">
        <f t="shared" si="3"/>
        <v>0</v>
      </c>
      <c r="AR46" s="30">
        <f t="shared" si="4"/>
        <v>2.992759105155085</v>
      </c>
      <c r="AS46" s="30">
        <v>2.60053</v>
      </c>
      <c r="AT46" s="30">
        <v>8.2322000000000006</v>
      </c>
      <c r="AU46" s="30">
        <v>3.47</v>
      </c>
      <c r="AV46" s="30">
        <v>1.054</v>
      </c>
      <c r="AW46" s="30">
        <v>0.52333333333333332</v>
      </c>
      <c r="AX46" s="38">
        <v>2.7</v>
      </c>
      <c r="AY46" s="39" t="s">
        <v>86</v>
      </c>
      <c r="AZ46" s="34">
        <f t="shared" si="9"/>
        <v>0.98822222222222222</v>
      </c>
      <c r="BA46" s="34">
        <f t="shared" si="9"/>
        <v>0.95709401709401709</v>
      </c>
      <c r="BB46" s="34">
        <f t="shared" si="9"/>
        <v>0</v>
      </c>
      <c r="BC46" s="34">
        <f t="shared" si="9"/>
        <v>1.108429298205587</v>
      </c>
      <c r="BD46" s="34">
        <f t="shared" si="9"/>
        <v>0.96315925925925916</v>
      </c>
      <c r="BE46" s="34">
        <f t="shared" si="9"/>
        <v>3.0489629629629631</v>
      </c>
      <c r="BF46" s="34">
        <f t="shared" si="10"/>
        <v>1.2851851851851852</v>
      </c>
      <c r="BG46" s="34">
        <f t="shared" si="10"/>
        <v>0.39037037037037037</v>
      </c>
      <c r="BH46" s="34">
        <f t="shared" si="10"/>
        <v>0.19382716049382714</v>
      </c>
      <c r="BI46" s="9"/>
    </row>
    <row r="47" spans="1:61" x14ac:dyDescent="0.25">
      <c r="A47" s="52"/>
      <c r="L47" s="52"/>
      <c r="AN47" s="53"/>
      <c r="AX47" s="52"/>
      <c r="AY47" s="54"/>
    </row>
    <row r="48" spans="1:61" x14ac:dyDescent="0.25">
      <c r="A48" s="52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52"/>
      <c r="M48" s="36"/>
      <c r="N48" s="36"/>
      <c r="O48" s="36"/>
      <c r="P48" s="36"/>
      <c r="Q48" s="36"/>
      <c r="R48" s="36"/>
      <c r="S48" s="36"/>
      <c r="T48" s="36"/>
      <c r="U48" s="36"/>
      <c r="V48" s="36"/>
      <c r="AN48" s="53"/>
      <c r="AX48" s="52"/>
      <c r="AY48" s="54"/>
    </row>
    <row r="49" spans="1:51" x14ac:dyDescent="0.25">
      <c r="A49" s="52"/>
      <c r="L49" s="52"/>
      <c r="AN49" s="53"/>
      <c r="AX49" s="52"/>
      <c r="AY49" s="54"/>
    </row>
    <row r="50" spans="1:51" x14ac:dyDescent="0.25">
      <c r="A50" s="52"/>
      <c r="L50" s="52"/>
      <c r="AN50" s="53"/>
      <c r="AX50" s="52"/>
      <c r="AY50" s="54"/>
    </row>
    <row r="51" spans="1:51" x14ac:dyDescent="0.25">
      <c r="A51" s="52"/>
      <c r="L51" s="52"/>
      <c r="AN51" s="53"/>
      <c r="AX51" s="52"/>
      <c r="AY51" s="54"/>
    </row>
    <row r="52" spans="1:51" x14ac:dyDescent="0.25">
      <c r="A52" s="52"/>
      <c r="L52" s="52"/>
      <c r="AN52" s="53"/>
      <c r="AX52" s="52"/>
      <c r="AY52" s="54"/>
    </row>
    <row r="53" spans="1:51" x14ac:dyDescent="0.25">
      <c r="A53" s="52"/>
      <c r="L53" s="52"/>
      <c r="AN53" s="53"/>
      <c r="AX53" s="52"/>
      <c r="AY53" s="54"/>
    </row>
    <row r="54" spans="1:51" x14ac:dyDescent="0.25">
      <c r="A54" s="52"/>
      <c r="L54" s="52"/>
      <c r="AN54" s="53"/>
      <c r="AX54" s="52"/>
      <c r="AY54" s="54"/>
    </row>
    <row r="55" spans="1:51" x14ac:dyDescent="0.25">
      <c r="A55" s="52"/>
      <c r="L55" s="52"/>
      <c r="AN55" s="53"/>
      <c r="AX55" s="52"/>
      <c r="AY55" s="54"/>
    </row>
    <row r="56" spans="1:51" x14ac:dyDescent="0.25">
      <c r="A56" s="52"/>
      <c r="L56" s="52"/>
      <c r="AN56" s="53"/>
      <c r="AX56" s="52"/>
      <c r="AY56" s="54"/>
    </row>
    <row r="57" spans="1:51" x14ac:dyDescent="0.25">
      <c r="A57" s="52"/>
      <c r="L57" s="52"/>
      <c r="AN57" s="53"/>
      <c r="AX57" s="52"/>
      <c r="AY57" s="54"/>
    </row>
    <row r="58" spans="1:51" x14ac:dyDescent="0.25">
      <c r="A58" s="52"/>
      <c r="L58" s="52"/>
      <c r="AN58" s="53"/>
      <c r="AX58" s="52"/>
      <c r="AY58" s="54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0"/>
  <sheetViews>
    <sheetView zoomScaleNormal="100" workbookViewId="0">
      <selection activeCell="A5" sqref="A1:XFD5"/>
    </sheetView>
  </sheetViews>
  <sheetFormatPr defaultRowHeight="15" x14ac:dyDescent="0.25"/>
  <cols>
    <col min="1" max="1" width="24.42578125" customWidth="1"/>
    <col min="4" max="4" width="12.42578125" customWidth="1"/>
    <col min="5" max="5" width="9.85546875" style="71" customWidth="1"/>
    <col min="6" max="8" width="9.140625" style="71"/>
    <col min="12" max="12" width="7.85546875" customWidth="1"/>
  </cols>
  <sheetData>
    <row r="1" spans="1:8" x14ac:dyDescent="0.25">
      <c r="A1" s="59" t="s">
        <v>13</v>
      </c>
      <c r="B1" s="59" t="s">
        <v>87</v>
      </c>
      <c r="C1" s="59" t="s">
        <v>88</v>
      </c>
      <c r="D1" s="59" t="s">
        <v>89</v>
      </c>
      <c r="E1" s="68" t="s">
        <v>90</v>
      </c>
      <c r="F1" s="68"/>
      <c r="G1" s="68"/>
      <c r="H1" s="68"/>
    </row>
    <row r="2" spans="1:8" x14ac:dyDescent="0.25">
      <c r="A2" s="62" t="s">
        <v>130</v>
      </c>
      <c r="B2" s="56"/>
      <c r="C2" s="56"/>
      <c r="D2" s="56"/>
      <c r="E2" s="69"/>
      <c r="F2" s="69"/>
      <c r="G2" s="69"/>
      <c r="H2" s="69"/>
    </row>
    <row r="3" spans="1:8" x14ac:dyDescent="0.25">
      <c r="A3" s="56" t="s">
        <v>91</v>
      </c>
      <c r="B3" s="56">
        <v>-9.8000000000000007</v>
      </c>
      <c r="C3" s="56">
        <v>0.71686799999999995</v>
      </c>
      <c r="D3" s="56" t="s">
        <v>92</v>
      </c>
      <c r="E3" s="69" t="s">
        <v>129</v>
      </c>
      <c r="F3" s="69"/>
      <c r="G3" s="69"/>
      <c r="H3" s="69"/>
    </row>
    <row r="4" spans="1:8" x14ac:dyDescent="0.25">
      <c r="A4" s="56" t="s">
        <v>93</v>
      </c>
      <c r="B4" s="56">
        <v>-7.4</v>
      </c>
      <c r="C4" s="56">
        <v>0.71321400000000001</v>
      </c>
      <c r="D4" s="56"/>
      <c r="E4" s="69" t="s">
        <v>147</v>
      </c>
      <c r="F4" s="69"/>
      <c r="G4" s="69"/>
      <c r="H4" s="69"/>
    </row>
    <row r="5" spans="1:8" x14ac:dyDescent="0.25">
      <c r="A5" s="56" t="s">
        <v>94</v>
      </c>
      <c r="B5" s="56">
        <v>-10.199999999999999</v>
      </c>
      <c r="C5" s="56">
        <v>0.71743800000000002</v>
      </c>
      <c r="D5" s="56"/>
      <c r="E5" s="69" t="s">
        <v>147</v>
      </c>
      <c r="F5" s="69"/>
      <c r="G5" s="69"/>
      <c r="H5" s="69"/>
    </row>
    <row r="6" spans="1:8" x14ac:dyDescent="0.25">
      <c r="A6" s="56" t="s">
        <v>95</v>
      </c>
      <c r="B6" s="56">
        <v>-8.3000000000000007</v>
      </c>
      <c r="C6" s="56">
        <v>0.71433800000000003</v>
      </c>
      <c r="D6" s="56"/>
      <c r="E6" s="69" t="s">
        <v>147</v>
      </c>
      <c r="F6" s="69"/>
      <c r="G6" s="69"/>
      <c r="H6" s="69"/>
    </row>
    <row r="7" spans="1:8" x14ac:dyDescent="0.25">
      <c r="A7" s="56" t="s">
        <v>96</v>
      </c>
      <c r="B7" s="56">
        <v>-9.9</v>
      </c>
      <c r="C7" s="56">
        <v>0.71689400000000003</v>
      </c>
      <c r="D7" s="56"/>
      <c r="E7" s="69" t="s">
        <v>147</v>
      </c>
      <c r="F7" s="69"/>
      <c r="G7" s="69"/>
      <c r="H7" s="69"/>
    </row>
    <row r="8" spans="1:8" x14ac:dyDescent="0.25">
      <c r="A8" s="56" t="s">
        <v>97</v>
      </c>
      <c r="B8" s="56">
        <v>-8.4</v>
      </c>
      <c r="C8" s="56">
        <v>0.71585399999999999</v>
      </c>
      <c r="D8" s="56"/>
      <c r="E8" s="69" t="s">
        <v>147</v>
      </c>
      <c r="F8" s="69"/>
      <c r="G8" s="69"/>
      <c r="H8" s="69"/>
    </row>
    <row r="9" spans="1:8" x14ac:dyDescent="0.25">
      <c r="A9" s="56" t="s">
        <v>98</v>
      </c>
      <c r="B9" s="56">
        <v>-9.4</v>
      </c>
      <c r="C9" s="56">
        <v>0.71603399999999995</v>
      </c>
      <c r="D9" s="56"/>
      <c r="E9" s="69" t="s">
        <v>147</v>
      </c>
      <c r="F9" s="69"/>
      <c r="G9" s="69"/>
      <c r="H9" s="69"/>
    </row>
    <row r="10" spans="1:8" x14ac:dyDescent="0.25">
      <c r="A10" s="56" t="s">
        <v>99</v>
      </c>
      <c r="B10" s="56">
        <v>-9.1999999999999993</v>
      </c>
      <c r="C10" s="56">
        <v>0.71609699999999998</v>
      </c>
      <c r="D10" s="56"/>
      <c r="E10" s="69" t="s">
        <v>147</v>
      </c>
      <c r="F10" s="69"/>
      <c r="G10" s="69"/>
      <c r="H10" s="69"/>
    </row>
    <row r="11" spans="1:8" x14ac:dyDescent="0.25">
      <c r="A11" s="56" t="s">
        <v>100</v>
      </c>
      <c r="B11" s="56">
        <v>-9.6</v>
      </c>
      <c r="C11" s="56">
        <v>0.71732799999999997</v>
      </c>
      <c r="D11" s="56"/>
      <c r="E11" s="69" t="s">
        <v>147</v>
      </c>
      <c r="F11" s="69"/>
      <c r="G11" s="69"/>
      <c r="H11" s="69"/>
    </row>
    <row r="12" spans="1:8" x14ac:dyDescent="0.25">
      <c r="A12" s="56" t="s">
        <v>101</v>
      </c>
      <c r="B12" s="56">
        <v>-10.9</v>
      </c>
      <c r="C12" s="56">
        <v>0.71836</v>
      </c>
      <c r="D12" s="56"/>
      <c r="E12" s="69" t="s">
        <v>147</v>
      </c>
      <c r="F12" s="69"/>
      <c r="G12" s="69"/>
      <c r="H12" s="69"/>
    </row>
    <row r="13" spans="1:8" x14ac:dyDescent="0.25">
      <c r="A13" s="55" t="s">
        <v>102</v>
      </c>
      <c r="B13" s="55">
        <v>-10.6</v>
      </c>
      <c r="C13" s="55">
        <v>0.71790200000000004</v>
      </c>
      <c r="D13" s="55"/>
      <c r="E13" s="69" t="s">
        <v>147</v>
      </c>
      <c r="F13" s="69"/>
      <c r="G13" s="69"/>
      <c r="H13" s="69"/>
    </row>
    <row r="14" spans="1:8" x14ac:dyDescent="0.25">
      <c r="A14" s="55" t="s">
        <v>103</v>
      </c>
      <c r="B14" s="55">
        <v>-11.7</v>
      </c>
      <c r="C14" s="55">
        <v>0.71855599999999997</v>
      </c>
      <c r="D14" s="55"/>
      <c r="E14" s="69" t="s">
        <v>147</v>
      </c>
      <c r="F14" s="69"/>
      <c r="G14" s="69"/>
      <c r="H14" s="69"/>
    </row>
    <row r="15" spans="1:8" x14ac:dyDescent="0.25">
      <c r="A15" s="55" t="s">
        <v>104</v>
      </c>
      <c r="B15" s="55">
        <v>-10.4</v>
      </c>
      <c r="C15" s="55">
        <v>0.71915799999999996</v>
      </c>
      <c r="D15" s="55"/>
      <c r="E15" s="69" t="s">
        <v>147</v>
      </c>
      <c r="F15" s="69"/>
      <c r="G15" s="69"/>
      <c r="H15" s="69"/>
    </row>
    <row r="16" spans="1:8" x14ac:dyDescent="0.25">
      <c r="A16" s="55" t="s">
        <v>105</v>
      </c>
      <c r="B16" s="55">
        <v>-11.7</v>
      </c>
      <c r="C16" s="55">
        <v>0.72070900000000004</v>
      </c>
      <c r="D16" s="55"/>
      <c r="E16" s="69" t="s">
        <v>147</v>
      </c>
      <c r="F16" s="69"/>
      <c r="G16" s="69"/>
      <c r="H16" s="69"/>
    </row>
    <row r="17" spans="1:8" x14ac:dyDescent="0.25">
      <c r="A17" s="61" t="s">
        <v>131</v>
      </c>
      <c r="B17" s="58"/>
      <c r="C17" s="58"/>
      <c r="D17" s="58"/>
      <c r="E17" s="60"/>
      <c r="F17" s="60"/>
      <c r="G17" s="60"/>
      <c r="H17" s="63"/>
    </row>
    <row r="18" spans="1:8" x14ac:dyDescent="0.25">
      <c r="A18" s="58" t="s">
        <v>122</v>
      </c>
      <c r="B18" s="58">
        <v>-11.5</v>
      </c>
      <c r="C18" s="58">
        <v>0.71889400000000003</v>
      </c>
      <c r="D18" s="58" t="s">
        <v>123</v>
      </c>
      <c r="E18" s="60"/>
      <c r="F18" s="60"/>
      <c r="G18" s="60"/>
      <c r="H18" s="63"/>
    </row>
    <row r="19" spans="1:8" x14ac:dyDescent="0.25">
      <c r="A19" s="58" t="s">
        <v>124</v>
      </c>
      <c r="B19" s="58">
        <v>-11.8</v>
      </c>
      <c r="C19" s="58">
        <v>0.71879999999999999</v>
      </c>
      <c r="D19" s="58"/>
      <c r="E19" s="60"/>
      <c r="F19" s="60"/>
      <c r="G19" s="60"/>
      <c r="H19" s="63"/>
    </row>
    <row r="20" spans="1:8" x14ac:dyDescent="0.25">
      <c r="A20" s="58" t="s">
        <v>125</v>
      </c>
      <c r="B20" s="58">
        <v>-11.8</v>
      </c>
      <c r="C20" s="58">
        <v>0.71857000000000004</v>
      </c>
      <c r="D20" s="58"/>
      <c r="E20" s="60"/>
      <c r="F20" s="60"/>
      <c r="G20" s="60"/>
      <c r="H20" s="63"/>
    </row>
    <row r="21" spans="1:8" x14ac:dyDescent="0.25">
      <c r="A21" s="58" t="s">
        <v>126</v>
      </c>
      <c r="B21" s="58">
        <v>-11.2</v>
      </c>
      <c r="C21" s="58">
        <v>0.71947000000000005</v>
      </c>
      <c r="D21" s="58"/>
      <c r="E21" s="60"/>
      <c r="F21" s="60"/>
      <c r="G21" s="60"/>
      <c r="H21" s="63"/>
    </row>
    <row r="22" spans="1:8" x14ac:dyDescent="0.25">
      <c r="A22" s="58" t="s">
        <v>127</v>
      </c>
      <c r="B22" s="58">
        <v>-12.2</v>
      </c>
      <c r="C22" s="58">
        <v>0.71911999999999998</v>
      </c>
      <c r="D22" s="58"/>
      <c r="E22" s="60"/>
      <c r="F22" s="60"/>
      <c r="G22" s="60"/>
      <c r="H22" s="63"/>
    </row>
    <row r="23" spans="1:8" x14ac:dyDescent="0.25">
      <c r="A23" s="58" t="s">
        <v>128</v>
      </c>
      <c r="B23" s="58">
        <v>-11.5</v>
      </c>
      <c r="C23" s="58">
        <v>0.71397999999999995</v>
      </c>
      <c r="D23" s="58"/>
      <c r="E23" s="60"/>
      <c r="F23" s="60"/>
      <c r="G23" s="60"/>
      <c r="H23" s="63"/>
    </row>
    <row r="24" spans="1:8" x14ac:dyDescent="0.25">
      <c r="A24" s="57" t="s">
        <v>106</v>
      </c>
      <c r="B24" s="57">
        <v>-12.1</v>
      </c>
      <c r="C24" s="57">
        <v>0.71840499999999996</v>
      </c>
      <c r="D24" s="57" t="s">
        <v>107</v>
      </c>
      <c r="E24" s="60" t="s">
        <v>108</v>
      </c>
      <c r="F24" s="60"/>
      <c r="G24" s="60"/>
      <c r="H24" s="63"/>
    </row>
    <row r="25" spans="1:8" x14ac:dyDescent="0.25">
      <c r="A25" s="57" t="s">
        <v>109</v>
      </c>
      <c r="B25" s="57">
        <v>-10.9</v>
      </c>
      <c r="C25" s="57">
        <v>0.71842600000000001</v>
      </c>
      <c r="D25" s="57"/>
      <c r="E25" s="60" t="s">
        <v>147</v>
      </c>
      <c r="F25" s="60"/>
      <c r="G25" s="60"/>
      <c r="H25" s="63"/>
    </row>
    <row r="26" spans="1:8" x14ac:dyDescent="0.25">
      <c r="A26" s="57" t="s">
        <v>110</v>
      </c>
      <c r="B26" s="57">
        <v>-12.2</v>
      </c>
      <c r="C26" s="57">
        <v>0.71972100000000006</v>
      </c>
      <c r="D26" s="57"/>
      <c r="E26" s="60" t="s">
        <v>111</v>
      </c>
      <c r="F26" s="60"/>
      <c r="G26" s="60"/>
      <c r="H26" s="63"/>
    </row>
    <row r="27" spans="1:8" x14ac:dyDescent="0.25">
      <c r="A27" s="72">
        <v>8301</v>
      </c>
      <c r="B27" s="57">
        <v>-11.4</v>
      </c>
      <c r="C27" s="57">
        <v>0.72006300000000001</v>
      </c>
      <c r="D27" s="57"/>
      <c r="E27" s="60" t="s">
        <v>147</v>
      </c>
      <c r="F27" s="60"/>
      <c r="G27" s="60"/>
      <c r="H27" s="63"/>
    </row>
    <row r="28" spans="1:8" x14ac:dyDescent="0.25">
      <c r="A28" s="72" t="s">
        <v>112</v>
      </c>
      <c r="B28" s="57">
        <v>-12.1</v>
      </c>
      <c r="C28" s="57">
        <v>0.72032499999999999</v>
      </c>
      <c r="D28" s="57"/>
      <c r="E28" s="60" t="s">
        <v>147</v>
      </c>
      <c r="F28" s="60"/>
      <c r="G28" s="60"/>
      <c r="H28" s="63"/>
    </row>
    <row r="29" spans="1:8" x14ac:dyDescent="0.25">
      <c r="A29" s="72" t="s">
        <v>113</v>
      </c>
      <c r="B29" s="57">
        <v>-11.2</v>
      </c>
      <c r="C29" s="57">
        <v>0.71952799999999995</v>
      </c>
      <c r="D29" s="57"/>
      <c r="E29" s="60" t="s">
        <v>147</v>
      </c>
      <c r="F29" s="60"/>
      <c r="G29" s="60"/>
      <c r="H29" s="63"/>
    </row>
    <row r="30" spans="1:8" x14ac:dyDescent="0.25">
      <c r="A30" s="72">
        <v>2537</v>
      </c>
      <c r="B30" s="57">
        <v>-10.9</v>
      </c>
      <c r="C30" s="57">
        <v>0.71653299999999998</v>
      </c>
      <c r="D30" s="57"/>
      <c r="E30" s="60" t="s">
        <v>135</v>
      </c>
      <c r="F30" s="60"/>
      <c r="G30" s="60"/>
      <c r="H30" s="63"/>
    </row>
    <row r="31" spans="1:8" x14ac:dyDescent="0.25">
      <c r="A31" s="72">
        <v>4831</v>
      </c>
      <c r="B31" s="57">
        <v>-11.1</v>
      </c>
      <c r="C31" s="57">
        <v>0.71349099999999999</v>
      </c>
      <c r="D31" s="57"/>
      <c r="E31" s="60" t="s">
        <v>147</v>
      </c>
      <c r="F31" s="60"/>
      <c r="G31" s="60"/>
      <c r="H31" s="63"/>
    </row>
    <row r="32" spans="1:8" x14ac:dyDescent="0.25">
      <c r="A32" s="66" t="s">
        <v>114</v>
      </c>
      <c r="B32" s="67">
        <v>-11.56428571</v>
      </c>
      <c r="C32" s="66">
        <v>0.71677100000000005</v>
      </c>
      <c r="D32" s="66" t="s">
        <v>115</v>
      </c>
      <c r="E32" s="60" t="s">
        <v>134</v>
      </c>
      <c r="F32" s="70" t="s">
        <v>132</v>
      </c>
      <c r="G32" s="60"/>
      <c r="H32" s="63"/>
    </row>
    <row r="33" spans="1:8" x14ac:dyDescent="0.25">
      <c r="A33" s="66" t="s">
        <v>116</v>
      </c>
      <c r="B33" s="67">
        <v>-11.56428571</v>
      </c>
      <c r="C33" s="66">
        <v>0.71681799999999996</v>
      </c>
      <c r="D33" s="66"/>
      <c r="E33" s="60" t="s">
        <v>147</v>
      </c>
      <c r="F33" s="70" t="s">
        <v>154</v>
      </c>
      <c r="G33" s="60"/>
      <c r="H33" s="63"/>
    </row>
    <row r="34" spans="1:8" x14ac:dyDescent="0.25">
      <c r="A34" s="66" t="s">
        <v>117</v>
      </c>
      <c r="B34" s="67">
        <v>-11.56428571</v>
      </c>
      <c r="C34" s="66">
        <v>0.717082</v>
      </c>
      <c r="D34" s="66"/>
      <c r="E34" s="60" t="s">
        <v>147</v>
      </c>
      <c r="F34" s="60"/>
      <c r="G34" s="60"/>
      <c r="H34" s="63"/>
    </row>
    <row r="35" spans="1:8" x14ac:dyDescent="0.25">
      <c r="A35" s="66" t="s">
        <v>118</v>
      </c>
      <c r="B35" s="67">
        <v>-11.56428571</v>
      </c>
      <c r="C35" s="66">
        <v>0.71848999999999996</v>
      </c>
      <c r="D35" s="66"/>
      <c r="E35" s="60" t="s">
        <v>147</v>
      </c>
      <c r="F35" s="60"/>
      <c r="G35" s="60"/>
      <c r="H35" s="63"/>
    </row>
    <row r="36" spans="1:8" x14ac:dyDescent="0.25">
      <c r="A36" s="66" t="s">
        <v>119</v>
      </c>
      <c r="B36" s="67">
        <v>-11.56428571</v>
      </c>
      <c r="C36" s="66">
        <v>0.71650700000000001</v>
      </c>
      <c r="D36" s="66"/>
      <c r="E36" s="60" t="s">
        <v>147</v>
      </c>
      <c r="F36" s="60"/>
      <c r="G36" s="60"/>
      <c r="H36" s="63"/>
    </row>
    <row r="37" spans="1:8" x14ac:dyDescent="0.25">
      <c r="A37" s="66" t="s">
        <v>120</v>
      </c>
      <c r="B37" s="67">
        <v>-11.56428571</v>
      </c>
      <c r="C37" s="66">
        <v>0.71606599999999998</v>
      </c>
      <c r="D37" s="66"/>
      <c r="E37" s="60" t="s">
        <v>147</v>
      </c>
      <c r="F37" s="60"/>
      <c r="G37" s="60"/>
      <c r="H37" s="63"/>
    </row>
    <row r="38" spans="1:8" x14ac:dyDescent="0.25">
      <c r="A38" s="66" t="s">
        <v>121</v>
      </c>
      <c r="B38" s="67">
        <v>-11.56428571</v>
      </c>
      <c r="C38" s="66">
        <v>0.716974</v>
      </c>
      <c r="D38" s="66"/>
      <c r="E38" s="60" t="s">
        <v>147</v>
      </c>
      <c r="F38" s="60"/>
      <c r="G38" s="60"/>
      <c r="H38" s="63"/>
    </row>
    <row r="39" spans="1:8" x14ac:dyDescent="0.25">
      <c r="A39" s="73" t="s">
        <v>138</v>
      </c>
      <c r="B39" s="64">
        <v>-11.6</v>
      </c>
      <c r="C39" s="64">
        <v>0.72020600000000001</v>
      </c>
      <c r="D39" s="64" t="s">
        <v>133</v>
      </c>
      <c r="E39" s="64" t="s">
        <v>148</v>
      </c>
      <c r="F39" s="64" t="s">
        <v>136</v>
      </c>
      <c r="G39" s="64"/>
      <c r="H39" s="65"/>
    </row>
    <row r="40" spans="1:8" x14ac:dyDescent="0.25">
      <c r="A40" s="73" t="s">
        <v>139</v>
      </c>
      <c r="B40" s="64">
        <v>-11.5</v>
      </c>
      <c r="C40" s="64">
        <v>0.71851600000000004</v>
      </c>
      <c r="D40" s="64"/>
      <c r="E40" s="64" t="s">
        <v>147</v>
      </c>
      <c r="F40" s="64" t="s">
        <v>137</v>
      </c>
      <c r="G40" s="64"/>
      <c r="H40" s="64"/>
    </row>
    <row r="41" spans="1:8" x14ac:dyDescent="0.25">
      <c r="A41" s="73" t="s">
        <v>142</v>
      </c>
      <c r="B41" s="64">
        <v>-11.5</v>
      </c>
      <c r="C41" s="64">
        <v>0.71835899999999997</v>
      </c>
      <c r="D41" s="64"/>
      <c r="E41" s="64" t="s">
        <v>147</v>
      </c>
      <c r="F41" s="64"/>
      <c r="G41" s="64"/>
      <c r="H41" s="64"/>
    </row>
    <row r="42" spans="1:8" x14ac:dyDescent="0.25">
      <c r="A42" s="73" t="s">
        <v>143</v>
      </c>
      <c r="B42" s="64">
        <v>-11.2</v>
      </c>
      <c r="C42" s="64">
        <v>0.71927399999999997</v>
      </c>
      <c r="D42" s="64"/>
      <c r="E42" s="64" t="s">
        <v>147</v>
      </c>
      <c r="F42" s="64"/>
      <c r="G42" s="64"/>
      <c r="H42" s="64"/>
    </row>
    <row r="43" spans="1:8" x14ac:dyDescent="0.25">
      <c r="A43" s="73" t="s">
        <v>144</v>
      </c>
      <c r="B43" s="64">
        <v>-11.8</v>
      </c>
      <c r="C43" s="64">
        <v>0.71882999999999997</v>
      </c>
      <c r="D43" s="64"/>
      <c r="E43" s="64" t="s">
        <v>147</v>
      </c>
      <c r="F43" s="64"/>
      <c r="G43" s="64"/>
      <c r="H43" s="64"/>
    </row>
    <row r="44" spans="1:8" x14ac:dyDescent="0.25">
      <c r="A44" s="73" t="s">
        <v>141</v>
      </c>
      <c r="B44" s="64">
        <v>-11.7</v>
      </c>
      <c r="C44" s="64">
        <v>0.71813899999999997</v>
      </c>
      <c r="D44" s="64"/>
      <c r="E44" s="64" t="s">
        <v>147</v>
      </c>
      <c r="F44" s="64"/>
      <c r="G44" s="64"/>
      <c r="H44" s="64"/>
    </row>
    <row r="45" spans="1:8" x14ac:dyDescent="0.25">
      <c r="A45" s="73" t="s">
        <v>140</v>
      </c>
      <c r="B45" s="64">
        <v>-11.7</v>
      </c>
      <c r="C45" s="64">
        <v>0.71879400000000004</v>
      </c>
      <c r="D45" s="64"/>
      <c r="E45" s="64" t="s">
        <v>147</v>
      </c>
      <c r="F45" s="64"/>
      <c r="G45" s="64"/>
      <c r="H45" s="64"/>
    </row>
    <row r="46" spans="1:8" x14ac:dyDescent="0.25">
      <c r="A46" s="73">
        <v>7</v>
      </c>
      <c r="B46" s="64">
        <v>-11.6</v>
      </c>
      <c r="C46" s="64">
        <v>0.71775</v>
      </c>
      <c r="D46" s="64"/>
      <c r="E46" s="64" t="s">
        <v>147</v>
      </c>
      <c r="F46" s="64"/>
      <c r="G46" s="64"/>
      <c r="H46" s="64"/>
    </row>
    <row r="47" spans="1:8" x14ac:dyDescent="0.25">
      <c r="A47" s="73">
        <v>9</v>
      </c>
      <c r="B47" s="64">
        <v>-11.7</v>
      </c>
      <c r="C47" s="64">
        <v>0.71786499999999998</v>
      </c>
      <c r="D47" s="64"/>
      <c r="E47" s="64" t="s">
        <v>147</v>
      </c>
      <c r="F47" s="64"/>
      <c r="G47" s="64"/>
      <c r="H47" s="64"/>
    </row>
    <row r="48" spans="1:8" x14ac:dyDescent="0.25">
      <c r="A48" s="73" t="s">
        <v>145</v>
      </c>
      <c r="B48" s="64">
        <v>-11.7</v>
      </c>
      <c r="C48" s="64">
        <v>0.71769700000000003</v>
      </c>
      <c r="D48" s="64"/>
      <c r="E48" s="64" t="s">
        <v>147</v>
      </c>
      <c r="F48" s="64"/>
      <c r="G48" s="64"/>
      <c r="H48" s="64"/>
    </row>
    <row r="49" spans="1:8" x14ac:dyDescent="0.25">
      <c r="A49" s="73" t="s">
        <v>146</v>
      </c>
      <c r="B49" s="64">
        <v>-11.8</v>
      </c>
      <c r="C49" s="64">
        <v>0.71736100000000003</v>
      </c>
      <c r="D49" s="64"/>
      <c r="E49" s="64" t="s">
        <v>147</v>
      </c>
      <c r="F49" s="64"/>
      <c r="G49" s="64"/>
      <c r="H49" s="64"/>
    </row>
    <row r="50" spans="1:8" x14ac:dyDescent="0.25">
      <c r="A50" s="73">
        <v>51</v>
      </c>
      <c r="B50" s="64">
        <v>-11.6</v>
      </c>
      <c r="C50" s="64">
        <v>0.71869799999999995</v>
      </c>
      <c r="D50" s="64"/>
      <c r="E50" s="64" t="s">
        <v>147</v>
      </c>
      <c r="F50" s="64"/>
      <c r="G50" s="64"/>
      <c r="H50" s="64"/>
    </row>
    <row r="51" spans="1:8" x14ac:dyDescent="0.25">
      <c r="A51" s="74">
        <v>0</v>
      </c>
      <c r="B51" s="64">
        <v>-11.6</v>
      </c>
      <c r="C51" s="64">
        <v>0.71856900000000001</v>
      </c>
      <c r="D51" s="64"/>
      <c r="E51" s="64" t="s">
        <v>149</v>
      </c>
      <c r="F51" s="64"/>
      <c r="G51" s="64"/>
      <c r="H51" s="64"/>
    </row>
    <row r="52" spans="1:8" x14ac:dyDescent="0.25">
      <c r="A52" s="74">
        <v>17</v>
      </c>
      <c r="B52" s="64">
        <v>-11.7</v>
      </c>
      <c r="C52" s="64">
        <v>0.71813499999999997</v>
      </c>
      <c r="D52" s="64"/>
      <c r="E52" s="64" t="s">
        <v>147</v>
      </c>
      <c r="F52" s="64"/>
      <c r="G52" s="64"/>
      <c r="H52" s="64"/>
    </row>
    <row r="53" spans="1:8" x14ac:dyDescent="0.25">
      <c r="A53" s="74">
        <v>20</v>
      </c>
      <c r="B53" s="64">
        <v>-11.8</v>
      </c>
      <c r="C53" s="64">
        <v>0.71831</v>
      </c>
      <c r="D53" s="64"/>
      <c r="E53" s="64" t="s">
        <v>147</v>
      </c>
      <c r="F53" s="64"/>
      <c r="G53" s="64"/>
      <c r="H53" s="64"/>
    </row>
    <row r="54" spans="1:8" x14ac:dyDescent="0.25">
      <c r="A54" s="73">
        <v>30</v>
      </c>
      <c r="B54" s="64">
        <v>-11.7</v>
      </c>
      <c r="C54" s="64">
        <v>0.71841100000000002</v>
      </c>
      <c r="D54" s="64"/>
      <c r="E54" s="64" t="s">
        <v>150</v>
      </c>
      <c r="F54" s="64"/>
      <c r="G54" s="64"/>
      <c r="H54" s="64"/>
    </row>
    <row r="55" spans="1:8" x14ac:dyDescent="0.25">
      <c r="A55" s="73">
        <v>31</v>
      </c>
      <c r="B55" s="64">
        <v>-11.6</v>
      </c>
      <c r="C55" s="64">
        <v>0.71821800000000002</v>
      </c>
      <c r="D55" s="64"/>
      <c r="E55" s="64" t="s">
        <v>147</v>
      </c>
      <c r="F55" s="64"/>
      <c r="G55" s="64"/>
      <c r="H55" s="64"/>
    </row>
    <row r="56" spans="1:8" x14ac:dyDescent="0.25">
      <c r="A56" s="73">
        <v>36</v>
      </c>
      <c r="B56" s="64">
        <v>-11.6</v>
      </c>
      <c r="C56" s="64">
        <v>0.718449</v>
      </c>
      <c r="D56" s="64"/>
      <c r="E56" s="64" t="s">
        <v>151</v>
      </c>
      <c r="F56" s="64"/>
      <c r="G56" s="64"/>
      <c r="H56" s="64"/>
    </row>
    <row r="57" spans="1:8" x14ac:dyDescent="0.25">
      <c r="A57" s="73">
        <v>37</v>
      </c>
      <c r="B57" s="64">
        <v>-11.6</v>
      </c>
      <c r="C57" s="64">
        <v>0.71813199999999999</v>
      </c>
      <c r="D57" s="64"/>
      <c r="E57" s="64" t="s">
        <v>147</v>
      </c>
      <c r="F57" s="64"/>
      <c r="G57" s="64"/>
      <c r="H57" s="64"/>
    </row>
    <row r="58" spans="1:8" x14ac:dyDescent="0.25">
      <c r="A58" s="73">
        <v>41</v>
      </c>
      <c r="B58" s="64">
        <v>-11.6</v>
      </c>
      <c r="C58" s="64">
        <v>0.71682500000000005</v>
      </c>
      <c r="D58" s="64"/>
      <c r="E58" s="64" t="s">
        <v>152</v>
      </c>
      <c r="F58" s="64"/>
      <c r="G58" s="64"/>
      <c r="H58" s="64"/>
    </row>
    <row r="59" spans="1:8" x14ac:dyDescent="0.25">
      <c r="A59" s="73">
        <v>44</v>
      </c>
      <c r="B59" s="64">
        <v>-11.5</v>
      </c>
      <c r="C59" s="64">
        <v>0.71636100000000003</v>
      </c>
      <c r="D59" s="64"/>
      <c r="E59" s="64" t="s">
        <v>153</v>
      </c>
      <c r="F59" s="64"/>
      <c r="G59" s="64"/>
      <c r="H59" s="64"/>
    </row>
    <row r="60" spans="1:8" x14ac:dyDescent="0.25">
      <c r="A60" s="73">
        <v>45</v>
      </c>
      <c r="B60" s="64">
        <v>-11.5</v>
      </c>
      <c r="C60" s="64">
        <v>0.71667199999999998</v>
      </c>
      <c r="D60" s="64"/>
      <c r="E60" s="64" t="s">
        <v>147</v>
      </c>
      <c r="F60" s="64"/>
      <c r="G60" s="64"/>
      <c r="H60" s="64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BC776-5766-4A3E-83AB-4D85C3CF0B84}">
  <dimension ref="A1:A4"/>
  <sheetViews>
    <sheetView tabSelected="1" workbookViewId="0">
      <selection activeCell="B13" sqref="B13"/>
    </sheetView>
  </sheetViews>
  <sheetFormatPr defaultRowHeight="15" x14ac:dyDescent="0.25"/>
  <sheetData>
    <row r="1" spans="1:1" x14ac:dyDescent="0.25">
      <c r="A1" s="86" t="s">
        <v>158</v>
      </c>
    </row>
    <row r="2" spans="1:1" x14ac:dyDescent="0.25">
      <c r="A2" s="86" t="s">
        <v>159</v>
      </c>
    </row>
    <row r="3" spans="1:1" x14ac:dyDescent="0.25">
      <c r="A3" s="86" t="s">
        <v>160</v>
      </c>
    </row>
    <row r="4" spans="1:1" x14ac:dyDescent="0.25">
      <c r="A4" s="86" t="s">
        <v>161</v>
      </c>
    </row>
  </sheetData>
  <hyperlinks>
    <hyperlink ref="A4" r:id="rId1" display="https://doi.org/10.1130/2021.2553(25)" xr:uid="{13F332B5-41BE-4CF0-9A99-BD1852F9B9E5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geochem-Fig.2</vt:lpstr>
      <vt:lpstr>Sr-Nd-Fig.3</vt:lpstr>
      <vt:lpstr>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Mizera</dc:creator>
  <cp:lastModifiedBy>April Leo</cp:lastModifiedBy>
  <dcterms:created xsi:type="dcterms:W3CDTF">2020-09-23T21:36:19Z</dcterms:created>
  <dcterms:modified xsi:type="dcterms:W3CDTF">2021-09-16T22:35:02Z</dcterms:modified>
</cp:coreProperties>
</file>