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\Desktop\Papers in eXtyling\Economos_2225\1-supplemental\"/>
    </mc:Choice>
  </mc:AlternateContent>
  <xr:revisionPtr revIDLastSave="0" documentId="13_ncr:1_{BCB0D606-B407-48DA-A0C6-CBA75300BE68}" xr6:coauthVersionLast="47" xr6:coauthVersionMax="47" xr10:uidLastSave="{00000000-0000-0000-0000-000000000000}"/>
  <bookViews>
    <workbookView xWindow="-120" yWindow="-120" windowWidth="25440" windowHeight="15990" xr2:uid="{A2598504-F933-C34C-8406-581A5FF0E1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1" l="1"/>
  <c r="T45" i="1"/>
  <c r="S45" i="1"/>
  <c r="F45" i="1"/>
  <c r="G45" i="1" s="1"/>
  <c r="K45" i="1" s="1"/>
  <c r="V44" i="1"/>
  <c r="T44" i="1"/>
  <c r="S44" i="1"/>
  <c r="F44" i="1"/>
  <c r="G44" i="1" s="1"/>
  <c r="K44" i="1" s="1"/>
  <c r="V43" i="1"/>
  <c r="U43" i="1" s="1"/>
  <c r="T43" i="1"/>
  <c r="S43" i="1"/>
  <c r="F43" i="1"/>
  <c r="G43" i="1" s="1"/>
  <c r="K43" i="1" s="1"/>
  <c r="V42" i="1"/>
  <c r="T42" i="1"/>
  <c r="S42" i="1"/>
  <c r="U42" i="1" s="1"/>
  <c r="F42" i="1"/>
  <c r="G42" i="1" s="1"/>
  <c r="K42" i="1" s="1"/>
  <c r="V41" i="1"/>
  <c r="T41" i="1"/>
  <c r="S41" i="1"/>
  <c r="F41" i="1"/>
  <c r="G41" i="1" s="1"/>
  <c r="K41" i="1" s="1"/>
  <c r="V40" i="1"/>
  <c r="T40" i="1"/>
  <c r="S40" i="1"/>
  <c r="G40" i="1"/>
  <c r="K40" i="1" s="1"/>
  <c r="F40" i="1"/>
  <c r="V39" i="1"/>
  <c r="U39" i="1" s="1"/>
  <c r="T39" i="1"/>
  <c r="S39" i="1"/>
  <c r="V38" i="1"/>
  <c r="T38" i="1"/>
  <c r="S38" i="1"/>
  <c r="F38" i="1"/>
  <c r="G38" i="1" s="1"/>
  <c r="K38" i="1" s="1"/>
  <c r="V37" i="1"/>
  <c r="T37" i="1"/>
  <c r="S37" i="1"/>
  <c r="V36" i="1"/>
  <c r="T36" i="1"/>
  <c r="S36" i="1"/>
  <c r="V35" i="1"/>
  <c r="T35" i="1"/>
  <c r="S35" i="1"/>
  <c r="F35" i="1"/>
  <c r="G35" i="1" s="1"/>
  <c r="K35" i="1" s="1"/>
  <c r="V34" i="1"/>
  <c r="T34" i="1"/>
  <c r="S34" i="1"/>
  <c r="K34" i="1"/>
  <c r="V33" i="1"/>
  <c r="T33" i="1"/>
  <c r="S33" i="1"/>
  <c r="G33" i="1"/>
  <c r="K33" i="1" s="1"/>
  <c r="F33" i="1"/>
  <c r="V32" i="1"/>
  <c r="T32" i="1"/>
  <c r="S32" i="1"/>
  <c r="U32" i="1" s="1"/>
  <c r="K32" i="1"/>
  <c r="G32" i="1"/>
  <c r="F32" i="1"/>
  <c r="V31" i="1"/>
  <c r="T31" i="1"/>
  <c r="S31" i="1"/>
  <c r="G31" i="1"/>
  <c r="K31" i="1" s="1"/>
  <c r="F31" i="1"/>
  <c r="V30" i="1"/>
  <c r="T30" i="1"/>
  <c r="S30" i="1"/>
  <c r="G30" i="1"/>
  <c r="K30" i="1" s="1"/>
  <c r="F30" i="1"/>
  <c r="V29" i="1"/>
  <c r="T29" i="1"/>
  <c r="S29" i="1"/>
  <c r="U29" i="1" s="1"/>
  <c r="G29" i="1"/>
  <c r="K29" i="1" s="1"/>
  <c r="F29" i="1"/>
  <c r="V28" i="1"/>
  <c r="T28" i="1"/>
  <c r="S28" i="1"/>
  <c r="G28" i="1"/>
  <c r="K28" i="1" s="1"/>
  <c r="F28" i="1"/>
  <c r="V27" i="1"/>
  <c r="T27" i="1"/>
  <c r="S27" i="1"/>
  <c r="U27" i="1" s="1"/>
  <c r="G27" i="1"/>
  <c r="K27" i="1" s="1"/>
  <c r="F27" i="1"/>
  <c r="V26" i="1"/>
  <c r="T26" i="1"/>
  <c r="S26" i="1"/>
  <c r="K26" i="1"/>
  <c r="G26" i="1"/>
  <c r="F26" i="1"/>
  <c r="V25" i="1"/>
  <c r="T25" i="1"/>
  <c r="S25" i="1"/>
  <c r="U25" i="1" s="1"/>
  <c r="G25" i="1"/>
  <c r="K25" i="1" s="1"/>
  <c r="F25" i="1"/>
  <c r="V24" i="1"/>
  <c r="U24" i="1" s="1"/>
  <c r="T24" i="1"/>
  <c r="S24" i="1"/>
  <c r="K24" i="1"/>
  <c r="G24" i="1"/>
  <c r="F24" i="1"/>
  <c r="V23" i="1"/>
  <c r="T23" i="1"/>
  <c r="S23" i="1"/>
  <c r="U23" i="1" s="1"/>
  <c r="G23" i="1"/>
  <c r="K23" i="1" s="1"/>
  <c r="F23" i="1"/>
  <c r="V22" i="1"/>
  <c r="T22" i="1"/>
  <c r="S22" i="1"/>
  <c r="U22" i="1" s="1"/>
  <c r="G22" i="1"/>
  <c r="K22" i="1" s="1"/>
  <c r="F22" i="1"/>
  <c r="V21" i="1"/>
  <c r="T21" i="1"/>
  <c r="S21" i="1"/>
  <c r="G21" i="1"/>
  <c r="K21" i="1" s="1"/>
  <c r="F21" i="1"/>
  <c r="V20" i="1"/>
  <c r="T20" i="1"/>
  <c r="S20" i="1"/>
  <c r="G20" i="1"/>
  <c r="K20" i="1" s="1"/>
  <c r="F20" i="1"/>
  <c r="V19" i="1"/>
  <c r="T19" i="1"/>
  <c r="S19" i="1"/>
  <c r="U19" i="1" s="1"/>
  <c r="G19" i="1"/>
  <c r="K19" i="1" s="1"/>
  <c r="F19" i="1"/>
  <c r="V18" i="1"/>
  <c r="T18" i="1"/>
  <c r="S18" i="1"/>
  <c r="K18" i="1"/>
  <c r="G18" i="1"/>
  <c r="F18" i="1"/>
  <c r="V17" i="1"/>
  <c r="T17" i="1"/>
  <c r="S17" i="1"/>
  <c r="G17" i="1"/>
  <c r="K17" i="1" s="1"/>
  <c r="F17" i="1"/>
  <c r="V16" i="1"/>
  <c r="T16" i="1"/>
  <c r="S16" i="1"/>
  <c r="U16" i="1" s="1"/>
  <c r="G16" i="1"/>
  <c r="K16" i="1" s="1"/>
  <c r="F16" i="1"/>
  <c r="V15" i="1"/>
  <c r="T15" i="1"/>
  <c r="S15" i="1"/>
  <c r="G15" i="1"/>
  <c r="K15" i="1" s="1"/>
  <c r="F15" i="1"/>
  <c r="V14" i="1"/>
  <c r="T14" i="1"/>
  <c r="S14" i="1"/>
  <c r="U14" i="1" s="1"/>
  <c r="G14" i="1"/>
  <c r="K14" i="1" s="1"/>
  <c r="F14" i="1"/>
  <c r="V13" i="1"/>
  <c r="T13" i="1"/>
  <c r="S13" i="1"/>
  <c r="G13" i="1"/>
  <c r="K13" i="1" s="1"/>
  <c r="F13" i="1"/>
  <c r="V12" i="1"/>
  <c r="T12" i="1"/>
  <c r="S12" i="1"/>
  <c r="G12" i="1"/>
  <c r="K12" i="1" s="1"/>
  <c r="F12" i="1"/>
  <c r="V11" i="1"/>
  <c r="T11" i="1"/>
  <c r="S11" i="1"/>
  <c r="G11" i="1"/>
  <c r="K11" i="1" s="1"/>
  <c r="F11" i="1"/>
  <c r="V10" i="1"/>
  <c r="T10" i="1"/>
  <c r="S10" i="1"/>
  <c r="G10" i="1"/>
  <c r="K10" i="1" s="1"/>
  <c r="F10" i="1"/>
  <c r="V9" i="1"/>
  <c r="T9" i="1"/>
  <c r="S9" i="1"/>
  <c r="G9" i="1"/>
  <c r="K9" i="1" s="1"/>
  <c r="F9" i="1"/>
  <c r="V8" i="1"/>
  <c r="T8" i="1"/>
  <c r="S8" i="1"/>
  <c r="G8" i="1"/>
  <c r="K8" i="1" s="1"/>
  <c r="F8" i="1"/>
  <c r="V7" i="1"/>
  <c r="T7" i="1"/>
  <c r="S7" i="1"/>
  <c r="U7" i="1" s="1"/>
  <c r="G7" i="1"/>
  <c r="K7" i="1" s="1"/>
  <c r="F7" i="1"/>
  <c r="V6" i="1"/>
  <c r="T6" i="1"/>
  <c r="S6" i="1"/>
  <c r="G6" i="1"/>
  <c r="K6" i="1" s="1"/>
  <c r="F6" i="1"/>
  <c r="V5" i="1"/>
  <c r="T5" i="1"/>
  <c r="S5" i="1"/>
  <c r="G5" i="1"/>
  <c r="K5" i="1" s="1"/>
  <c r="F5" i="1"/>
  <c r="U44" i="1" l="1"/>
  <c r="U11" i="1"/>
  <c r="U26" i="1"/>
  <c r="U38" i="1"/>
  <c r="U40" i="1"/>
  <c r="U8" i="1"/>
  <c r="U28" i="1"/>
  <c r="U34" i="1"/>
  <c r="U37" i="1"/>
  <c r="U21" i="1"/>
  <c r="U9" i="1"/>
  <c r="U10" i="1"/>
  <c r="U15" i="1"/>
  <c r="U33" i="1"/>
  <c r="U41" i="1"/>
  <c r="U35" i="1"/>
  <c r="U17" i="1"/>
  <c r="U18" i="1"/>
  <c r="U31" i="1"/>
  <c r="U6" i="1"/>
  <c r="U13" i="1"/>
  <c r="U20" i="1"/>
  <c r="U36" i="1"/>
  <c r="U45" i="1"/>
  <c r="U5" i="1"/>
  <c r="U12" i="1"/>
  <c r="U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</author>
  </authors>
  <commentList>
    <comment ref="I6" authorId="0" shapeId="0" xr:uid="{7A5AC8A8-D93E-D64E-89DF-8FAE6E06DFED}">
      <text>
        <r>
          <rPr>
            <b/>
            <sz val="8"/>
            <color indexed="81"/>
            <rFont val="Tahoma"/>
            <family val="2"/>
          </rPr>
          <t>bruce:</t>
        </r>
        <r>
          <rPr>
            <sz val="8"/>
            <color indexed="81"/>
            <rFont val="Tahoma"/>
            <family val="2"/>
          </rPr>
          <t xml:space="preserve">
filament burst/2blocks</t>
        </r>
      </text>
    </comment>
  </commentList>
</comments>
</file>

<file path=xl/sharedStrings.xml><?xml version="1.0" encoding="utf-8"?>
<sst xmlns="http://schemas.openxmlformats.org/spreadsheetml/2006/main" count="58" uniqueCount="56">
  <si>
    <t>U-Pb</t>
  </si>
  <si>
    <t>model</t>
  </si>
  <si>
    <t>CHUR</t>
  </si>
  <si>
    <t>sample ID</t>
  </si>
  <si>
    <t>N</t>
  </si>
  <si>
    <t>E</t>
  </si>
  <si>
    <t>Rb (ppm)</t>
  </si>
  <si>
    <t>Sr (ppm)</t>
  </si>
  <si>
    <t>Rb/Sr</t>
  </si>
  <si>
    <t>87Rb/86Sr</t>
  </si>
  <si>
    <t>87Sr/86Sr</t>
  </si>
  <si>
    <t>2s</t>
  </si>
  <si>
    <t>est. age</t>
  </si>
  <si>
    <r>
      <t>87Sr/86Sr</t>
    </r>
    <r>
      <rPr>
        <sz val="6"/>
        <rFont val="Arial"/>
        <family val="2"/>
      </rPr>
      <t>(t)</t>
    </r>
  </si>
  <si>
    <t>Sm</t>
  </si>
  <si>
    <t>Nd</t>
  </si>
  <si>
    <t>Sm/Nd</t>
  </si>
  <si>
    <t>147/144</t>
  </si>
  <si>
    <t>143/144</t>
  </si>
  <si>
    <r>
      <t>Nd</t>
    </r>
    <r>
      <rPr>
        <sz val="6"/>
        <rFont val="Arial"/>
        <family val="2"/>
      </rPr>
      <t>(t)</t>
    </r>
  </si>
  <si>
    <r>
      <t>eNd</t>
    </r>
    <r>
      <rPr>
        <sz val="6"/>
        <rFont val="Arial"/>
        <family val="2"/>
      </rPr>
      <t>(0)</t>
    </r>
  </si>
  <si>
    <r>
      <t>eNd</t>
    </r>
    <r>
      <rPr>
        <sz val="6"/>
        <rFont val="Arial"/>
        <family val="2"/>
      </rPr>
      <t>(t)</t>
    </r>
  </si>
  <si>
    <t>t</t>
  </si>
  <si>
    <t>92-194</t>
  </si>
  <si>
    <t>92-195</t>
  </si>
  <si>
    <t>92-199</t>
  </si>
  <si>
    <t>93-219</t>
  </si>
  <si>
    <t>00-340</t>
  </si>
  <si>
    <t>95-256</t>
  </si>
  <si>
    <t>95-264</t>
  </si>
  <si>
    <t>92-193</t>
  </si>
  <si>
    <t>92-197</t>
  </si>
  <si>
    <t>93-215</t>
  </si>
  <si>
    <t>93-216</t>
  </si>
  <si>
    <t>93-217</t>
  </si>
  <si>
    <t>93-221</t>
  </si>
  <si>
    <t>93-223</t>
  </si>
  <si>
    <t>93-224</t>
  </si>
  <si>
    <t>00-341</t>
  </si>
  <si>
    <t>03-501</t>
  </si>
  <si>
    <t>03-506</t>
  </si>
  <si>
    <t>03-507</t>
  </si>
  <si>
    <t>03-515</t>
  </si>
  <si>
    <t>03-516</t>
  </si>
  <si>
    <t>03-517</t>
  </si>
  <si>
    <t>04-528</t>
  </si>
  <si>
    <t>04-529</t>
  </si>
  <si>
    <t>95-258</t>
  </si>
  <si>
    <t>95-261</t>
  </si>
  <si>
    <t>95-262</t>
  </si>
  <si>
    <t>95-263</t>
  </si>
  <si>
    <t>92-198</t>
  </si>
  <si>
    <t>93-222</t>
  </si>
  <si>
    <t>3732109*</t>
  </si>
  <si>
    <t>* UTM Zone: S11, Datum, NAD27</t>
  </si>
  <si>
    <t>Table S4. Sr and Nd isotope geochemistry of granitic rocks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</si>
</sst>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"/>
    <numFmt numFmtId="166" formatCode="0.000"/>
    <numFmt numFmtId="167" formatCode="0.000000"/>
    <numFmt numFmtId="168" formatCode="0.0000"/>
  </numFmts>
  <fonts count="8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DA5B6-B094-C34C-89F2-DB32336016A0}">
  <dimension ref="A1:V76"/>
  <sheetViews>
    <sheetView tabSelected="1" workbookViewId="0"/>
  </sheetViews>
  <sheetFormatPr defaultColWidth="11" defaultRowHeight="15.75" x14ac:dyDescent="0.25"/>
  <cols>
    <col min="11" max="11" width="10.875" style="11"/>
    <col min="12" max="12" width="3.875" style="11" customWidth="1"/>
  </cols>
  <sheetData>
    <row r="1" spans="1:22" s="2" customFormat="1" x14ac:dyDescent="0.25">
      <c r="A1" s="1" t="s">
        <v>55</v>
      </c>
      <c r="F1" s="3"/>
      <c r="K1" s="10"/>
      <c r="L1" s="10"/>
      <c r="T1" s="3"/>
      <c r="U1" s="3"/>
    </row>
    <row r="2" spans="1:22" s="2" customFormat="1" ht="12.75" x14ac:dyDescent="0.2">
      <c r="F2" s="3"/>
      <c r="H2" s="4"/>
      <c r="J2" s="2" t="s">
        <v>0</v>
      </c>
      <c r="K2" s="10"/>
      <c r="L2" s="10"/>
      <c r="S2" s="2" t="s">
        <v>1</v>
      </c>
      <c r="T2" s="3"/>
      <c r="U2" s="3" t="s">
        <v>1</v>
      </c>
      <c r="V2" s="2" t="s">
        <v>2</v>
      </c>
    </row>
    <row r="3" spans="1:22" s="2" customFormat="1" ht="12.75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3" t="s">
        <v>8</v>
      </c>
      <c r="G3" s="2" t="s">
        <v>9</v>
      </c>
      <c r="H3" s="4" t="s">
        <v>10</v>
      </c>
      <c r="I3" s="2" t="s">
        <v>11</v>
      </c>
      <c r="J3" s="2" t="s">
        <v>12</v>
      </c>
      <c r="K3" s="10" t="s">
        <v>13</v>
      </c>
      <c r="L3" s="10"/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11</v>
      </c>
      <c r="S3" s="2" t="s">
        <v>19</v>
      </c>
      <c r="T3" s="3" t="s">
        <v>20</v>
      </c>
      <c r="U3" s="3" t="s">
        <v>21</v>
      </c>
      <c r="V3" s="2" t="s">
        <v>22</v>
      </c>
    </row>
    <row r="4" spans="1:22" s="2" customFormat="1" ht="12.75" x14ac:dyDescent="0.2">
      <c r="F4" s="3"/>
      <c r="J4" s="4"/>
      <c r="K4" s="10"/>
      <c r="L4" s="10"/>
      <c r="T4" s="3"/>
      <c r="U4" s="3"/>
    </row>
    <row r="5" spans="1:22" s="2" customFormat="1" ht="12.75" x14ac:dyDescent="0.2">
      <c r="A5" s="2" t="s">
        <v>23</v>
      </c>
      <c r="B5" s="5" t="s">
        <v>53</v>
      </c>
      <c r="C5" s="5">
        <v>590145</v>
      </c>
      <c r="D5" s="2">
        <v>85</v>
      </c>
      <c r="E5" s="2">
        <v>706</v>
      </c>
      <c r="F5" s="3">
        <f>D5/E5</f>
        <v>0.12039660056657224</v>
      </c>
      <c r="G5" s="6">
        <f t="shared" ref="G5:G33" si="0">2.898*(D5/E5)</f>
        <v>0.34890934844192639</v>
      </c>
      <c r="H5" s="4">
        <v>0.71020000000000005</v>
      </c>
      <c r="I5" s="2">
        <v>2.0000000000000002E-5</v>
      </c>
      <c r="J5" s="2">
        <v>74</v>
      </c>
      <c r="K5" s="10">
        <f t="shared" ref="K5:K35" si="1">H5-(G5*(EXP(0.0000000000142*(J5*1000000))-1))</f>
        <v>0.70983317335969398</v>
      </c>
      <c r="L5" s="10"/>
      <c r="Q5" s="2">
        <v>0.51201799999999997</v>
      </c>
      <c r="R5" s="2">
        <v>7.9999999999999996E-6</v>
      </c>
      <c r="S5" s="2">
        <f t="shared" ref="S5:S34" si="2">Q5-0.14*(EXP(0.00000654*J5)-1)</f>
        <v>0.51195022920214506</v>
      </c>
      <c r="T5" s="3">
        <f t="shared" ref="T5:T34" si="3">((Q5/0.512638)-1)*10000</f>
        <v>-12.094304362924024</v>
      </c>
      <c r="U5" s="7">
        <f t="shared" ref="U5:U45" si="4">10^4*(S5/V5-1)</f>
        <v>-11.561041295384822</v>
      </c>
      <c r="V5" s="2">
        <f t="shared" ref="V5:V45" si="5">0.512638-0.1967*(EXP(0.00000654*J5)-1)</f>
        <v>0.51254278202901393</v>
      </c>
    </row>
    <row r="6" spans="1:22" s="2" customFormat="1" ht="12.75" x14ac:dyDescent="0.2">
      <c r="A6" s="2" t="s">
        <v>24</v>
      </c>
      <c r="B6" s="5">
        <v>3735554.8720575646</v>
      </c>
      <c r="C6" s="5">
        <v>584277</v>
      </c>
      <c r="D6" s="2">
        <v>77</v>
      </c>
      <c r="E6" s="2">
        <v>646</v>
      </c>
      <c r="F6" s="3">
        <f t="shared" ref="F6:F33" si="6">D6/E6</f>
        <v>0.11919504643962849</v>
      </c>
      <c r="G6" s="6">
        <f t="shared" si="0"/>
        <v>0.34542724458204338</v>
      </c>
      <c r="H6" s="4">
        <v>0.70987</v>
      </c>
      <c r="I6" s="2">
        <v>6.9999999999999994E-5</v>
      </c>
      <c r="J6" s="2">
        <v>75</v>
      </c>
      <c r="K6" s="10">
        <f t="shared" si="1"/>
        <v>0.70950192401885026</v>
      </c>
      <c r="L6" s="10"/>
      <c r="Q6" s="2">
        <v>0.51195199999999996</v>
      </c>
      <c r="R6" s="2">
        <v>6.9999999999999999E-6</v>
      </c>
      <c r="S6" s="2">
        <f t="shared" si="2"/>
        <v>0.51188331315592861</v>
      </c>
      <c r="T6" s="3">
        <f t="shared" si="3"/>
        <v>-13.381762569300015</v>
      </c>
      <c r="U6" s="7">
        <f t="shared" si="4"/>
        <v>-12.841532531362443</v>
      </c>
      <c r="V6" s="2">
        <f t="shared" si="5"/>
        <v>0.51254149498407975</v>
      </c>
    </row>
    <row r="7" spans="1:22" s="2" customFormat="1" ht="12.75" x14ac:dyDescent="0.2">
      <c r="A7" s="2" t="s">
        <v>25</v>
      </c>
      <c r="B7" s="5">
        <v>3744603.9840794061</v>
      </c>
      <c r="C7" s="5">
        <v>583560</v>
      </c>
      <c r="D7" s="2">
        <v>86</v>
      </c>
      <c r="E7" s="2">
        <v>622</v>
      </c>
      <c r="F7" s="3">
        <f t="shared" si="6"/>
        <v>0.13826366559485531</v>
      </c>
      <c r="G7" s="6">
        <f t="shared" si="0"/>
        <v>0.40068810289389073</v>
      </c>
      <c r="H7" s="4">
        <v>0.71004999999999996</v>
      </c>
      <c r="I7" s="2">
        <v>1.0000000000000001E-5</v>
      </c>
      <c r="J7" s="2">
        <v>76</v>
      </c>
      <c r="K7" s="10">
        <f t="shared" si="1"/>
        <v>0.70961734398016041</v>
      </c>
      <c r="L7" s="10"/>
      <c r="Q7" s="2">
        <v>0.51194700000000004</v>
      </c>
      <c r="R7" s="2">
        <v>5.0000000000000004E-6</v>
      </c>
      <c r="S7" s="2">
        <f t="shared" si="2"/>
        <v>0.51187739710372115</v>
      </c>
      <c r="T7" s="3">
        <f t="shared" si="3"/>
        <v>-13.479297281903113</v>
      </c>
      <c r="U7" s="7">
        <f t="shared" si="4"/>
        <v>-12.931879621368436</v>
      </c>
      <c r="V7" s="2">
        <f t="shared" si="5"/>
        <v>0.5125402079307283</v>
      </c>
    </row>
    <row r="8" spans="1:22" s="2" customFormat="1" ht="12.75" x14ac:dyDescent="0.2">
      <c r="A8" s="2" t="s">
        <v>26</v>
      </c>
      <c r="B8" s="5">
        <v>3744785.6087302701</v>
      </c>
      <c r="C8" s="5">
        <v>616151.90376000002</v>
      </c>
      <c r="D8" s="2">
        <v>126</v>
      </c>
      <c r="E8" s="2">
        <v>419</v>
      </c>
      <c r="F8" s="3">
        <f t="shared" si="6"/>
        <v>0.30071599045346065</v>
      </c>
      <c r="G8" s="6">
        <f t="shared" si="0"/>
        <v>0.87147494033412898</v>
      </c>
      <c r="H8" s="4">
        <v>0.71201000000000003</v>
      </c>
      <c r="I8" s="2">
        <v>2.0000000000000002E-5</v>
      </c>
      <c r="J8" s="2">
        <v>75</v>
      </c>
      <c r="K8" s="10">
        <f t="shared" si="1"/>
        <v>0.71108138478871563</v>
      </c>
      <c r="L8" s="10"/>
      <c r="Q8" s="2">
        <v>0.51186399999999999</v>
      </c>
      <c r="R8" s="2">
        <v>7.9999999999999996E-6</v>
      </c>
      <c r="S8" s="2">
        <f t="shared" si="2"/>
        <v>0.51179531315592863</v>
      </c>
      <c r="T8" s="3">
        <f t="shared" si="3"/>
        <v>-15.09837351113319</v>
      </c>
      <c r="U8" s="7">
        <f t="shared" si="4"/>
        <v>-14.55846668910743</v>
      </c>
      <c r="V8" s="2">
        <f t="shared" si="5"/>
        <v>0.51254149498407975</v>
      </c>
    </row>
    <row r="9" spans="1:22" s="2" customFormat="1" ht="12.75" x14ac:dyDescent="0.2">
      <c r="A9" s="2" t="s">
        <v>27</v>
      </c>
      <c r="B9" s="2">
        <v>3754300</v>
      </c>
      <c r="C9" s="2">
        <v>576400</v>
      </c>
      <c r="D9" s="2">
        <v>94</v>
      </c>
      <c r="E9" s="2">
        <v>622</v>
      </c>
      <c r="F9" s="3">
        <f t="shared" si="6"/>
        <v>0.15112540192926044</v>
      </c>
      <c r="G9" s="6">
        <f t="shared" si="0"/>
        <v>0.43796141479099676</v>
      </c>
      <c r="H9" s="4">
        <v>0.71248</v>
      </c>
      <c r="I9" s="2">
        <v>1.0000000000000001E-5</v>
      </c>
      <c r="J9" s="2">
        <v>82</v>
      </c>
      <c r="K9" s="10">
        <f t="shared" si="1"/>
        <v>0.71196974071331265</v>
      </c>
      <c r="L9" s="10"/>
      <c r="Q9" s="2">
        <v>0.51176200000000005</v>
      </c>
      <c r="R9" s="2">
        <v>6.0000000000000002E-6</v>
      </c>
      <c r="S9" s="2">
        <f t="shared" si="2"/>
        <v>0.51168690066466416</v>
      </c>
      <c r="T9" s="3">
        <f t="shared" si="3"/>
        <v>-17.088081648258814</v>
      </c>
      <c r="U9" s="7">
        <f t="shared" si="4"/>
        <v>-16.498169252104901</v>
      </c>
      <c r="V9" s="2">
        <f t="shared" si="5"/>
        <v>0.5125324854338531</v>
      </c>
    </row>
    <row r="10" spans="1:22" s="2" customFormat="1" ht="12.75" x14ac:dyDescent="0.2">
      <c r="A10" s="2" t="s">
        <v>28</v>
      </c>
      <c r="B10" s="5">
        <v>3743534.7805378842</v>
      </c>
      <c r="C10" s="5">
        <v>579764</v>
      </c>
      <c r="D10" s="2">
        <v>66</v>
      </c>
      <c r="E10" s="2">
        <v>671</v>
      </c>
      <c r="F10" s="3">
        <f t="shared" si="6"/>
        <v>9.8360655737704916E-2</v>
      </c>
      <c r="G10" s="6">
        <f t="shared" si="0"/>
        <v>0.28504918032786886</v>
      </c>
      <c r="H10" s="4">
        <v>0.70986000000000005</v>
      </c>
      <c r="I10" s="2">
        <v>1.0000000000000001E-5</v>
      </c>
      <c r="J10" s="2">
        <v>79</v>
      </c>
      <c r="K10" s="10">
        <f t="shared" si="1"/>
        <v>0.70954005240445472</v>
      </c>
      <c r="L10" s="10"/>
      <c r="Q10" s="2">
        <v>0.51197800000000004</v>
      </c>
      <c r="R10" s="2">
        <v>3.9999999999999998E-6</v>
      </c>
      <c r="S10" s="2">
        <f t="shared" si="2"/>
        <v>0.51190564891115276</v>
      </c>
      <c r="T10" s="3">
        <f t="shared" si="3"/>
        <v>-12.874582063756579</v>
      </c>
      <c r="U10" s="7">
        <f t="shared" si="4"/>
        <v>-12.305426006424813</v>
      </c>
      <c r="V10" s="2">
        <f t="shared" si="5"/>
        <v>0.51253634672016957</v>
      </c>
    </row>
    <row r="11" spans="1:22" s="2" customFormat="1" ht="12.75" x14ac:dyDescent="0.2">
      <c r="A11" s="2" t="s">
        <v>29</v>
      </c>
      <c r="B11" s="5">
        <v>3771156.4004789218</v>
      </c>
      <c r="C11" s="5">
        <v>560524</v>
      </c>
      <c r="D11" s="2">
        <v>150</v>
      </c>
      <c r="E11" s="2">
        <v>258</v>
      </c>
      <c r="F11" s="3">
        <f t="shared" si="6"/>
        <v>0.58139534883720934</v>
      </c>
      <c r="G11" s="6">
        <f t="shared" si="0"/>
        <v>1.6848837209302328</v>
      </c>
      <c r="H11" s="4">
        <v>0.70940000000000003</v>
      </c>
      <c r="I11" s="2">
        <v>1.0000000000000001E-5</v>
      </c>
      <c r="J11" s="2">
        <v>78</v>
      </c>
      <c r="K11" s="10">
        <f t="shared" si="1"/>
        <v>0.70753278892008942</v>
      </c>
      <c r="L11" s="10"/>
      <c r="Q11" s="2">
        <v>0.51205599999999996</v>
      </c>
      <c r="R11" s="2">
        <v>7.9999999999999996E-6</v>
      </c>
      <c r="S11" s="2">
        <f t="shared" si="2"/>
        <v>0.51198456498133316</v>
      </c>
      <c r="T11" s="3">
        <f t="shared" si="3"/>
        <v>-11.353040547131821</v>
      </c>
      <c r="U11" s="7">
        <f t="shared" si="4"/>
        <v>-10.79079429428309</v>
      </c>
      <c r="V11" s="2">
        <f t="shared" si="5"/>
        <v>0.51253763379877326</v>
      </c>
    </row>
    <row r="12" spans="1:22" s="2" customFormat="1" ht="12.75" x14ac:dyDescent="0.2">
      <c r="A12" s="2" t="s">
        <v>30</v>
      </c>
      <c r="B12" s="5">
        <v>3727621.62721211</v>
      </c>
      <c r="C12" s="5">
        <v>595937</v>
      </c>
      <c r="D12" s="2">
        <v>98</v>
      </c>
      <c r="E12" s="2">
        <v>581</v>
      </c>
      <c r="F12" s="3">
        <f t="shared" si="6"/>
        <v>0.16867469879518071</v>
      </c>
      <c r="G12" s="6">
        <f t="shared" si="0"/>
        <v>0.4888192771084337</v>
      </c>
      <c r="H12" s="4">
        <v>0.71096999999999999</v>
      </c>
      <c r="I12" s="2">
        <v>1.0000000000000001E-5</v>
      </c>
      <c r="J12" s="2">
        <v>74</v>
      </c>
      <c r="K12" s="10">
        <f t="shared" si="1"/>
        <v>0.71045607873667116</v>
      </c>
      <c r="L12" s="10"/>
      <c r="Q12" s="2">
        <v>0.51187700000000003</v>
      </c>
      <c r="R12" s="2">
        <v>5.0000000000000004E-6</v>
      </c>
      <c r="S12" s="2">
        <f t="shared" si="2"/>
        <v>0.51180922920214511</v>
      </c>
      <c r="T12" s="3">
        <f t="shared" si="3"/>
        <v>-14.844783258362027</v>
      </c>
      <c r="U12" s="7">
        <f t="shared" si="4"/>
        <v>-14.312031162840855</v>
      </c>
      <c r="V12" s="2">
        <f t="shared" si="5"/>
        <v>0.51254278202901393</v>
      </c>
    </row>
    <row r="13" spans="1:22" s="2" customFormat="1" ht="12.75" x14ac:dyDescent="0.2">
      <c r="A13" s="2" t="s">
        <v>31</v>
      </c>
      <c r="B13" s="5">
        <v>3743465.8958270624</v>
      </c>
      <c r="C13" s="5">
        <v>582675.56353000004</v>
      </c>
      <c r="D13" s="2">
        <v>97</v>
      </c>
      <c r="E13" s="2">
        <v>619</v>
      </c>
      <c r="F13" s="3">
        <f t="shared" si="6"/>
        <v>0.15670436187399031</v>
      </c>
      <c r="G13" s="6">
        <f t="shared" si="0"/>
        <v>0.45412924071082394</v>
      </c>
      <c r="H13" s="4">
        <v>0.71187</v>
      </c>
      <c r="I13" s="2">
        <v>1.0000000000000001E-5</v>
      </c>
      <c r="J13" s="2">
        <v>75</v>
      </c>
      <c r="K13" s="10">
        <f t="shared" si="1"/>
        <v>0.71138609472482206</v>
      </c>
      <c r="L13" s="10"/>
      <c r="Q13" s="2">
        <v>0.51188100000000003</v>
      </c>
      <c r="R13" s="2">
        <v>6.9999999999999999E-6</v>
      </c>
      <c r="S13" s="2">
        <f t="shared" si="2"/>
        <v>0.51181231315592868</v>
      </c>
      <c r="T13" s="3">
        <f t="shared" si="3"/>
        <v>-14.766755488277994</v>
      </c>
      <c r="U13" s="7">
        <f t="shared" si="4"/>
        <v>-14.22678622681528</v>
      </c>
      <c r="V13" s="2">
        <f t="shared" si="5"/>
        <v>0.51254149498407975</v>
      </c>
    </row>
    <row r="14" spans="1:22" s="2" customFormat="1" ht="12.75" x14ac:dyDescent="0.2">
      <c r="A14" s="2" t="s">
        <v>32</v>
      </c>
      <c r="B14" s="5">
        <v>3743421.0076310895</v>
      </c>
      <c r="C14" s="5">
        <v>579803</v>
      </c>
      <c r="D14" s="2">
        <v>150</v>
      </c>
      <c r="E14" s="2">
        <v>258</v>
      </c>
      <c r="F14" s="3">
        <f t="shared" si="6"/>
        <v>0.58139534883720934</v>
      </c>
      <c r="G14" s="6">
        <f t="shared" si="0"/>
        <v>1.6848837209302328</v>
      </c>
      <c r="H14" s="4">
        <v>0.71565000000000001</v>
      </c>
      <c r="I14" s="2">
        <v>1.0000000000000001E-5</v>
      </c>
      <c r="J14" s="2">
        <v>81</v>
      </c>
      <c r="K14" s="10">
        <f t="shared" si="1"/>
        <v>0.71371093179983991</v>
      </c>
      <c r="L14" s="10"/>
      <c r="Q14" s="2">
        <v>0.511764</v>
      </c>
      <c r="R14" s="2">
        <v>7.9999999999999996E-6</v>
      </c>
      <c r="S14" s="2">
        <f t="shared" si="2"/>
        <v>0.51168981675281811</v>
      </c>
      <c r="T14" s="3">
        <f t="shared" si="3"/>
        <v>-17.049067763217352</v>
      </c>
      <c r="U14" s="7">
        <f t="shared" si="4"/>
        <v>-16.466344855924355</v>
      </c>
      <c r="V14" s="2">
        <f t="shared" si="5"/>
        <v>0.51253377253770949</v>
      </c>
    </row>
    <row r="15" spans="1:22" s="2" customFormat="1" ht="12.75" x14ac:dyDescent="0.2">
      <c r="A15" s="2" t="s">
        <v>33</v>
      </c>
      <c r="B15" s="5">
        <v>3754729.6264612102</v>
      </c>
      <c r="C15" s="5">
        <v>557581</v>
      </c>
      <c r="D15" s="2">
        <v>90</v>
      </c>
      <c r="E15" s="2">
        <v>466</v>
      </c>
      <c r="F15" s="3">
        <f t="shared" si="6"/>
        <v>0.19313304721030042</v>
      </c>
      <c r="G15" s="6">
        <f t="shared" si="0"/>
        <v>0.55969957081545063</v>
      </c>
      <c r="H15" s="4">
        <v>0.71199000000000001</v>
      </c>
      <c r="I15" s="2">
        <v>2.0000000000000002E-5</v>
      </c>
      <c r="J15" s="2">
        <v>82</v>
      </c>
      <c r="K15" s="10">
        <f t="shared" si="1"/>
        <v>0.71133790624443527</v>
      </c>
      <c r="L15" s="10"/>
      <c r="Q15" s="2">
        <v>0.511903</v>
      </c>
      <c r="R15" s="2">
        <v>7.9999999999999996E-6</v>
      </c>
      <c r="S15" s="2">
        <f t="shared" si="2"/>
        <v>0.5118279006646641</v>
      </c>
      <c r="T15" s="3">
        <f t="shared" si="3"/>
        <v>-14.337602752820811</v>
      </c>
      <c r="U15" s="7">
        <f t="shared" si="4"/>
        <v>-13.74712411824186</v>
      </c>
      <c r="V15" s="2">
        <f t="shared" si="5"/>
        <v>0.5125324854338531</v>
      </c>
    </row>
    <row r="16" spans="1:22" s="2" customFormat="1" ht="12.75" x14ac:dyDescent="0.2">
      <c r="A16" s="2" t="s">
        <v>34</v>
      </c>
      <c r="B16" s="5">
        <v>3754840.5628298</v>
      </c>
      <c r="C16" s="5">
        <v>556563</v>
      </c>
      <c r="D16" s="2">
        <v>167</v>
      </c>
      <c r="E16" s="2">
        <v>410</v>
      </c>
      <c r="F16" s="3">
        <f t="shared" si="6"/>
        <v>0.40731707317073168</v>
      </c>
      <c r="G16" s="6">
        <f t="shared" si="0"/>
        <v>1.1804048780487804</v>
      </c>
      <c r="H16" s="4">
        <v>0.71089000000000002</v>
      </c>
      <c r="I16" s="2">
        <v>1.0000000000000001E-5</v>
      </c>
      <c r="J16" s="2">
        <v>74</v>
      </c>
      <c r="K16" s="10">
        <f t="shared" si="1"/>
        <v>0.70964897863571419</v>
      </c>
      <c r="L16" s="10"/>
      <c r="Q16" s="2">
        <v>0.51199059999999996</v>
      </c>
      <c r="R16" s="2">
        <v>5.0000000000000004E-6</v>
      </c>
      <c r="S16" s="2">
        <f t="shared" si="2"/>
        <v>0.51192282920214505</v>
      </c>
      <c r="T16" s="3">
        <f t="shared" si="3"/>
        <v>-12.628794587995484</v>
      </c>
      <c r="U16" s="7">
        <f t="shared" si="4"/>
        <v>-12.095630815727176</v>
      </c>
      <c r="V16" s="2">
        <f t="shared" si="5"/>
        <v>0.51254278202901393</v>
      </c>
    </row>
    <row r="17" spans="1:22" s="2" customFormat="1" ht="12.75" x14ac:dyDescent="0.2">
      <c r="A17" s="2" t="s">
        <v>35</v>
      </c>
      <c r="B17" s="5">
        <v>3772378</v>
      </c>
      <c r="C17" s="5">
        <v>567714</v>
      </c>
      <c r="D17" s="2">
        <v>89</v>
      </c>
      <c r="E17" s="2">
        <v>714</v>
      </c>
      <c r="F17" s="3">
        <f t="shared" si="6"/>
        <v>0.12464985994397759</v>
      </c>
      <c r="G17" s="6">
        <f t="shared" si="0"/>
        <v>0.3612352941176471</v>
      </c>
      <c r="H17" s="4">
        <v>0.71064000000000005</v>
      </c>
      <c r="I17" s="2">
        <v>1.0000000000000001E-5</v>
      </c>
      <c r="J17" s="2">
        <v>79</v>
      </c>
      <c r="K17" s="10">
        <f t="shared" si="1"/>
        <v>0.71023453886642962</v>
      </c>
      <c r="L17" s="10"/>
      <c r="Q17" s="2">
        <v>0.51201700000000006</v>
      </c>
      <c r="R17" s="2">
        <v>7.9999999999999996E-6</v>
      </c>
      <c r="S17" s="2">
        <f t="shared" si="2"/>
        <v>0.51194464891115277</v>
      </c>
      <c r="T17" s="3">
        <f t="shared" si="3"/>
        <v>-12.11381130544309</v>
      </c>
      <c r="U17" s="7">
        <f t="shared" si="4"/>
        <v>-11.544504361558072</v>
      </c>
      <c r="V17" s="2">
        <f t="shared" si="5"/>
        <v>0.51253634672016957</v>
      </c>
    </row>
    <row r="18" spans="1:22" s="2" customFormat="1" ht="12.75" x14ac:dyDescent="0.2">
      <c r="A18" s="2" t="s">
        <v>36</v>
      </c>
      <c r="B18" s="5">
        <v>3771426</v>
      </c>
      <c r="C18" s="5">
        <v>579448</v>
      </c>
      <c r="D18" s="2">
        <v>234</v>
      </c>
      <c r="E18" s="2">
        <v>139</v>
      </c>
      <c r="F18" s="3">
        <f t="shared" si="6"/>
        <v>1.6834532374100719</v>
      </c>
      <c r="G18" s="6">
        <f t="shared" si="0"/>
        <v>4.8786474820143884</v>
      </c>
      <c r="H18" s="4">
        <v>0.71496000000000004</v>
      </c>
      <c r="I18" s="2">
        <v>1.0000000000000001E-5</v>
      </c>
      <c r="J18" s="2">
        <v>74</v>
      </c>
      <c r="K18" s="10">
        <f t="shared" si="1"/>
        <v>0.70983082282817478</v>
      </c>
      <c r="L18" s="10"/>
      <c r="Q18" s="2">
        <v>0.51190500000000005</v>
      </c>
      <c r="R18" s="2">
        <v>7.9999999999999996E-6</v>
      </c>
      <c r="S18" s="2">
        <f t="shared" si="2"/>
        <v>0.51183722920214514</v>
      </c>
      <c r="T18" s="3">
        <f t="shared" si="3"/>
        <v>-14.298588867778239</v>
      </c>
      <c r="U18" s="7">
        <f t="shared" si="4"/>
        <v>-13.765735302635473</v>
      </c>
      <c r="V18" s="2">
        <f t="shared" si="5"/>
        <v>0.51254278202901393</v>
      </c>
    </row>
    <row r="19" spans="1:22" s="2" customFormat="1" ht="12.75" x14ac:dyDescent="0.2">
      <c r="A19" s="2" t="s">
        <v>37</v>
      </c>
      <c r="B19" s="5">
        <v>3775815</v>
      </c>
      <c r="C19" s="5">
        <v>574145</v>
      </c>
      <c r="D19" s="2">
        <v>179</v>
      </c>
      <c r="E19" s="2">
        <v>244</v>
      </c>
      <c r="F19" s="3">
        <f t="shared" si="6"/>
        <v>0.73360655737704916</v>
      </c>
      <c r="G19" s="6">
        <f t="shared" si="0"/>
        <v>2.1259918032786884</v>
      </c>
      <c r="H19" s="4">
        <v>0.71404000000000001</v>
      </c>
      <c r="I19" s="2">
        <v>1.0000000000000001E-5</v>
      </c>
      <c r="J19" s="2">
        <v>81</v>
      </c>
      <c r="K19" s="10">
        <f t="shared" si="1"/>
        <v>0.71159327738743738</v>
      </c>
      <c r="L19" s="10"/>
      <c r="Q19" s="2">
        <v>0.51188500000000003</v>
      </c>
      <c r="R19" s="2">
        <v>7.9999999999999996E-6</v>
      </c>
      <c r="S19" s="2">
        <f t="shared" si="2"/>
        <v>0.51181081675281814</v>
      </c>
      <c r="T19" s="3">
        <f t="shared" si="3"/>
        <v>-14.688727718195072</v>
      </c>
      <c r="U19" s="7">
        <f t="shared" si="4"/>
        <v>-14.105524818623927</v>
      </c>
      <c r="V19" s="2">
        <f t="shared" si="5"/>
        <v>0.51253377253770949</v>
      </c>
    </row>
    <row r="20" spans="1:22" s="2" customFormat="1" ht="12.75" x14ac:dyDescent="0.2">
      <c r="A20" s="2" t="s">
        <v>38</v>
      </c>
      <c r="B20" s="2">
        <v>3765131</v>
      </c>
      <c r="C20" s="2">
        <v>576304</v>
      </c>
      <c r="D20" s="2">
        <v>219</v>
      </c>
      <c r="E20" s="2">
        <v>258</v>
      </c>
      <c r="F20" s="3">
        <f t="shared" si="6"/>
        <v>0.84883720930232553</v>
      </c>
      <c r="G20" s="6">
        <f t="shared" si="0"/>
        <v>2.4599302325581394</v>
      </c>
      <c r="H20" s="4">
        <v>0.71294999999999997</v>
      </c>
      <c r="I20" s="2">
        <v>2.0000000000000002E-5</v>
      </c>
      <c r="J20" s="2">
        <v>76</v>
      </c>
      <c r="K20" s="10">
        <f t="shared" si="1"/>
        <v>0.71029381027084448</v>
      </c>
      <c r="L20" s="10"/>
      <c r="Q20" s="2">
        <v>0.51180700000000001</v>
      </c>
      <c r="R20" s="2">
        <v>6.9999999999999999E-6</v>
      </c>
      <c r="S20" s="2">
        <f t="shared" si="2"/>
        <v>0.51173739710372113</v>
      </c>
      <c r="T20" s="3">
        <f t="shared" si="3"/>
        <v>-16.210269234820942</v>
      </c>
      <c r="U20" s="7">
        <f t="shared" si="4"/>
        <v>-15.663372640526418</v>
      </c>
      <c r="V20" s="2">
        <f t="shared" si="5"/>
        <v>0.5125402079307283</v>
      </c>
    </row>
    <row r="21" spans="1:22" s="2" customFormat="1" ht="12.75" x14ac:dyDescent="0.2">
      <c r="A21" s="2" t="s">
        <v>39</v>
      </c>
      <c r="B21" s="2">
        <v>3764136</v>
      </c>
      <c r="C21" s="2">
        <v>574547</v>
      </c>
      <c r="D21" s="2">
        <v>244</v>
      </c>
      <c r="E21" s="2">
        <v>199</v>
      </c>
      <c r="F21" s="3">
        <f t="shared" si="6"/>
        <v>1.2261306532663316</v>
      </c>
      <c r="G21" s="6">
        <f t="shared" si="0"/>
        <v>3.5533266331658293</v>
      </c>
      <c r="H21" s="2">
        <v>0.71587999999999996</v>
      </c>
      <c r="I21" s="2">
        <v>2.0000000000000002E-5</v>
      </c>
      <c r="J21" s="2">
        <v>77</v>
      </c>
      <c r="K21" s="10">
        <f t="shared" si="1"/>
        <v>0.71199266784208892</v>
      </c>
      <c r="L21" s="10"/>
      <c r="Q21" s="2">
        <v>0.51177799999999996</v>
      </c>
      <c r="R21" s="2">
        <v>5.0000000000000004E-6</v>
      </c>
      <c r="S21" s="2">
        <f t="shared" si="2"/>
        <v>0.51170748104552266</v>
      </c>
      <c r="T21" s="3">
        <f t="shared" si="3"/>
        <v>-16.775970567927125</v>
      </c>
      <c r="U21" s="7">
        <f t="shared" si="4"/>
        <v>-16.22198411834086</v>
      </c>
      <c r="V21" s="2">
        <f t="shared" si="5"/>
        <v>0.51253892086895947</v>
      </c>
    </row>
    <row r="22" spans="1:22" s="2" customFormat="1" ht="12.75" x14ac:dyDescent="0.2">
      <c r="A22" s="2" t="s">
        <v>40</v>
      </c>
      <c r="B22" s="2">
        <v>3756474</v>
      </c>
      <c r="C22" s="2">
        <v>585428</v>
      </c>
      <c r="D22" s="2">
        <v>120</v>
      </c>
      <c r="E22" s="2">
        <v>484</v>
      </c>
      <c r="F22" s="3">
        <f t="shared" si="6"/>
        <v>0.24793388429752067</v>
      </c>
      <c r="G22" s="6">
        <f t="shared" si="0"/>
        <v>0.71851239669421496</v>
      </c>
      <c r="H22" s="4">
        <v>0.71028999999999998</v>
      </c>
      <c r="I22" s="2">
        <v>1.0000000000000001E-5</v>
      </c>
      <c r="J22" s="2">
        <v>80</v>
      </c>
      <c r="K22" s="10">
        <f t="shared" si="1"/>
        <v>0.70947330612306159</v>
      </c>
      <c r="L22" s="10"/>
      <c r="Q22" s="2">
        <v>0.51194200000000001</v>
      </c>
      <c r="R22" s="2">
        <v>6.9999999999999999E-6</v>
      </c>
      <c r="S22" s="2">
        <f t="shared" si="2"/>
        <v>0.51186873283498102</v>
      </c>
      <c r="T22" s="3">
        <f t="shared" si="3"/>
        <v>-13.576831994507321</v>
      </c>
      <c r="U22" s="7">
        <f t="shared" si="4"/>
        <v>-13.000609141630148</v>
      </c>
      <c r="V22" s="2">
        <f t="shared" si="5"/>
        <v>0.51253505963314827</v>
      </c>
    </row>
    <row r="23" spans="1:22" s="2" customFormat="1" ht="12.75" x14ac:dyDescent="0.2">
      <c r="A23" s="2" t="s">
        <v>41</v>
      </c>
      <c r="B23" s="2">
        <v>3759242</v>
      </c>
      <c r="C23" s="2">
        <v>584633</v>
      </c>
      <c r="D23" s="2">
        <v>148</v>
      </c>
      <c r="E23" s="2">
        <v>109</v>
      </c>
      <c r="F23" s="3">
        <f t="shared" si="6"/>
        <v>1.3577981651376148</v>
      </c>
      <c r="G23" s="6">
        <f t="shared" si="0"/>
        <v>3.9348990825688079</v>
      </c>
      <c r="H23" s="4">
        <v>0.71552000000000004</v>
      </c>
      <c r="I23" s="2">
        <v>1.0000000000000001E-5</v>
      </c>
      <c r="J23" s="2">
        <v>80</v>
      </c>
      <c r="K23" s="10">
        <f t="shared" si="1"/>
        <v>0.7110474146947362</v>
      </c>
      <c r="L23" s="10"/>
      <c r="Q23" s="2">
        <v>0.51190899999999995</v>
      </c>
      <c r="R23" s="2">
        <v>6.9999999999999999E-6</v>
      </c>
      <c r="S23" s="2">
        <f t="shared" si="2"/>
        <v>0.51183573283498096</v>
      </c>
      <c r="T23" s="3">
        <f t="shared" si="3"/>
        <v>-14.220561097696427</v>
      </c>
      <c r="U23" s="7">
        <f t="shared" si="4"/>
        <v>-13.644467534920102</v>
      </c>
      <c r="V23" s="2">
        <f t="shared" si="5"/>
        <v>0.51253505963314827</v>
      </c>
    </row>
    <row r="24" spans="1:22" s="2" customFormat="1" ht="12.75" x14ac:dyDescent="0.2">
      <c r="A24" s="2" t="s">
        <v>42</v>
      </c>
      <c r="B24" s="2">
        <v>3761783</v>
      </c>
      <c r="C24" s="2">
        <v>573858</v>
      </c>
      <c r="D24" s="2">
        <v>91</v>
      </c>
      <c r="E24" s="2">
        <v>631</v>
      </c>
      <c r="F24" s="3">
        <f t="shared" si="6"/>
        <v>0.14421553090332806</v>
      </c>
      <c r="G24" s="6">
        <f t="shared" si="0"/>
        <v>0.41793660855784476</v>
      </c>
      <c r="H24" s="4">
        <v>0.70906999999999998</v>
      </c>
      <c r="I24" s="2">
        <v>2.0000000000000002E-5</v>
      </c>
      <c r="J24" s="2">
        <v>77</v>
      </c>
      <c r="K24" s="10">
        <f t="shared" si="1"/>
        <v>0.70861277819459345</v>
      </c>
      <c r="L24" s="10"/>
      <c r="Q24" s="2">
        <v>0.512077</v>
      </c>
      <c r="R24" s="2">
        <v>6.9999999999999999E-6</v>
      </c>
      <c r="S24" s="2">
        <f t="shared" si="2"/>
        <v>0.51200648104552271</v>
      </c>
      <c r="T24" s="3">
        <f t="shared" si="3"/>
        <v>-10.943394754193703</v>
      </c>
      <c r="U24" s="7">
        <f t="shared" si="4"/>
        <v>-10.388280806734596</v>
      </c>
      <c r="V24" s="2">
        <f t="shared" si="5"/>
        <v>0.51253892086895947</v>
      </c>
    </row>
    <row r="25" spans="1:22" s="2" customFormat="1" ht="12.75" x14ac:dyDescent="0.2">
      <c r="A25" s="2" t="s">
        <v>43</v>
      </c>
      <c r="B25" s="2">
        <v>3759296</v>
      </c>
      <c r="C25" s="2">
        <v>578570</v>
      </c>
      <c r="D25" s="2">
        <v>196</v>
      </c>
      <c r="E25" s="2">
        <v>77</v>
      </c>
      <c r="F25" s="3">
        <f t="shared" si="6"/>
        <v>2.5454545454545454</v>
      </c>
      <c r="G25" s="6">
        <f t="shared" si="0"/>
        <v>7.3767272727272726</v>
      </c>
      <c r="H25" s="4">
        <v>0.71831999999999996</v>
      </c>
      <c r="I25" s="2">
        <v>1.0000000000000001E-5</v>
      </c>
      <c r="J25" s="2">
        <v>77</v>
      </c>
      <c r="K25" s="10">
        <f t="shared" si="1"/>
        <v>0.7102498752668106</v>
      </c>
      <c r="L25" s="10"/>
      <c r="Q25" s="2">
        <v>0.51192899999999997</v>
      </c>
      <c r="R25" s="8">
        <v>1.0000000000000001E-5</v>
      </c>
      <c r="S25" s="2">
        <f t="shared" si="2"/>
        <v>0.51185848104552267</v>
      </c>
      <c r="T25" s="3">
        <f t="shared" si="3"/>
        <v>-13.830422247279595</v>
      </c>
      <c r="U25" s="7">
        <f t="shared" si="4"/>
        <v>-13.275866392413738</v>
      </c>
      <c r="V25" s="2">
        <f t="shared" si="5"/>
        <v>0.51253892086895947</v>
      </c>
    </row>
    <row r="26" spans="1:22" s="2" customFormat="1" ht="12.75" x14ac:dyDescent="0.2">
      <c r="A26" s="2" t="s">
        <v>44</v>
      </c>
      <c r="B26" s="2">
        <v>3754456</v>
      </c>
      <c r="C26" s="2">
        <v>585796</v>
      </c>
      <c r="D26" s="2">
        <v>132</v>
      </c>
      <c r="E26" s="2">
        <v>346</v>
      </c>
      <c r="F26" s="3">
        <f t="shared" si="6"/>
        <v>0.38150289017341038</v>
      </c>
      <c r="G26" s="6">
        <f t="shared" si="0"/>
        <v>1.1055953757225434</v>
      </c>
      <c r="H26" s="4">
        <v>0.71196000000000004</v>
      </c>
      <c r="I26" s="2">
        <v>2.0000000000000002E-5</v>
      </c>
      <c r="J26" s="2">
        <v>80</v>
      </c>
      <c r="K26" s="10">
        <f t="shared" si="1"/>
        <v>0.71070332999976304</v>
      </c>
      <c r="L26" s="10"/>
      <c r="Q26" s="2">
        <v>0.51186299999999996</v>
      </c>
      <c r="R26" s="2">
        <v>1.8E-5</v>
      </c>
      <c r="S26" s="2">
        <f t="shared" si="2"/>
        <v>0.51178973283498097</v>
      </c>
      <c r="T26" s="3">
        <f t="shared" si="3"/>
        <v>-15.117880453655586</v>
      </c>
      <c r="U26" s="7">
        <f t="shared" si="4"/>
        <v>-14.54196711344502</v>
      </c>
      <c r="V26" s="2">
        <f t="shared" si="5"/>
        <v>0.51253505963314827</v>
      </c>
    </row>
    <row r="27" spans="1:22" s="2" customFormat="1" ht="12.75" x14ac:dyDescent="0.2">
      <c r="A27" s="2" t="s">
        <v>45</v>
      </c>
      <c r="B27" s="2">
        <v>3757256</v>
      </c>
      <c r="C27" s="2">
        <v>584059</v>
      </c>
      <c r="D27" s="2">
        <v>163</v>
      </c>
      <c r="E27" s="2">
        <v>348</v>
      </c>
      <c r="F27" s="3">
        <f t="shared" si="6"/>
        <v>0.46839080459770116</v>
      </c>
      <c r="G27" s="6">
        <f t="shared" si="0"/>
        <v>1.357396551724138</v>
      </c>
      <c r="H27" s="4">
        <v>0.71118000000000003</v>
      </c>
      <c r="I27" s="2">
        <v>1.0000000000000001E-5</v>
      </c>
      <c r="J27" s="2">
        <v>80</v>
      </c>
      <c r="K27" s="10">
        <f t="shared" si="1"/>
        <v>0.70963712132807899</v>
      </c>
      <c r="L27" s="10"/>
      <c r="Q27" s="2">
        <v>0.51197099999999995</v>
      </c>
      <c r="R27" s="2">
        <v>6.9999999999999999E-6</v>
      </c>
      <c r="S27" s="2">
        <f t="shared" si="2"/>
        <v>0.51189773283498097</v>
      </c>
      <c r="T27" s="3">
        <f t="shared" si="3"/>
        <v>-13.011130661404469</v>
      </c>
      <c r="U27" s="7">
        <f t="shared" si="4"/>
        <v>-12.434794189951637</v>
      </c>
      <c r="V27" s="2">
        <f t="shared" si="5"/>
        <v>0.51253505963314827</v>
      </c>
    </row>
    <row r="28" spans="1:22" s="2" customFormat="1" ht="12.75" x14ac:dyDescent="0.2">
      <c r="A28" s="2" t="s">
        <v>46</v>
      </c>
      <c r="B28" s="2">
        <v>3757815</v>
      </c>
      <c r="C28" s="2">
        <v>581951</v>
      </c>
      <c r="D28" s="2">
        <v>116</v>
      </c>
      <c r="E28" s="2">
        <v>428</v>
      </c>
      <c r="F28" s="3">
        <f t="shared" si="6"/>
        <v>0.27102803738317754</v>
      </c>
      <c r="G28" s="6">
        <f t="shared" si="0"/>
        <v>0.78543925233644851</v>
      </c>
      <c r="H28" s="4">
        <v>0.71043999999999996</v>
      </c>
      <c r="I28" s="2">
        <v>2.0000000000000002E-5</v>
      </c>
      <c r="J28" s="2">
        <v>80</v>
      </c>
      <c r="K28" s="10">
        <f t="shared" si="1"/>
        <v>0.70954723401427511</v>
      </c>
      <c r="L28" s="10"/>
      <c r="Q28" s="2">
        <v>0.51194300000000004</v>
      </c>
      <c r="R28" s="2">
        <v>6.9999999999999999E-6</v>
      </c>
      <c r="S28" s="2">
        <f t="shared" si="2"/>
        <v>0.51186973283498105</v>
      </c>
      <c r="T28" s="3">
        <f t="shared" si="3"/>
        <v>-13.557325051986036</v>
      </c>
      <c r="U28" s="7">
        <f t="shared" si="4"/>
        <v>-12.981098281226178</v>
      </c>
      <c r="V28" s="2">
        <f t="shared" si="5"/>
        <v>0.51253505963314827</v>
      </c>
    </row>
    <row r="29" spans="1:22" s="2" customFormat="1" ht="12.75" x14ac:dyDescent="0.2">
      <c r="A29" s="2" t="s">
        <v>47</v>
      </c>
      <c r="B29" s="5">
        <v>3742665.603063805</v>
      </c>
      <c r="C29" s="5">
        <v>577498.39676999999</v>
      </c>
      <c r="D29" s="2">
        <v>124</v>
      </c>
      <c r="E29" s="2">
        <v>301</v>
      </c>
      <c r="F29" s="3">
        <f t="shared" si="6"/>
        <v>0.41196013289036543</v>
      </c>
      <c r="G29" s="6">
        <f t="shared" si="0"/>
        <v>1.193860465116279</v>
      </c>
      <c r="H29" s="4">
        <v>0.71104999999999996</v>
      </c>
      <c r="I29" s="2">
        <v>2.0000000000000002E-5</v>
      </c>
      <c r="J29" s="2">
        <v>83</v>
      </c>
      <c r="K29" s="10">
        <f t="shared" si="1"/>
        <v>0.70964208653538663</v>
      </c>
      <c r="L29" s="10"/>
      <c r="Q29" s="2">
        <v>0.51193100000000002</v>
      </c>
      <c r="R29" s="2">
        <v>7.9999999999999996E-6</v>
      </c>
      <c r="S29" s="2">
        <f t="shared" si="2"/>
        <v>0.51185498457051881</v>
      </c>
      <c r="T29" s="3">
        <f t="shared" si="3"/>
        <v>-13.791408362235913</v>
      </c>
      <c r="U29" s="7">
        <f t="shared" si="4"/>
        <v>-13.193611496715718</v>
      </c>
      <c r="V29" s="2">
        <f t="shared" si="5"/>
        <v>0.5125311983215789</v>
      </c>
    </row>
    <row r="30" spans="1:22" s="2" customFormat="1" ht="12.75" x14ac:dyDescent="0.2">
      <c r="A30" s="2" t="s">
        <v>48</v>
      </c>
      <c r="B30" s="5">
        <v>3767917.3922702218</v>
      </c>
      <c r="C30" s="5">
        <v>545134.33277992147</v>
      </c>
      <c r="D30" s="2">
        <v>162</v>
      </c>
      <c r="E30" s="2">
        <v>133</v>
      </c>
      <c r="F30" s="3">
        <f t="shared" si="6"/>
        <v>1.2180451127819549</v>
      </c>
      <c r="G30" s="6">
        <f t="shared" si="0"/>
        <v>3.5298947368421056</v>
      </c>
      <c r="H30" s="4">
        <v>0.71692</v>
      </c>
      <c r="I30" s="2">
        <v>2.0000000000000002E-5</v>
      </c>
      <c r="J30" s="2">
        <v>75</v>
      </c>
      <c r="K30" s="10">
        <f t="shared" si="1"/>
        <v>0.71315865954698887</v>
      </c>
      <c r="L30" s="10"/>
      <c r="Q30" s="2">
        <v>0.51183800000000002</v>
      </c>
      <c r="R30" s="2">
        <v>9.0000000000000002E-6</v>
      </c>
      <c r="S30" s="2">
        <f t="shared" si="2"/>
        <v>0.51176931315592866</v>
      </c>
      <c r="T30" s="3">
        <f t="shared" si="3"/>
        <v>-15.605554016675516</v>
      </c>
      <c r="U30" s="7">
        <f t="shared" si="4"/>
        <v>-15.065742690258954</v>
      </c>
      <c r="V30" s="2">
        <f t="shared" si="5"/>
        <v>0.51254149498407975</v>
      </c>
    </row>
    <row r="31" spans="1:22" s="2" customFormat="1" ht="12.75" x14ac:dyDescent="0.2">
      <c r="A31" s="2" t="s">
        <v>49</v>
      </c>
      <c r="B31" s="5">
        <v>3771253.9003553698</v>
      </c>
      <c r="C31" s="5">
        <v>560798</v>
      </c>
      <c r="D31" s="2">
        <v>155</v>
      </c>
      <c r="E31" s="2">
        <v>266</v>
      </c>
      <c r="F31" s="3">
        <f t="shared" si="6"/>
        <v>0.58270676691729328</v>
      </c>
      <c r="G31" s="6">
        <f t="shared" si="0"/>
        <v>1.688684210526316</v>
      </c>
      <c r="H31" s="4">
        <v>0.71479000000000004</v>
      </c>
      <c r="I31" s="2">
        <v>1.0000000000000001E-5</v>
      </c>
      <c r="J31" s="2">
        <v>80</v>
      </c>
      <c r="K31" s="10">
        <f t="shared" si="1"/>
        <v>0.71287056470401267</v>
      </c>
      <c r="L31" s="10"/>
      <c r="Q31" s="2">
        <v>0.51187099999999996</v>
      </c>
      <c r="R31" s="2">
        <v>6.9999999999999999E-6</v>
      </c>
      <c r="S31" s="2">
        <f t="shared" si="2"/>
        <v>0.51179773283498098</v>
      </c>
      <c r="T31" s="3">
        <f t="shared" si="3"/>
        <v>-14.961824913488631</v>
      </c>
      <c r="U31" s="7">
        <f t="shared" si="4"/>
        <v>-14.385880230223247</v>
      </c>
      <c r="V31" s="2">
        <f t="shared" si="5"/>
        <v>0.51253505963314827</v>
      </c>
    </row>
    <row r="32" spans="1:22" s="2" customFormat="1" ht="12.75" x14ac:dyDescent="0.2">
      <c r="A32" s="2" t="s">
        <v>50</v>
      </c>
      <c r="B32" s="5">
        <v>3770912.3367759767</v>
      </c>
      <c r="C32" s="5">
        <v>560897</v>
      </c>
      <c r="D32" s="2">
        <v>167</v>
      </c>
      <c r="E32" s="2">
        <v>113</v>
      </c>
      <c r="F32" s="3">
        <f t="shared" si="6"/>
        <v>1.4778761061946903</v>
      </c>
      <c r="G32" s="6">
        <f t="shared" si="0"/>
        <v>4.2828849557522126</v>
      </c>
      <c r="H32" s="4">
        <v>0.71799000000000002</v>
      </c>
      <c r="I32" s="2">
        <v>1.0000000000000001E-5</v>
      </c>
      <c r="J32" s="2">
        <v>75</v>
      </c>
      <c r="K32" s="10">
        <f t="shared" si="1"/>
        <v>0.71342629778204791</v>
      </c>
      <c r="L32" s="10"/>
      <c r="Q32" s="2">
        <v>0.51180899999999996</v>
      </c>
      <c r="R32" s="2">
        <v>5.0000000000000004E-6</v>
      </c>
      <c r="S32" s="2">
        <f t="shared" si="2"/>
        <v>0.51174031315592861</v>
      </c>
      <c r="T32" s="3">
        <f t="shared" si="3"/>
        <v>-16.171255349780587</v>
      </c>
      <c r="U32" s="7">
        <f t="shared" si="4"/>
        <v>-15.631550537699157</v>
      </c>
      <c r="V32" s="2">
        <f t="shared" si="5"/>
        <v>0.51254149498407975</v>
      </c>
    </row>
    <row r="33" spans="1:22" s="2" customFormat="1" ht="12.75" x14ac:dyDescent="0.2">
      <c r="A33" s="2" t="s">
        <v>51</v>
      </c>
      <c r="B33" s="5">
        <v>3744797.9064137498</v>
      </c>
      <c r="C33" s="5">
        <v>586695</v>
      </c>
      <c r="D33" s="2">
        <v>90</v>
      </c>
      <c r="E33" s="2">
        <v>538</v>
      </c>
      <c r="F33" s="3">
        <f t="shared" si="6"/>
        <v>0.16728624535315986</v>
      </c>
      <c r="G33" s="6">
        <f t="shared" si="0"/>
        <v>0.48479553903345729</v>
      </c>
      <c r="H33" s="4">
        <v>0.71170999999999995</v>
      </c>
      <c r="I33" s="2">
        <v>2.0000000000000002E-5</v>
      </c>
      <c r="J33" s="2">
        <v>82</v>
      </c>
      <c r="K33" s="10">
        <f t="shared" si="1"/>
        <v>0.71114517529722454</v>
      </c>
      <c r="L33" s="10"/>
      <c r="Q33" s="2">
        <v>0.51190500000000005</v>
      </c>
      <c r="R33" s="8">
        <v>1.0000000000000001E-5</v>
      </c>
      <c r="S33" s="2">
        <f t="shared" si="2"/>
        <v>0.51182990066466416</v>
      </c>
      <c r="T33" s="3">
        <f t="shared" si="3"/>
        <v>-14.298588867778239</v>
      </c>
      <c r="U33" s="7">
        <f t="shared" si="4"/>
        <v>-13.708102201448469</v>
      </c>
      <c r="V33" s="2">
        <f t="shared" si="5"/>
        <v>0.5125324854338531</v>
      </c>
    </row>
    <row r="34" spans="1:22" s="2" customFormat="1" ht="12.75" x14ac:dyDescent="0.2">
      <c r="A34" s="2" t="s">
        <v>52</v>
      </c>
      <c r="B34" s="5">
        <v>3771819.5543186301</v>
      </c>
      <c r="C34" s="5">
        <v>579774</v>
      </c>
      <c r="F34" s="3"/>
      <c r="G34" s="6"/>
      <c r="H34" s="4">
        <v>0.71069000000000004</v>
      </c>
      <c r="I34" s="2">
        <v>2.0000000000000002E-5</v>
      </c>
      <c r="J34" s="2">
        <v>78</v>
      </c>
      <c r="K34" s="10">
        <f t="shared" si="1"/>
        <v>0.71069000000000004</v>
      </c>
      <c r="L34" s="10"/>
      <c r="Q34" s="2">
        <v>0.51183800000000002</v>
      </c>
      <c r="R34" s="2">
        <v>1.2E-5</v>
      </c>
      <c r="S34" s="2">
        <f t="shared" si="2"/>
        <v>0.51176656498133322</v>
      </c>
      <c r="T34" s="3">
        <f t="shared" si="3"/>
        <v>-15.605554016675516</v>
      </c>
      <c r="U34" s="7">
        <f t="shared" si="4"/>
        <v>-15.044140499989034</v>
      </c>
      <c r="V34" s="2">
        <f t="shared" si="5"/>
        <v>0.51253763379877326</v>
      </c>
    </row>
    <row r="35" spans="1:22" s="2" customFormat="1" ht="12.75" x14ac:dyDescent="0.2">
      <c r="A35" s="2">
        <v>530</v>
      </c>
      <c r="B35" s="2">
        <v>3759461</v>
      </c>
      <c r="C35" s="2">
        <v>572190</v>
      </c>
      <c r="D35" s="2">
        <v>152</v>
      </c>
      <c r="E35" s="2">
        <v>601</v>
      </c>
      <c r="F35" s="3">
        <f>D35/E35</f>
        <v>0.25291181364392679</v>
      </c>
      <c r="G35" s="2">
        <f>F35*2.89</f>
        <v>0.73091514143094849</v>
      </c>
      <c r="H35" s="2">
        <v>0.71109</v>
      </c>
      <c r="I35" s="2">
        <v>1.1E-5</v>
      </c>
      <c r="J35" s="2">
        <v>81</v>
      </c>
      <c r="K35" s="10">
        <f t="shared" si="1"/>
        <v>0.71024881773314197</v>
      </c>
      <c r="L35" s="10"/>
      <c r="M35" s="6">
        <v>3.218</v>
      </c>
      <c r="N35" s="6">
        <v>22.245000000000001</v>
      </c>
      <c r="O35" s="9">
        <v>0.14466200000000001</v>
      </c>
      <c r="P35" s="8">
        <v>8.7444999999999995E-2</v>
      </c>
      <c r="Q35" s="8">
        <v>0.511988</v>
      </c>
      <c r="R35" s="9">
        <v>1E-3</v>
      </c>
      <c r="S35" s="8">
        <f t="shared" ref="S35:S45" si="7">Q35-P35*6.54*J35/1000000</f>
        <v>0.51194167688570003</v>
      </c>
      <c r="T35" s="3">
        <f t="shared" ref="T35:T45" si="8">10^4*((Q35-0.512638)/0.512638)</f>
        <v>-12.679512638548829</v>
      </c>
      <c r="U35" s="3">
        <f t="shared" si="4"/>
        <v>-11.552324622001731</v>
      </c>
      <c r="V35" s="8">
        <f t="shared" si="5"/>
        <v>0.51253377253770949</v>
      </c>
    </row>
    <row r="36" spans="1:22" s="2" customFormat="1" ht="12.75" x14ac:dyDescent="0.2">
      <c r="A36" s="2">
        <v>531</v>
      </c>
      <c r="B36" s="2">
        <v>3759613</v>
      </c>
      <c r="C36" s="2">
        <v>572206</v>
      </c>
      <c r="F36" s="3"/>
      <c r="J36" s="2">
        <v>81</v>
      </c>
      <c r="K36" s="10"/>
      <c r="L36" s="10"/>
      <c r="M36" s="6">
        <v>6.0970000000000004</v>
      </c>
      <c r="N36" s="6">
        <v>29.942</v>
      </c>
      <c r="O36" s="9">
        <v>0.20363200000000001</v>
      </c>
      <c r="P36" s="8">
        <v>0.12309</v>
      </c>
      <c r="Q36" s="8">
        <v>0.51194399999999995</v>
      </c>
      <c r="R36" s="9">
        <v>1.1999999999999999E-3</v>
      </c>
      <c r="S36" s="8">
        <f t="shared" si="7"/>
        <v>0.5118787943034</v>
      </c>
      <c r="T36" s="3">
        <f t="shared" si="8"/>
        <v>-13.537818109466786</v>
      </c>
      <c r="U36" s="3">
        <f t="shared" si="4"/>
        <v>-12.77922098804285</v>
      </c>
      <c r="V36" s="8">
        <f t="shared" si="5"/>
        <v>0.51253377253770949</v>
      </c>
    </row>
    <row r="37" spans="1:22" s="2" customFormat="1" ht="12.75" x14ac:dyDescent="0.2">
      <c r="A37" s="2">
        <v>534</v>
      </c>
      <c r="B37" s="2">
        <v>3761145</v>
      </c>
      <c r="C37" s="2">
        <v>570981</v>
      </c>
      <c r="F37" s="3"/>
      <c r="J37" s="2">
        <v>81</v>
      </c>
      <c r="K37" s="10"/>
      <c r="L37" s="10"/>
      <c r="M37" s="6">
        <v>5.5350000000000001</v>
      </c>
      <c r="N37" s="6">
        <v>28.756</v>
      </c>
      <c r="O37" s="9">
        <v>0.19248299999999999</v>
      </c>
      <c r="P37" s="8">
        <v>0.116351</v>
      </c>
      <c r="Q37" s="8">
        <v>0.51195999999999997</v>
      </c>
      <c r="R37" s="9">
        <v>1.1999999999999999E-3</v>
      </c>
      <c r="S37" s="8">
        <f t="shared" si="7"/>
        <v>0.51189836422126</v>
      </c>
      <c r="T37" s="3">
        <f t="shared" si="8"/>
        <v>-13.225707029132982</v>
      </c>
      <c r="U37" s="3">
        <f t="shared" si="4"/>
        <v>-12.397394093727199</v>
      </c>
      <c r="V37" s="8">
        <f t="shared" si="5"/>
        <v>0.51253377253770949</v>
      </c>
    </row>
    <row r="38" spans="1:22" s="2" customFormat="1" ht="12.75" x14ac:dyDescent="0.2">
      <c r="A38" s="2">
        <v>537</v>
      </c>
      <c r="B38" s="2">
        <v>3761991</v>
      </c>
      <c r="C38" s="2">
        <v>570845</v>
      </c>
      <c r="D38" s="2">
        <v>96</v>
      </c>
      <c r="E38" s="2">
        <v>679</v>
      </c>
      <c r="F38" s="3">
        <f>D38/E38</f>
        <v>0.14138438880706922</v>
      </c>
      <c r="G38" s="2">
        <f>F38*2.89</f>
        <v>0.40860088365243008</v>
      </c>
      <c r="H38" s="2">
        <v>0.71081399999999995</v>
      </c>
      <c r="I38" s="2">
        <v>1.0000000000000001E-5</v>
      </c>
      <c r="J38" s="2">
        <v>81.099999999999994</v>
      </c>
      <c r="K38" s="10">
        <f>H38-(G38*(EXP(0.0000000000142*(J38*1000000))-1))</f>
        <v>0.71034317599723407</v>
      </c>
      <c r="L38" s="10"/>
      <c r="M38" s="6">
        <v>6.3550000000000004</v>
      </c>
      <c r="N38" s="6">
        <v>35.122</v>
      </c>
      <c r="O38" s="9">
        <v>0.18093699999999999</v>
      </c>
      <c r="P38" s="8">
        <v>0.109372</v>
      </c>
      <c r="Q38" s="8">
        <v>0.51196600000000003</v>
      </c>
      <c r="R38" s="9">
        <v>1.5E-3</v>
      </c>
      <c r="S38" s="8">
        <f t="shared" si="7"/>
        <v>0.51190798974743201</v>
      </c>
      <c r="T38" s="3">
        <f t="shared" si="8"/>
        <v>-13.108665374006723</v>
      </c>
      <c r="U38" s="3">
        <f t="shared" si="4"/>
        <v>-12.207083140886033</v>
      </c>
      <c r="V38" s="8">
        <f t="shared" si="5"/>
        <v>0.51253364382770261</v>
      </c>
    </row>
    <row r="39" spans="1:22" s="2" customFormat="1" ht="12.75" x14ac:dyDescent="0.2">
      <c r="A39" s="2">
        <v>578</v>
      </c>
      <c r="B39" s="2">
        <v>3749941</v>
      </c>
      <c r="C39" s="2">
        <v>658192</v>
      </c>
      <c r="F39" s="3"/>
      <c r="J39" s="2">
        <v>76</v>
      </c>
      <c r="K39" s="10"/>
      <c r="L39" s="10"/>
      <c r="M39" s="6">
        <v>5.0810000000000004</v>
      </c>
      <c r="N39" s="6">
        <v>30.658999999999999</v>
      </c>
      <c r="O39" s="9">
        <v>0.16574</v>
      </c>
      <c r="P39" s="8">
        <v>0.100185</v>
      </c>
      <c r="Q39" s="8">
        <v>0.51195000000000002</v>
      </c>
      <c r="R39" s="9">
        <v>8.9999999999999998E-4</v>
      </c>
      <c r="S39" s="8">
        <f t="shared" si="7"/>
        <v>0.51190020404760006</v>
      </c>
      <c r="T39" s="3">
        <f t="shared" si="8"/>
        <v>-13.420776454340526</v>
      </c>
      <c r="U39" s="3">
        <f t="shared" si="4"/>
        <v>-12.486900992842997</v>
      </c>
      <c r="V39" s="8">
        <f t="shared" si="5"/>
        <v>0.5125402079307283</v>
      </c>
    </row>
    <row r="40" spans="1:22" s="2" customFormat="1" ht="12.75" x14ac:dyDescent="0.2">
      <c r="A40" s="2">
        <v>756</v>
      </c>
      <c r="B40" s="2">
        <v>3767264</v>
      </c>
      <c r="C40" s="2">
        <v>664248</v>
      </c>
      <c r="D40" s="2">
        <v>68</v>
      </c>
      <c r="E40" s="2">
        <v>554.5</v>
      </c>
      <c r="F40" s="3">
        <f t="shared" ref="F40:F45" si="9">D40/E40</f>
        <v>0.12263300270513977</v>
      </c>
      <c r="G40" s="2">
        <f t="shared" ref="G40:G45" si="10">F40*2.89</f>
        <v>0.35440937781785398</v>
      </c>
      <c r="H40" s="2">
        <v>0.71098899999999998</v>
      </c>
      <c r="I40" s="2">
        <v>1.1E-5</v>
      </c>
      <c r="J40" s="2">
        <v>74</v>
      </c>
      <c r="K40" s="10">
        <f t="shared" ref="K40:K45" si="11">H40-(G40*(EXP(0.0000000000142*(J40*1000000))-1))</f>
        <v>0.71061639089124884</v>
      </c>
      <c r="L40" s="10"/>
      <c r="M40" s="6">
        <v>4.7830000000000004</v>
      </c>
      <c r="N40" s="6">
        <v>25.061</v>
      </c>
      <c r="O40" s="9">
        <v>0.19086800000000001</v>
      </c>
      <c r="P40" s="8">
        <v>0.115373</v>
      </c>
      <c r="Q40" s="8">
        <v>0.51188299999999998</v>
      </c>
      <c r="R40" s="9">
        <v>1E-3</v>
      </c>
      <c r="S40" s="8">
        <f t="shared" si="7"/>
        <v>0.51182716408291995</v>
      </c>
      <c r="T40" s="3">
        <f t="shared" si="8"/>
        <v>-14.727741603237783</v>
      </c>
      <c r="U40" s="3">
        <f t="shared" si="4"/>
        <v>-13.962111479963735</v>
      </c>
      <c r="V40" s="8">
        <f t="shared" si="5"/>
        <v>0.51254278202901393</v>
      </c>
    </row>
    <row r="41" spans="1:22" s="2" customFormat="1" ht="12.75" x14ac:dyDescent="0.2">
      <c r="A41" s="2">
        <v>758</v>
      </c>
      <c r="B41" s="2">
        <v>3787319</v>
      </c>
      <c r="C41" s="2">
        <v>617682</v>
      </c>
      <c r="D41" s="2">
        <v>132</v>
      </c>
      <c r="E41" s="2">
        <v>696.7</v>
      </c>
      <c r="F41" s="3">
        <f t="shared" si="9"/>
        <v>0.18946461891775512</v>
      </c>
      <c r="G41" s="2">
        <f t="shared" si="10"/>
        <v>0.54755274867231229</v>
      </c>
      <c r="H41" s="2">
        <v>0.71226999999999996</v>
      </c>
      <c r="I41" s="2">
        <v>1.1E-5</v>
      </c>
      <c r="J41" s="2">
        <v>76.099999999999994</v>
      </c>
      <c r="K41" s="10">
        <f t="shared" si="11"/>
        <v>0.71167798373403102</v>
      </c>
      <c r="L41" s="10"/>
      <c r="M41" s="6">
        <v>5.0987</v>
      </c>
      <c r="N41" s="6">
        <v>31.556000000000001</v>
      </c>
      <c r="O41" s="9">
        <v>0.161577</v>
      </c>
      <c r="P41" s="8">
        <v>9.7668000000000005E-2</v>
      </c>
      <c r="Q41" s="8">
        <v>0.51189099999999998</v>
      </c>
      <c r="R41" s="9">
        <v>8.9999999999999998E-4</v>
      </c>
      <c r="S41" s="8">
        <f t="shared" si="7"/>
        <v>0.51184239122240793</v>
      </c>
      <c r="T41" s="3">
        <f t="shared" si="8"/>
        <v>-14.571686063070883</v>
      </c>
      <c r="U41" s="3">
        <f t="shared" si="4"/>
        <v>-13.612359907098082</v>
      </c>
      <c r="V41" s="8">
        <f t="shared" si="5"/>
        <v>0.51254007922493017</v>
      </c>
    </row>
    <row r="42" spans="1:22" s="2" customFormat="1" ht="12.75" x14ac:dyDescent="0.2">
      <c r="A42" s="2">
        <v>760</v>
      </c>
      <c r="B42" s="2">
        <v>3772416</v>
      </c>
      <c r="C42" s="2">
        <v>633916</v>
      </c>
      <c r="D42" s="2">
        <v>88</v>
      </c>
      <c r="E42" s="2">
        <v>696.6</v>
      </c>
      <c r="F42" s="3">
        <f t="shared" si="9"/>
        <v>0.12632787826586275</v>
      </c>
      <c r="G42" s="2">
        <f t="shared" si="10"/>
        <v>0.36508756818834337</v>
      </c>
      <c r="H42" s="2">
        <v>0.71011999999999997</v>
      </c>
      <c r="I42" s="2">
        <v>1.0000000000000001E-5</v>
      </c>
      <c r="J42" s="2">
        <v>76.400000000000006</v>
      </c>
      <c r="K42" s="10">
        <f t="shared" si="11"/>
        <v>0.70972370887373371</v>
      </c>
      <c r="L42" s="10"/>
      <c r="M42" s="6">
        <v>4.5890000000000004</v>
      </c>
      <c r="N42" s="6">
        <v>27.527000000000001</v>
      </c>
      <c r="O42" s="9">
        <v>0.16669700000000001</v>
      </c>
      <c r="P42" s="8">
        <v>0.10076499999999999</v>
      </c>
      <c r="Q42" s="8">
        <v>0.51201300000000005</v>
      </c>
      <c r="R42" s="9">
        <v>8.9999999999999998E-4</v>
      </c>
      <c r="S42" s="8">
        <f t="shared" si="7"/>
        <v>0.51196265216316006</v>
      </c>
      <c r="T42" s="3">
        <f t="shared" si="8"/>
        <v>-12.191839075526719</v>
      </c>
      <c r="U42" s="3">
        <f t="shared" si="4"/>
        <v>-11.25846352255655</v>
      </c>
      <c r="V42" s="8">
        <f t="shared" si="5"/>
        <v>0.51253969310703085</v>
      </c>
    </row>
    <row r="43" spans="1:22" s="2" customFormat="1" ht="12.75" x14ac:dyDescent="0.2">
      <c r="A43" s="2">
        <v>761</v>
      </c>
      <c r="B43" s="2">
        <v>3775613</v>
      </c>
      <c r="C43" s="2">
        <v>636730</v>
      </c>
      <c r="D43" s="2">
        <v>128</v>
      </c>
      <c r="E43" s="2">
        <v>332.4</v>
      </c>
      <c r="F43" s="3">
        <f t="shared" si="9"/>
        <v>0.38507821901323708</v>
      </c>
      <c r="G43" s="2">
        <f t="shared" si="10"/>
        <v>1.1128760529482553</v>
      </c>
      <c r="H43" s="2">
        <v>0.71203099999999997</v>
      </c>
      <c r="I43" s="2">
        <v>9.0000000000000002E-6</v>
      </c>
      <c r="J43" s="2">
        <v>75</v>
      </c>
      <c r="K43" s="10">
        <f t="shared" si="11"/>
        <v>0.71084515565358009</v>
      </c>
      <c r="L43" s="10"/>
      <c r="M43" s="6">
        <v>1.262</v>
      </c>
      <c r="N43" s="6">
        <v>6.4089999999999998</v>
      </c>
      <c r="O43" s="9">
        <v>0.196907</v>
      </c>
      <c r="P43" s="8">
        <v>0.11902500000000001</v>
      </c>
      <c r="Q43" s="8">
        <v>0.51194200000000001</v>
      </c>
      <c r="R43" s="9">
        <v>8.9999999999999998E-4</v>
      </c>
      <c r="S43" s="8">
        <f t="shared" si="7"/>
        <v>0.51188361823750006</v>
      </c>
      <c r="T43" s="3">
        <f t="shared" si="8"/>
        <v>-13.576831994507428</v>
      </c>
      <c r="U43" s="3">
        <f t="shared" si="4"/>
        <v>-12.835580202147368</v>
      </c>
      <c r="V43" s="8">
        <f t="shared" si="5"/>
        <v>0.51254149498407975</v>
      </c>
    </row>
    <row r="44" spans="1:22" s="2" customFormat="1" ht="12.75" x14ac:dyDescent="0.2">
      <c r="A44" s="2">
        <v>773</v>
      </c>
      <c r="D44" s="2">
        <v>87</v>
      </c>
      <c r="E44" s="2">
        <v>611</v>
      </c>
      <c r="F44" s="3">
        <f t="shared" si="9"/>
        <v>0.14238952536824878</v>
      </c>
      <c r="G44" s="2">
        <f t="shared" si="10"/>
        <v>0.41150572831423898</v>
      </c>
      <c r="H44" s="2">
        <v>0.71031699999999998</v>
      </c>
      <c r="I44" s="2">
        <v>1.0000000000000001E-5</v>
      </c>
      <c r="J44" s="2">
        <v>76</v>
      </c>
      <c r="K44" s="10">
        <f t="shared" si="11"/>
        <v>0.7098726632970439</v>
      </c>
      <c r="L44" s="10"/>
      <c r="M44" s="6">
        <v>5.3319999999999999</v>
      </c>
      <c r="N44" s="6">
        <v>29.152000000000001</v>
      </c>
      <c r="O44" s="9">
        <v>0.18290500000000001</v>
      </c>
      <c r="P44" s="8">
        <v>0.11056199999999999</v>
      </c>
      <c r="Q44" s="8">
        <v>0.51199600000000001</v>
      </c>
      <c r="R44" s="9">
        <v>1E-3</v>
      </c>
      <c r="S44" s="8">
        <f t="shared" si="7"/>
        <v>0.51194104626351999</v>
      </c>
      <c r="T44" s="3">
        <f t="shared" si="8"/>
        <v>-12.523457098381925</v>
      </c>
      <c r="U44" s="3">
        <f t="shared" si="4"/>
        <v>-11.690042223756469</v>
      </c>
      <c r="V44" s="8">
        <f t="shared" si="5"/>
        <v>0.5125402079307283</v>
      </c>
    </row>
    <row r="45" spans="1:22" s="2" customFormat="1" ht="12.75" x14ac:dyDescent="0.2">
      <c r="A45" s="2">
        <v>780</v>
      </c>
      <c r="D45" s="2">
        <v>127</v>
      </c>
      <c r="E45" s="2">
        <v>426</v>
      </c>
      <c r="F45" s="3">
        <f t="shared" si="9"/>
        <v>0.2981220657276995</v>
      </c>
      <c r="G45" s="2">
        <f t="shared" si="10"/>
        <v>0.86157276995305165</v>
      </c>
      <c r="H45" s="2">
        <v>0.71170299999999997</v>
      </c>
      <c r="I45" s="2">
        <v>9.9999999999999995E-7</v>
      </c>
      <c r="J45" s="2">
        <v>76</v>
      </c>
      <c r="K45" s="10">
        <f t="shared" si="11"/>
        <v>0.7107726887610144</v>
      </c>
      <c r="L45" s="10"/>
      <c r="M45" s="6">
        <v>4.1829999999999998</v>
      </c>
      <c r="N45" s="6">
        <v>26.092165999999999</v>
      </c>
      <c r="O45" s="9">
        <v>0.16031599999999999</v>
      </c>
      <c r="P45" s="8">
        <v>9.6906999999999993E-2</v>
      </c>
      <c r="Q45" s="8">
        <v>0.51195800000000002</v>
      </c>
      <c r="R45" s="9">
        <v>8.9999999999999998E-4</v>
      </c>
      <c r="S45" s="8">
        <f t="shared" si="7"/>
        <v>0.51190983334472007</v>
      </c>
      <c r="T45" s="3">
        <f t="shared" si="8"/>
        <v>-13.264720914173626</v>
      </c>
      <c r="U45" s="3">
        <f t="shared" si="4"/>
        <v>-12.299027008110253</v>
      </c>
      <c r="V45" s="8">
        <f t="shared" si="5"/>
        <v>0.5125402079307283</v>
      </c>
    </row>
    <row r="46" spans="1:22" s="2" customFormat="1" ht="12.75" x14ac:dyDescent="0.2">
      <c r="F46" s="3"/>
      <c r="K46" s="10"/>
      <c r="L46" s="10"/>
      <c r="T46" s="3"/>
      <c r="U46" s="3"/>
    </row>
    <row r="47" spans="1:22" s="2" customFormat="1" ht="12.75" x14ac:dyDescent="0.2">
      <c r="A47" s="12" t="s">
        <v>54</v>
      </c>
      <c r="F47" s="3"/>
      <c r="K47" s="10"/>
      <c r="L47" s="10"/>
      <c r="T47" s="3"/>
      <c r="U47" s="3"/>
    </row>
    <row r="48" spans="1:22" s="2" customFormat="1" ht="12.75" x14ac:dyDescent="0.2">
      <c r="F48" s="3"/>
      <c r="K48" s="10"/>
      <c r="L48" s="10"/>
      <c r="T48" s="3"/>
      <c r="U48" s="3"/>
    </row>
    <row r="49" spans="6:21" s="2" customFormat="1" ht="12.75" x14ac:dyDescent="0.2">
      <c r="F49" s="3"/>
      <c r="K49" s="10"/>
      <c r="L49" s="10"/>
      <c r="T49" s="3"/>
      <c r="U49" s="3"/>
    </row>
    <row r="50" spans="6:21" s="2" customFormat="1" ht="12.75" x14ac:dyDescent="0.2">
      <c r="F50" s="3"/>
      <c r="K50" s="10"/>
      <c r="L50" s="10"/>
      <c r="T50" s="3"/>
      <c r="U50" s="3"/>
    </row>
    <row r="51" spans="6:21" s="2" customFormat="1" ht="12.75" x14ac:dyDescent="0.2">
      <c r="F51" s="3"/>
      <c r="K51" s="10"/>
      <c r="L51" s="10"/>
      <c r="T51" s="3"/>
      <c r="U51" s="3"/>
    </row>
    <row r="52" spans="6:21" s="2" customFormat="1" ht="12.75" x14ac:dyDescent="0.2">
      <c r="F52" s="3"/>
      <c r="K52" s="10"/>
      <c r="L52" s="10"/>
      <c r="T52" s="3"/>
      <c r="U52" s="3"/>
    </row>
    <row r="53" spans="6:21" s="2" customFormat="1" ht="12.75" x14ac:dyDescent="0.2">
      <c r="F53" s="3"/>
      <c r="K53" s="10"/>
      <c r="L53" s="10"/>
      <c r="T53" s="3"/>
      <c r="U53" s="3"/>
    </row>
    <row r="54" spans="6:21" s="2" customFormat="1" ht="12.75" x14ac:dyDescent="0.2">
      <c r="F54" s="3"/>
      <c r="K54" s="10"/>
      <c r="L54" s="10"/>
      <c r="T54" s="3"/>
      <c r="U54" s="3"/>
    </row>
    <row r="55" spans="6:21" s="2" customFormat="1" ht="12.75" x14ac:dyDescent="0.2">
      <c r="F55" s="3"/>
      <c r="K55" s="10"/>
      <c r="L55" s="10"/>
      <c r="T55" s="3"/>
      <c r="U55" s="3"/>
    </row>
    <row r="56" spans="6:21" s="2" customFormat="1" ht="12.75" x14ac:dyDescent="0.2">
      <c r="F56" s="3"/>
      <c r="K56" s="10"/>
      <c r="L56" s="10"/>
      <c r="T56" s="3"/>
      <c r="U56" s="3"/>
    </row>
    <row r="57" spans="6:21" s="2" customFormat="1" ht="12.75" x14ac:dyDescent="0.2">
      <c r="F57" s="3"/>
      <c r="K57" s="10"/>
      <c r="L57" s="10"/>
      <c r="T57" s="3"/>
      <c r="U57" s="3"/>
    </row>
    <row r="58" spans="6:21" s="2" customFormat="1" ht="12.75" x14ac:dyDescent="0.2">
      <c r="F58" s="3"/>
      <c r="K58" s="10"/>
      <c r="L58" s="10"/>
      <c r="T58" s="3"/>
      <c r="U58" s="3"/>
    </row>
    <row r="59" spans="6:21" s="2" customFormat="1" ht="12.75" x14ac:dyDescent="0.2">
      <c r="F59" s="3"/>
      <c r="K59" s="10"/>
      <c r="L59" s="10"/>
      <c r="T59" s="3"/>
      <c r="U59" s="3"/>
    </row>
    <row r="60" spans="6:21" s="2" customFormat="1" ht="12.75" x14ac:dyDescent="0.2">
      <c r="F60" s="3"/>
      <c r="K60" s="10"/>
      <c r="L60" s="10"/>
      <c r="T60" s="3"/>
      <c r="U60" s="3"/>
    </row>
    <row r="61" spans="6:21" s="2" customFormat="1" ht="12.75" x14ac:dyDescent="0.2">
      <c r="F61" s="3"/>
      <c r="K61" s="10"/>
      <c r="L61" s="10"/>
      <c r="T61" s="3"/>
      <c r="U61" s="3"/>
    </row>
    <row r="62" spans="6:21" s="2" customFormat="1" ht="12.75" x14ac:dyDescent="0.2">
      <c r="F62" s="3"/>
      <c r="K62" s="10"/>
      <c r="L62" s="10"/>
      <c r="T62" s="3"/>
      <c r="U62" s="3"/>
    </row>
    <row r="63" spans="6:21" s="2" customFormat="1" ht="12.75" x14ac:dyDescent="0.2">
      <c r="F63" s="3"/>
      <c r="K63" s="10"/>
      <c r="L63" s="10"/>
      <c r="T63" s="3"/>
      <c r="U63" s="3"/>
    </row>
    <row r="64" spans="6:21" s="2" customFormat="1" ht="12.75" x14ac:dyDescent="0.2">
      <c r="F64" s="3"/>
      <c r="K64" s="10"/>
      <c r="L64" s="10"/>
      <c r="T64" s="3"/>
      <c r="U64" s="3"/>
    </row>
    <row r="65" spans="6:21" s="2" customFormat="1" ht="12.75" x14ac:dyDescent="0.2">
      <c r="F65" s="3"/>
      <c r="K65" s="10"/>
      <c r="L65" s="10"/>
      <c r="T65" s="3"/>
      <c r="U65" s="3"/>
    </row>
    <row r="66" spans="6:21" s="2" customFormat="1" ht="12.75" x14ac:dyDescent="0.2">
      <c r="F66" s="3"/>
      <c r="K66" s="10"/>
      <c r="L66" s="10"/>
      <c r="T66" s="3"/>
      <c r="U66" s="3"/>
    </row>
    <row r="67" spans="6:21" s="2" customFormat="1" ht="12.75" x14ac:dyDescent="0.2">
      <c r="F67" s="3"/>
      <c r="K67" s="10"/>
      <c r="L67" s="10"/>
      <c r="T67" s="3"/>
      <c r="U67" s="3"/>
    </row>
    <row r="68" spans="6:21" s="2" customFormat="1" ht="12.75" x14ac:dyDescent="0.2">
      <c r="F68" s="3"/>
      <c r="K68" s="10"/>
      <c r="L68" s="10"/>
      <c r="T68" s="3"/>
      <c r="U68" s="3"/>
    </row>
    <row r="69" spans="6:21" s="2" customFormat="1" ht="12.75" x14ac:dyDescent="0.2">
      <c r="F69" s="3"/>
      <c r="K69" s="10"/>
      <c r="L69" s="10"/>
      <c r="T69" s="3"/>
      <c r="U69" s="3"/>
    </row>
    <row r="70" spans="6:21" s="2" customFormat="1" ht="12.75" x14ac:dyDescent="0.2">
      <c r="F70" s="3"/>
      <c r="K70" s="10"/>
      <c r="L70" s="10"/>
      <c r="T70" s="3"/>
      <c r="U70" s="3"/>
    </row>
    <row r="71" spans="6:21" s="2" customFormat="1" ht="12.75" x14ac:dyDescent="0.2">
      <c r="F71" s="3"/>
      <c r="K71" s="10"/>
      <c r="L71" s="10"/>
      <c r="T71" s="3"/>
      <c r="U71" s="3"/>
    </row>
    <row r="72" spans="6:21" s="2" customFormat="1" ht="12.75" x14ac:dyDescent="0.2">
      <c r="F72" s="3"/>
      <c r="K72" s="10"/>
      <c r="L72" s="10"/>
      <c r="T72" s="3"/>
      <c r="U72" s="3"/>
    </row>
    <row r="73" spans="6:21" s="2" customFormat="1" ht="12.75" x14ac:dyDescent="0.2">
      <c r="F73" s="3"/>
      <c r="K73" s="10"/>
      <c r="L73" s="10"/>
      <c r="T73" s="3"/>
      <c r="U73" s="3"/>
    </row>
    <row r="74" spans="6:21" s="2" customFormat="1" ht="12.75" x14ac:dyDescent="0.2">
      <c r="F74" s="3"/>
      <c r="K74" s="10"/>
      <c r="L74" s="10"/>
      <c r="T74" s="3"/>
      <c r="U74" s="3"/>
    </row>
    <row r="75" spans="6:21" s="2" customFormat="1" ht="12.75" x14ac:dyDescent="0.2">
      <c r="F75" s="3"/>
      <c r="K75" s="10"/>
      <c r="L75" s="10"/>
      <c r="T75" s="3"/>
      <c r="U75" s="3"/>
    </row>
    <row r="76" spans="6:21" s="2" customFormat="1" ht="12.75" x14ac:dyDescent="0.2">
      <c r="F76" s="3"/>
      <c r="K76" s="10"/>
      <c r="L76" s="10"/>
      <c r="T76" s="3"/>
      <c r="U76" s="3"/>
    </row>
  </sheetData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eXtyles Citation Match Check</cp:lastModifiedBy>
  <dcterms:created xsi:type="dcterms:W3CDTF">2019-12-20T19:12:40Z</dcterms:created>
  <dcterms:modified xsi:type="dcterms:W3CDTF">2021-06-02T23:09:51Z</dcterms:modified>
</cp:coreProperties>
</file>