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PC Ahmed\Downloads\"/>
    </mc:Choice>
  </mc:AlternateContent>
  <xr:revisionPtr revIDLastSave="0" documentId="13_ncr:1_{509BB29E-E5D7-45C0-B2B8-E598C3ECCD9F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Normalized Wt % " sheetId="24" r:id="rId1"/>
    <sheet name="Selected analyses" sheetId="19" r:id="rId2"/>
    <sheet name="Ternary plots" sheetId="21" r:id="rId3"/>
    <sheet name="Binary plots" sheetId="2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160" i="19" l="1"/>
  <c r="DT160" i="19" s="1"/>
  <c r="DU160" i="19"/>
  <c r="DX160" i="19" s="1"/>
  <c r="EC160" i="19"/>
  <c r="EE160" i="19"/>
  <c r="EH160" i="19" s="1"/>
  <c r="ED160" i="19"/>
  <c r="EN160" i="19"/>
  <c r="EO160" i="19" s="1"/>
  <c r="EQ160" i="19"/>
  <c r="ER160" i="19" s="1"/>
  <c r="AS159" i="19"/>
  <c r="AT159" i="19"/>
  <c r="BF159" i="19" s="1"/>
  <c r="BH159" i="19"/>
  <c r="BU159" i="19"/>
  <c r="BV159" i="19"/>
  <c r="BW159" i="19"/>
  <c r="CG159" i="19"/>
  <c r="CH159" i="19"/>
  <c r="CS159" i="19" s="1"/>
  <c r="CI159" i="19"/>
  <c r="CT159" i="19"/>
  <c r="CU159" i="19"/>
  <c r="DE159" i="19"/>
  <c r="DF159" i="19"/>
  <c r="DG159" i="19"/>
  <c r="DP159" i="19"/>
  <c r="DR159" i="19"/>
  <c r="DZ159" i="19"/>
  <c r="EA159" i="19"/>
  <c r="EB159" i="19"/>
  <c r="EK159" i="19"/>
  <c r="EL159" i="19"/>
  <c r="EM159" i="19"/>
  <c r="EM144" i="19"/>
  <c r="EM145" i="19"/>
  <c r="EM146" i="19"/>
  <c r="EM150" i="19"/>
  <c r="EM151" i="19"/>
  <c r="EM153" i="19"/>
  <c r="EM154" i="19"/>
  <c r="EM155" i="19"/>
  <c r="EM157" i="19"/>
  <c r="EM158" i="19"/>
  <c r="EL144" i="19"/>
  <c r="EL145" i="19"/>
  <c r="EL146" i="19"/>
  <c r="EL150" i="19"/>
  <c r="EL151" i="19"/>
  <c r="EL153" i="19"/>
  <c r="EL154" i="19"/>
  <c r="EL155" i="19"/>
  <c r="EL157" i="19"/>
  <c r="EL158" i="19"/>
  <c r="EK158" i="19"/>
  <c r="EK144" i="19"/>
  <c r="EK145" i="19"/>
  <c r="EK146" i="19"/>
  <c r="EK150" i="19"/>
  <c r="EK151" i="19"/>
  <c r="EK153" i="19"/>
  <c r="EK154" i="19"/>
  <c r="EK155" i="19"/>
  <c r="EK157" i="19"/>
  <c r="M6" i="25"/>
  <c r="N6" i="25"/>
  <c r="O6" i="25"/>
  <c r="P6" i="25" s="1"/>
  <c r="M7" i="25"/>
  <c r="N7" i="25" s="1"/>
  <c r="O7" i="25"/>
  <c r="P7" i="25" s="1"/>
  <c r="M8" i="25"/>
  <c r="N8" i="25"/>
  <c r="O8" i="25"/>
  <c r="P8" i="25" s="1"/>
  <c r="M9" i="25"/>
  <c r="N9" i="25" s="1"/>
  <c r="O9" i="25"/>
  <c r="P9" i="25" s="1"/>
  <c r="M10" i="25"/>
  <c r="N10" i="25"/>
  <c r="O10" i="25"/>
  <c r="P10" i="25" s="1"/>
  <c r="M11" i="25"/>
  <c r="N11" i="25" s="1"/>
  <c r="O11" i="25"/>
  <c r="P11" i="25" s="1"/>
  <c r="M12" i="25"/>
  <c r="N12" i="25"/>
  <c r="O12" i="25"/>
  <c r="P12" i="25" s="1"/>
  <c r="M13" i="25"/>
  <c r="N13" i="25" s="1"/>
  <c r="O13" i="25"/>
  <c r="P13" i="25" s="1"/>
  <c r="M14" i="25"/>
  <c r="N14" i="25"/>
  <c r="O14" i="25"/>
  <c r="P14" i="25" s="1"/>
  <c r="M15" i="25"/>
  <c r="N15" i="25" s="1"/>
  <c r="O15" i="25"/>
  <c r="P15" i="25" s="1"/>
  <c r="M16" i="25"/>
  <c r="N16" i="25"/>
  <c r="O16" i="25"/>
  <c r="P16" i="25" s="1"/>
  <c r="M17" i="25"/>
  <c r="N17" i="25" s="1"/>
  <c r="O17" i="25"/>
  <c r="P17" i="25" s="1"/>
  <c r="M18" i="25"/>
  <c r="N18" i="25"/>
  <c r="O18" i="25"/>
  <c r="P18" i="25" s="1"/>
  <c r="M19" i="25"/>
  <c r="N19" i="25" s="1"/>
  <c r="O19" i="25"/>
  <c r="P19" i="25" s="1"/>
  <c r="M20" i="25"/>
  <c r="N20" i="25"/>
  <c r="O20" i="25"/>
  <c r="P20" i="25" s="1"/>
  <c r="M21" i="25"/>
  <c r="N21" i="25" s="1"/>
  <c r="O21" i="25"/>
  <c r="P21" i="25" s="1"/>
  <c r="M22" i="25"/>
  <c r="N22" i="25"/>
  <c r="O22" i="25"/>
  <c r="P22" i="25" s="1"/>
  <c r="M23" i="25"/>
  <c r="N23" i="25" s="1"/>
  <c r="O23" i="25"/>
  <c r="P23" i="25" s="1"/>
  <c r="M24" i="25"/>
  <c r="N24" i="25"/>
  <c r="O24" i="25"/>
  <c r="P24" i="25" s="1"/>
  <c r="M25" i="25"/>
  <c r="N25" i="25" s="1"/>
  <c r="O25" i="25"/>
  <c r="P25" i="25" s="1"/>
  <c r="M26" i="25"/>
  <c r="N26" i="25"/>
  <c r="O26" i="25"/>
  <c r="P26" i="25" s="1"/>
  <c r="M27" i="25"/>
  <c r="N27" i="25" s="1"/>
  <c r="O27" i="25"/>
  <c r="P27" i="25" s="1"/>
  <c r="M28" i="25"/>
  <c r="N28" i="25"/>
  <c r="O28" i="25"/>
  <c r="P28" i="25" s="1"/>
  <c r="M29" i="25"/>
  <c r="N29" i="25" s="1"/>
  <c r="O29" i="25"/>
  <c r="P29" i="25" s="1"/>
  <c r="M30" i="25"/>
  <c r="N30" i="25"/>
  <c r="O30" i="25"/>
  <c r="P30" i="25" s="1"/>
  <c r="M31" i="25"/>
  <c r="N31" i="25" s="1"/>
  <c r="O31" i="25"/>
  <c r="P31" i="25" s="1"/>
  <c r="M32" i="25"/>
  <c r="N32" i="25"/>
  <c r="O32" i="25"/>
  <c r="P32" i="25" s="1"/>
  <c r="M33" i="25"/>
  <c r="N33" i="25" s="1"/>
  <c r="O33" i="25"/>
  <c r="P33" i="25" s="1"/>
  <c r="M34" i="25"/>
  <c r="N34" i="25"/>
  <c r="O34" i="25"/>
  <c r="P34" i="25" s="1"/>
  <c r="M35" i="25"/>
  <c r="N35" i="25" s="1"/>
  <c r="O35" i="25"/>
  <c r="P35" i="25" s="1"/>
  <c r="M36" i="25"/>
  <c r="N36" i="25"/>
  <c r="O36" i="25"/>
  <c r="P36" i="25" s="1"/>
  <c r="M37" i="25"/>
  <c r="N37" i="25" s="1"/>
  <c r="O37" i="25"/>
  <c r="P37" i="25" s="1"/>
  <c r="M38" i="25"/>
  <c r="N38" i="25"/>
  <c r="O38" i="25"/>
  <c r="P38" i="25" s="1"/>
  <c r="M39" i="25"/>
  <c r="N39" i="25" s="1"/>
  <c r="O39" i="25"/>
  <c r="P39" i="25" s="1"/>
  <c r="M40" i="25"/>
  <c r="N40" i="25"/>
  <c r="O40" i="25"/>
  <c r="P40" i="25" s="1"/>
  <c r="M41" i="25"/>
  <c r="N41" i="25" s="1"/>
  <c r="O41" i="25"/>
  <c r="P41" i="25" s="1"/>
  <c r="M42" i="25"/>
  <c r="N42" i="25"/>
  <c r="O42" i="25"/>
  <c r="P42" i="25" s="1"/>
  <c r="M43" i="25"/>
  <c r="N43" i="25" s="1"/>
  <c r="O43" i="25"/>
  <c r="P43" i="25" s="1"/>
  <c r="M44" i="25"/>
  <c r="N44" i="25"/>
  <c r="O44" i="25"/>
  <c r="P44" i="25" s="1"/>
  <c r="M45" i="25"/>
  <c r="N45" i="25" s="1"/>
  <c r="O45" i="25"/>
  <c r="P45" i="25" s="1"/>
  <c r="M46" i="25"/>
  <c r="N46" i="25"/>
  <c r="O46" i="25"/>
  <c r="P46" i="25" s="1"/>
  <c r="M47" i="25"/>
  <c r="N47" i="25" s="1"/>
  <c r="O47" i="25"/>
  <c r="P47" i="25" s="1"/>
  <c r="M48" i="25"/>
  <c r="N48" i="25"/>
  <c r="O48" i="25"/>
  <c r="P48" i="25" s="1"/>
  <c r="M49" i="25"/>
  <c r="N49" i="25" s="1"/>
  <c r="O49" i="25"/>
  <c r="P49" i="25" s="1"/>
  <c r="M50" i="25"/>
  <c r="N50" i="25"/>
  <c r="O50" i="25"/>
  <c r="P50" i="25" s="1"/>
  <c r="M51" i="25"/>
  <c r="N51" i="25" s="1"/>
  <c r="O51" i="25"/>
  <c r="P51" i="25" s="1"/>
  <c r="M52" i="25"/>
  <c r="N52" i="25"/>
  <c r="O52" i="25"/>
  <c r="P52" i="25" s="1"/>
  <c r="M53" i="25"/>
  <c r="N53" i="25" s="1"/>
  <c r="O53" i="25"/>
  <c r="P53" i="25" s="1"/>
  <c r="M54" i="25"/>
  <c r="N54" i="25"/>
  <c r="O54" i="25"/>
  <c r="P54" i="25" s="1"/>
  <c r="M55" i="25"/>
  <c r="N55" i="25" s="1"/>
  <c r="O55" i="25"/>
  <c r="P55" i="25" s="1"/>
  <c r="M56" i="25"/>
  <c r="N56" i="25"/>
  <c r="O56" i="25"/>
  <c r="P56" i="25" s="1"/>
  <c r="M57" i="25"/>
  <c r="N57" i="25" s="1"/>
  <c r="O57" i="25"/>
  <c r="P57" i="25" s="1"/>
  <c r="M58" i="25"/>
  <c r="N58" i="25"/>
  <c r="O58" i="25"/>
  <c r="P58" i="25" s="1"/>
  <c r="M59" i="25"/>
  <c r="N59" i="25" s="1"/>
  <c r="O59" i="25"/>
  <c r="P59" i="25" s="1"/>
  <c r="M60" i="25"/>
  <c r="N60" i="25"/>
  <c r="O60" i="25"/>
  <c r="P60" i="25" s="1"/>
  <c r="M61" i="25"/>
  <c r="N61" i="25" s="1"/>
  <c r="O61" i="25"/>
  <c r="P61" i="25" s="1"/>
  <c r="M62" i="25"/>
  <c r="N62" i="25"/>
  <c r="O62" i="25"/>
  <c r="P62" i="25" s="1"/>
  <c r="M63" i="25"/>
  <c r="N63" i="25" s="1"/>
  <c r="O63" i="25"/>
  <c r="P63" i="25" s="1"/>
  <c r="M64" i="25"/>
  <c r="N64" i="25"/>
  <c r="O64" i="25"/>
  <c r="P64" i="25" s="1"/>
  <c r="M65" i="25"/>
  <c r="N65" i="25" s="1"/>
  <c r="O65" i="25"/>
  <c r="P65" i="25" s="1"/>
  <c r="M66" i="25"/>
  <c r="N66" i="25"/>
  <c r="O66" i="25"/>
  <c r="P66" i="25" s="1"/>
  <c r="M67" i="25"/>
  <c r="N67" i="25" s="1"/>
  <c r="O67" i="25"/>
  <c r="P67" i="25" s="1"/>
  <c r="M68" i="25"/>
  <c r="N68" i="25"/>
  <c r="O68" i="25"/>
  <c r="P68" i="25" s="1"/>
  <c r="M69" i="25"/>
  <c r="N69" i="25" s="1"/>
  <c r="O69" i="25"/>
  <c r="P69" i="25" s="1"/>
  <c r="M70" i="25"/>
  <c r="N70" i="25"/>
  <c r="O70" i="25"/>
  <c r="P70" i="25" s="1"/>
  <c r="M71" i="25"/>
  <c r="N71" i="25" s="1"/>
  <c r="O71" i="25"/>
  <c r="P71" i="25" s="1"/>
  <c r="M72" i="25"/>
  <c r="N72" i="25"/>
  <c r="O72" i="25"/>
  <c r="P72" i="25" s="1"/>
  <c r="M73" i="25"/>
  <c r="N73" i="25" s="1"/>
  <c r="O73" i="25"/>
  <c r="P73" i="25" s="1"/>
  <c r="M74" i="25"/>
  <c r="N74" i="25"/>
  <c r="O74" i="25"/>
  <c r="P74" i="25" s="1"/>
  <c r="M75" i="25"/>
  <c r="N75" i="25" s="1"/>
  <c r="O75" i="25"/>
  <c r="P75" i="25" s="1"/>
  <c r="M76" i="25"/>
  <c r="N76" i="25"/>
  <c r="O76" i="25"/>
  <c r="P76" i="25" s="1"/>
  <c r="M77" i="25"/>
  <c r="N77" i="25" s="1"/>
  <c r="O77" i="25"/>
  <c r="P77" i="25" s="1"/>
  <c r="O5" i="25"/>
  <c r="P5" i="25"/>
  <c r="M5" i="25"/>
  <c r="N5" i="25" s="1"/>
  <c r="O130" i="19"/>
  <c r="AC130" i="19" s="1"/>
  <c r="P130" i="19"/>
  <c r="U130" i="19"/>
  <c r="V130" i="19"/>
  <c r="AI130" i="19" s="1"/>
  <c r="W130" i="19"/>
  <c r="AJ130" i="19" s="1"/>
  <c r="X130" i="19"/>
  <c r="AK130" i="19" s="1"/>
  <c r="Y130" i="19"/>
  <c r="AL130" i="19" s="1"/>
  <c r="Z130" i="19"/>
  <c r="AM130" i="19"/>
  <c r="AA130" i="19"/>
  <c r="AN130" i="19" s="1"/>
  <c r="AB130" i="19"/>
  <c r="AO130" i="19" s="1"/>
  <c r="O131" i="19"/>
  <c r="AC131" i="19" s="1"/>
  <c r="P131" i="19"/>
  <c r="U131" i="19"/>
  <c r="AH131" i="19" s="1"/>
  <c r="V131" i="19"/>
  <c r="AI131" i="19" s="1"/>
  <c r="W131" i="19"/>
  <c r="AJ131" i="19" s="1"/>
  <c r="X131" i="19"/>
  <c r="AK131" i="19" s="1"/>
  <c r="Y131" i="19"/>
  <c r="AL131" i="19" s="1"/>
  <c r="Z131" i="19"/>
  <c r="AM131" i="19" s="1"/>
  <c r="AA131" i="19"/>
  <c r="AN131" i="19"/>
  <c r="AB131" i="19"/>
  <c r="AO131" i="19"/>
  <c r="BI158" i="19"/>
  <c r="DQ158" i="19" s="1"/>
  <c r="BH158" i="19"/>
  <c r="DR158" i="19"/>
  <c r="DZ158" i="19"/>
  <c r="BF158" i="19"/>
  <c r="BW158" i="19"/>
  <c r="CI158" i="19"/>
  <c r="CU158" i="19"/>
  <c r="DG158" i="19"/>
  <c r="BV158" i="19"/>
  <c r="CH158" i="19"/>
  <c r="CS158" i="19" s="1"/>
  <c r="CT158" i="19"/>
  <c r="BU158" i="19"/>
  <c r="CG158" i="19"/>
  <c r="DF158" i="19"/>
  <c r="EA158" i="19"/>
  <c r="DE158" i="19"/>
  <c r="EB158" i="19"/>
  <c r="DP158" i="19"/>
  <c r="BH145" i="19"/>
  <c r="BH144" i="19"/>
  <c r="BH146" i="19"/>
  <c r="BH147" i="19"/>
  <c r="BH148" i="19"/>
  <c r="BH149" i="19"/>
  <c r="BH150" i="19"/>
  <c r="BH151" i="19"/>
  <c r="BH152" i="19"/>
  <c r="BH153" i="19"/>
  <c r="BH154" i="19"/>
  <c r="BH155" i="19"/>
  <c r="BH156" i="19"/>
  <c r="BH157" i="19"/>
  <c r="BH143" i="19"/>
  <c r="DR155" i="19"/>
  <c r="DP155" i="19"/>
  <c r="EB144" i="19"/>
  <c r="EB145" i="19"/>
  <c r="EB146" i="19"/>
  <c r="EB150" i="19"/>
  <c r="EB151" i="19"/>
  <c r="EB153" i="19"/>
  <c r="EB154" i="19"/>
  <c r="EB155" i="19"/>
  <c r="EB157" i="19"/>
  <c r="EA144" i="19"/>
  <c r="EC144" i="19" s="1"/>
  <c r="EA145" i="19"/>
  <c r="EA146" i="19"/>
  <c r="EA150" i="19"/>
  <c r="EA151" i="19"/>
  <c r="EA153" i="19"/>
  <c r="EA154" i="19"/>
  <c r="EA155" i="19"/>
  <c r="EA157" i="19"/>
  <c r="DZ144" i="19"/>
  <c r="DZ145" i="19"/>
  <c r="DZ146" i="19"/>
  <c r="DZ150" i="19"/>
  <c r="DZ151" i="19"/>
  <c r="DZ153" i="19"/>
  <c r="DZ154" i="19"/>
  <c r="DZ155" i="19"/>
  <c r="EC155" i="19" s="1"/>
  <c r="EF155" i="19" s="1"/>
  <c r="DZ157" i="19"/>
  <c r="DR144" i="19"/>
  <c r="DR145" i="19"/>
  <c r="DR146" i="19"/>
  <c r="DR150" i="19"/>
  <c r="DR151" i="19"/>
  <c r="DR153" i="19"/>
  <c r="DR154" i="19"/>
  <c r="DR157" i="19"/>
  <c r="DP144" i="19"/>
  <c r="DP145" i="19"/>
  <c r="DP146" i="19"/>
  <c r="DP150" i="19"/>
  <c r="DP151" i="19"/>
  <c r="DP153" i="19"/>
  <c r="DP154" i="19"/>
  <c r="DP157" i="19"/>
  <c r="AB12" i="19"/>
  <c r="AO12" i="19" s="1"/>
  <c r="AA12" i="19"/>
  <c r="AN12" i="19"/>
  <c r="Z12" i="19"/>
  <c r="AM12" i="19" s="1"/>
  <c r="Y12" i="19"/>
  <c r="AL12" i="19" s="1"/>
  <c r="X12" i="19"/>
  <c r="AK12" i="19"/>
  <c r="W12" i="19"/>
  <c r="AJ12" i="19"/>
  <c r="V12" i="19"/>
  <c r="AI12" i="19" s="1"/>
  <c r="U12" i="19"/>
  <c r="AH12" i="19" s="1"/>
  <c r="P12" i="19"/>
  <c r="AD12" i="19"/>
  <c r="AQ12" i="19" s="1"/>
  <c r="O12" i="19"/>
  <c r="AC12" i="19"/>
  <c r="AP12" i="19" s="1"/>
  <c r="DE143" i="19"/>
  <c r="DF143" i="19"/>
  <c r="DG143" i="19"/>
  <c r="DE144" i="19"/>
  <c r="DF144" i="19"/>
  <c r="DG144" i="19"/>
  <c r="DE145" i="19"/>
  <c r="DF145" i="19"/>
  <c r="DG145" i="19"/>
  <c r="DE146" i="19"/>
  <c r="DF146" i="19"/>
  <c r="DG146" i="19"/>
  <c r="DE147" i="19"/>
  <c r="DF147" i="19"/>
  <c r="DG147" i="19"/>
  <c r="DE148" i="19"/>
  <c r="DF148" i="19"/>
  <c r="DG148" i="19"/>
  <c r="DE149" i="19"/>
  <c r="DF149" i="19"/>
  <c r="DG149" i="19"/>
  <c r="DE150" i="19"/>
  <c r="DF150" i="19"/>
  <c r="DG150" i="19"/>
  <c r="DE151" i="19"/>
  <c r="DF151" i="19"/>
  <c r="DG151" i="19"/>
  <c r="DE152" i="19"/>
  <c r="DF152" i="19"/>
  <c r="DG152" i="19"/>
  <c r="DE153" i="19"/>
  <c r="DF153" i="19"/>
  <c r="DG153" i="19"/>
  <c r="DE154" i="19"/>
  <c r="DF154" i="19"/>
  <c r="DG154" i="19"/>
  <c r="DE155" i="19"/>
  <c r="DF155" i="19"/>
  <c r="DG155" i="19"/>
  <c r="DE156" i="19"/>
  <c r="DF156" i="19"/>
  <c r="DG156" i="19"/>
  <c r="DE157" i="19"/>
  <c r="DF157" i="19"/>
  <c r="DG157" i="19"/>
  <c r="CT143" i="19"/>
  <c r="CU143" i="19"/>
  <c r="CT144" i="19"/>
  <c r="CU144" i="19"/>
  <c r="CT145" i="19"/>
  <c r="CU145" i="19"/>
  <c r="CT146" i="19"/>
  <c r="CU146" i="19"/>
  <c r="CT147" i="19"/>
  <c r="CU147" i="19"/>
  <c r="CT148" i="19"/>
  <c r="CU148" i="19"/>
  <c r="CT149" i="19"/>
  <c r="CU149" i="19"/>
  <c r="CT150" i="19"/>
  <c r="CU150" i="19"/>
  <c r="CT151" i="19"/>
  <c r="CU151" i="19"/>
  <c r="CT152" i="19"/>
  <c r="CU152" i="19"/>
  <c r="CT153" i="19"/>
  <c r="CU153" i="19"/>
  <c r="CT154" i="19"/>
  <c r="CU154" i="19"/>
  <c r="CT155" i="19"/>
  <c r="CU155" i="19"/>
  <c r="CT156" i="19"/>
  <c r="CU156" i="19"/>
  <c r="CT157" i="19"/>
  <c r="CU157" i="19"/>
  <c r="CG143" i="19"/>
  <c r="CH143" i="19"/>
  <c r="CS143" i="19" s="1"/>
  <c r="CI143" i="19"/>
  <c r="CG144" i="19"/>
  <c r="CH144" i="19"/>
  <c r="CS144" i="19" s="1"/>
  <c r="CI144" i="19"/>
  <c r="CG145" i="19"/>
  <c r="CH145" i="19"/>
  <c r="CS145" i="19" s="1"/>
  <c r="CI145" i="19"/>
  <c r="CG146" i="19"/>
  <c r="CH146" i="19"/>
  <c r="CS146" i="19"/>
  <c r="CI146" i="19"/>
  <c r="CG147" i="19"/>
  <c r="CH147" i="19"/>
  <c r="CS147" i="19" s="1"/>
  <c r="CI147" i="19"/>
  <c r="CG148" i="19"/>
  <c r="CH148" i="19"/>
  <c r="CS148" i="19" s="1"/>
  <c r="CI148" i="19"/>
  <c r="CG149" i="19"/>
  <c r="CH149" i="19"/>
  <c r="CI149" i="19"/>
  <c r="CG150" i="19"/>
  <c r="CH150" i="19"/>
  <c r="CS150" i="19" s="1"/>
  <c r="CI150" i="19"/>
  <c r="CG151" i="19"/>
  <c r="CH151" i="19"/>
  <c r="CS151" i="19" s="1"/>
  <c r="CI151" i="19"/>
  <c r="CG152" i="19"/>
  <c r="CH152" i="19"/>
  <c r="CS152" i="19" s="1"/>
  <c r="CI152" i="19"/>
  <c r="CG153" i="19"/>
  <c r="CH153" i="19"/>
  <c r="CS153" i="19" s="1"/>
  <c r="CI153" i="19"/>
  <c r="CG154" i="19"/>
  <c r="CH154" i="19"/>
  <c r="CS154" i="19" s="1"/>
  <c r="CI154" i="19"/>
  <c r="CG155" i="19"/>
  <c r="CH155" i="19"/>
  <c r="CS155" i="19" s="1"/>
  <c r="CI155" i="19"/>
  <c r="CG156" i="19"/>
  <c r="CH156" i="19"/>
  <c r="CS156" i="19" s="1"/>
  <c r="CI156" i="19"/>
  <c r="CG157" i="19"/>
  <c r="CH157" i="19"/>
  <c r="CS157" i="19" s="1"/>
  <c r="CI157" i="19"/>
  <c r="BU143" i="19"/>
  <c r="BV143" i="19"/>
  <c r="BW143" i="19"/>
  <c r="BU144" i="19"/>
  <c r="BV144" i="19"/>
  <c r="BW144" i="19"/>
  <c r="BU145" i="19"/>
  <c r="BV145" i="19"/>
  <c r="BW145" i="19"/>
  <c r="BU146" i="19"/>
  <c r="BV146" i="19"/>
  <c r="BW146" i="19"/>
  <c r="BU147" i="19"/>
  <c r="BV147" i="19"/>
  <c r="BW147" i="19"/>
  <c r="BU148" i="19"/>
  <c r="BV148" i="19"/>
  <c r="BW148" i="19"/>
  <c r="BU149" i="19"/>
  <c r="BV149" i="19"/>
  <c r="BW149" i="19"/>
  <c r="BU150" i="19"/>
  <c r="BV150" i="19"/>
  <c r="BW150" i="19"/>
  <c r="BU151" i="19"/>
  <c r="BX151" i="19" s="1"/>
  <c r="BV151" i="19"/>
  <c r="BY151" i="19"/>
  <c r="BW151" i="19"/>
  <c r="BU152" i="19"/>
  <c r="BV152" i="19"/>
  <c r="BW152" i="19"/>
  <c r="BU153" i="19"/>
  <c r="BV153" i="19"/>
  <c r="BW153" i="19"/>
  <c r="BU154" i="19"/>
  <c r="BV154" i="19"/>
  <c r="BW154" i="19"/>
  <c r="BU155" i="19"/>
  <c r="BV155" i="19"/>
  <c r="BW155" i="19"/>
  <c r="BU156" i="19"/>
  <c r="BV156" i="19"/>
  <c r="BW156" i="19"/>
  <c r="BU157" i="19"/>
  <c r="BV157" i="19"/>
  <c r="BW157" i="19"/>
  <c r="AT157" i="19"/>
  <c r="AS157" i="19"/>
  <c r="AT156" i="19"/>
  <c r="BI156" i="19" s="1"/>
  <c r="DQ156" i="19" s="1"/>
  <c r="AS156" i="19"/>
  <c r="AT155" i="19"/>
  <c r="AS155" i="19"/>
  <c r="AT154" i="19"/>
  <c r="BF154" i="19" s="1"/>
  <c r="AS154" i="19"/>
  <c r="AT153" i="19"/>
  <c r="AS153" i="19"/>
  <c r="AT152" i="19"/>
  <c r="BF152" i="19" s="1"/>
  <c r="AS152" i="19"/>
  <c r="AT151" i="19"/>
  <c r="AS151" i="19"/>
  <c r="AT150" i="19"/>
  <c r="BI150" i="19" s="1"/>
  <c r="DQ150" i="19" s="1"/>
  <c r="AS150" i="19"/>
  <c r="AT149" i="19"/>
  <c r="BI149" i="19"/>
  <c r="AS149" i="19"/>
  <c r="AT148" i="19"/>
  <c r="BI148" i="19"/>
  <c r="AS148" i="19"/>
  <c r="AT147" i="19"/>
  <c r="BF147" i="19" s="1"/>
  <c r="AS147" i="19"/>
  <c r="AT146" i="19"/>
  <c r="BI146" i="19" s="1"/>
  <c r="DQ146" i="19" s="1"/>
  <c r="AS146" i="19"/>
  <c r="AT145" i="19"/>
  <c r="BI145" i="19" s="1"/>
  <c r="DQ145" i="19"/>
  <c r="AS145" i="19"/>
  <c r="AT144" i="19"/>
  <c r="BF144" i="19" s="1"/>
  <c r="AS144" i="19"/>
  <c r="AT143" i="19"/>
  <c r="BI143" i="19" s="1"/>
  <c r="AS143" i="19"/>
  <c r="P61" i="19"/>
  <c r="AD61" i="19" s="1"/>
  <c r="AQ61" i="19" s="1"/>
  <c r="O61" i="19"/>
  <c r="AC61" i="19" s="1"/>
  <c r="AP61" i="19" s="1"/>
  <c r="U115" i="19"/>
  <c r="AH115" i="19" s="1"/>
  <c r="V115" i="19"/>
  <c r="AI115" i="19" s="1"/>
  <c r="W115" i="19"/>
  <c r="AJ115" i="19" s="1"/>
  <c r="X115" i="19"/>
  <c r="AK115" i="19"/>
  <c r="Y115" i="19"/>
  <c r="AL115" i="19" s="1"/>
  <c r="Z115" i="19"/>
  <c r="AM115" i="19" s="1"/>
  <c r="AA115" i="19"/>
  <c r="AN115" i="19" s="1"/>
  <c r="AB115" i="19"/>
  <c r="AO115" i="19" s="1"/>
  <c r="U116" i="19"/>
  <c r="AH116" i="19" s="1"/>
  <c r="V116" i="19"/>
  <c r="AI116" i="19"/>
  <c r="W116" i="19"/>
  <c r="AJ116" i="19" s="1"/>
  <c r="X116" i="19"/>
  <c r="AK116" i="19" s="1"/>
  <c r="Y116" i="19"/>
  <c r="AL116" i="19"/>
  <c r="Z116" i="19"/>
  <c r="AM116" i="19"/>
  <c r="AA116" i="19"/>
  <c r="AN116" i="19" s="1"/>
  <c r="AB116" i="19"/>
  <c r="AO116" i="19" s="1"/>
  <c r="U117" i="19"/>
  <c r="AH117" i="19"/>
  <c r="V117" i="19"/>
  <c r="W117" i="19"/>
  <c r="AJ117" i="19" s="1"/>
  <c r="X117" i="19"/>
  <c r="AK117" i="19"/>
  <c r="Y117" i="19"/>
  <c r="AL117" i="19" s="1"/>
  <c r="Z117" i="19"/>
  <c r="AM117" i="19" s="1"/>
  <c r="AA117" i="19"/>
  <c r="AN117" i="19" s="1"/>
  <c r="AB117" i="19"/>
  <c r="AO117" i="19" s="1"/>
  <c r="U118" i="19"/>
  <c r="AH118" i="19" s="1"/>
  <c r="V118" i="19"/>
  <c r="AI118" i="19" s="1"/>
  <c r="W118" i="19"/>
  <c r="AJ118" i="19" s="1"/>
  <c r="X118" i="19"/>
  <c r="AK118" i="19"/>
  <c r="Y118" i="19"/>
  <c r="AL118" i="19" s="1"/>
  <c r="Z118" i="19"/>
  <c r="AM118" i="19" s="1"/>
  <c r="AA118" i="19"/>
  <c r="AN118" i="19"/>
  <c r="AB118" i="19"/>
  <c r="AO118" i="19" s="1"/>
  <c r="U119" i="19"/>
  <c r="AH119" i="19" s="1"/>
  <c r="V119" i="19"/>
  <c r="AI119" i="19" s="1"/>
  <c r="W119" i="19"/>
  <c r="AJ119" i="19"/>
  <c r="X119" i="19"/>
  <c r="AK119" i="19" s="1"/>
  <c r="Y119" i="19"/>
  <c r="AL119" i="19" s="1"/>
  <c r="Z119" i="19"/>
  <c r="AM119" i="19" s="1"/>
  <c r="AA119" i="19"/>
  <c r="AN119" i="19"/>
  <c r="AB119" i="19"/>
  <c r="AO119" i="19" s="1"/>
  <c r="U120" i="19"/>
  <c r="AH120" i="19" s="1"/>
  <c r="V120" i="19"/>
  <c r="AI120" i="19" s="1"/>
  <c r="W120" i="19"/>
  <c r="AJ120" i="19" s="1"/>
  <c r="X120" i="19"/>
  <c r="AK120" i="19" s="1"/>
  <c r="Y120" i="19"/>
  <c r="AL120" i="19" s="1"/>
  <c r="Z120" i="19"/>
  <c r="AM120" i="19" s="1"/>
  <c r="AA120" i="19"/>
  <c r="AN120" i="19" s="1"/>
  <c r="AB120" i="19"/>
  <c r="AO120" i="19" s="1"/>
  <c r="U121" i="19"/>
  <c r="AH121" i="19" s="1"/>
  <c r="V121" i="19"/>
  <c r="W121" i="19"/>
  <c r="AJ121" i="19" s="1"/>
  <c r="X121" i="19"/>
  <c r="AK121" i="19"/>
  <c r="Y121" i="19"/>
  <c r="AL121" i="19"/>
  <c r="Z121" i="19"/>
  <c r="AM121" i="19" s="1"/>
  <c r="AA121" i="19"/>
  <c r="AN121" i="19" s="1"/>
  <c r="AB121" i="19"/>
  <c r="AO121" i="19"/>
  <c r="U122" i="19"/>
  <c r="AH122" i="19"/>
  <c r="V122" i="19"/>
  <c r="AI122" i="19" s="1"/>
  <c r="W122" i="19"/>
  <c r="AJ122" i="19" s="1"/>
  <c r="X122" i="19"/>
  <c r="AK122" i="19" s="1"/>
  <c r="Y122" i="19"/>
  <c r="AL122" i="19" s="1"/>
  <c r="Z122" i="19"/>
  <c r="AM122" i="19"/>
  <c r="AA122" i="19"/>
  <c r="AN122" i="19" s="1"/>
  <c r="AB122" i="19"/>
  <c r="AO122" i="19" s="1"/>
  <c r="U123" i="19"/>
  <c r="AH123" i="19" s="1"/>
  <c r="V123" i="19"/>
  <c r="AI123" i="19"/>
  <c r="W123" i="19"/>
  <c r="AJ123" i="19" s="1"/>
  <c r="X123" i="19"/>
  <c r="AK123" i="19" s="1"/>
  <c r="Y123" i="19"/>
  <c r="Z123" i="19"/>
  <c r="AM123" i="19"/>
  <c r="AA123" i="19"/>
  <c r="AN123" i="19" s="1"/>
  <c r="AB123" i="19"/>
  <c r="AO123" i="19" s="1"/>
  <c r="U124" i="19"/>
  <c r="V124" i="19"/>
  <c r="AI124" i="19" s="1"/>
  <c r="W124" i="19"/>
  <c r="AJ124" i="19" s="1"/>
  <c r="X124" i="19"/>
  <c r="AK124" i="19" s="1"/>
  <c r="Y124" i="19"/>
  <c r="AL124" i="19" s="1"/>
  <c r="Z124" i="19"/>
  <c r="AM124" i="19" s="1"/>
  <c r="AA124" i="19"/>
  <c r="AN124" i="19" s="1"/>
  <c r="AB124" i="19"/>
  <c r="AO124" i="19" s="1"/>
  <c r="U125" i="19"/>
  <c r="AH125" i="19" s="1"/>
  <c r="V125" i="19"/>
  <c r="W125" i="19"/>
  <c r="AJ125" i="19"/>
  <c r="X125" i="19"/>
  <c r="AK125" i="19" s="1"/>
  <c r="Y125" i="19"/>
  <c r="AL125" i="19" s="1"/>
  <c r="Z125" i="19"/>
  <c r="AM125" i="19" s="1"/>
  <c r="AA125" i="19"/>
  <c r="AN125" i="19" s="1"/>
  <c r="AB125" i="19"/>
  <c r="AO125" i="19" s="1"/>
  <c r="U126" i="19"/>
  <c r="AH126" i="19" s="1"/>
  <c r="V126" i="19"/>
  <c r="AI126" i="19" s="1"/>
  <c r="W126" i="19"/>
  <c r="AJ126" i="19"/>
  <c r="X126" i="19"/>
  <c r="AK126" i="19"/>
  <c r="Y126" i="19"/>
  <c r="AL126" i="19"/>
  <c r="Z126" i="19"/>
  <c r="AM126" i="19" s="1"/>
  <c r="AA126" i="19"/>
  <c r="AN126" i="19" s="1"/>
  <c r="AB126" i="19"/>
  <c r="AO126" i="19"/>
  <c r="U8" i="19"/>
  <c r="AH8" i="19"/>
  <c r="O115" i="19"/>
  <c r="AC115" i="19" s="1"/>
  <c r="AP115" i="19" s="1"/>
  <c r="O116" i="19"/>
  <c r="AC116" i="19" s="1"/>
  <c r="AP116" i="19" s="1"/>
  <c r="O117" i="19"/>
  <c r="AC117" i="19"/>
  <c r="AP117" i="19" s="1"/>
  <c r="O118" i="19"/>
  <c r="AC118" i="19"/>
  <c r="AP118" i="19" s="1"/>
  <c r="O119" i="19"/>
  <c r="O120" i="19"/>
  <c r="AC120" i="19" s="1"/>
  <c r="AP120" i="19" s="1"/>
  <c r="O121" i="19"/>
  <c r="AC121" i="19" s="1"/>
  <c r="AP121" i="19" s="1"/>
  <c r="O122" i="19"/>
  <c r="AC122" i="19" s="1"/>
  <c r="O123" i="19"/>
  <c r="AC123" i="19" s="1"/>
  <c r="AP123" i="19" s="1"/>
  <c r="O124" i="19"/>
  <c r="AC124" i="19" s="1"/>
  <c r="AP124" i="19" s="1"/>
  <c r="O125" i="19"/>
  <c r="AC125" i="19" s="1"/>
  <c r="AP125" i="19"/>
  <c r="O126" i="19"/>
  <c r="AC126" i="19" s="1"/>
  <c r="AP126" i="19"/>
  <c r="P115" i="19"/>
  <c r="P116" i="19"/>
  <c r="AD116" i="19"/>
  <c r="AQ116" i="19" s="1"/>
  <c r="P117" i="19"/>
  <c r="AD117" i="19" s="1"/>
  <c r="AQ117" i="19" s="1"/>
  <c r="P118" i="19"/>
  <c r="AD118" i="19" s="1"/>
  <c r="AQ118" i="19" s="1"/>
  <c r="P119" i="19"/>
  <c r="AD119" i="19" s="1"/>
  <c r="AQ119" i="19" s="1"/>
  <c r="AR119" i="19" s="1"/>
  <c r="BD119" i="19" s="1"/>
  <c r="P120" i="19"/>
  <c r="AD120" i="19" s="1"/>
  <c r="AQ120" i="19" s="1"/>
  <c r="P121" i="19"/>
  <c r="AD121" i="19" s="1"/>
  <c r="AQ121" i="19" s="1"/>
  <c r="P122" i="19"/>
  <c r="AD122" i="19"/>
  <c r="AQ122" i="19" s="1"/>
  <c r="P123" i="19"/>
  <c r="AD123" i="19"/>
  <c r="AQ123" i="19" s="1"/>
  <c r="P124" i="19"/>
  <c r="AD124" i="19"/>
  <c r="AQ124" i="19" s="1"/>
  <c r="P125" i="19"/>
  <c r="AD125" i="19" s="1"/>
  <c r="AQ125" i="19" s="1"/>
  <c r="P126" i="19"/>
  <c r="AD126" i="19" s="1"/>
  <c r="AQ126" i="19" s="1"/>
  <c r="O9" i="19"/>
  <c r="AC9" i="19" s="1"/>
  <c r="AP9" i="19" s="1"/>
  <c r="P9" i="19"/>
  <c r="U9" i="19"/>
  <c r="AH9" i="19"/>
  <c r="V9" i="19"/>
  <c r="AI9" i="19" s="1"/>
  <c r="W9" i="19"/>
  <c r="X9" i="19"/>
  <c r="AK9" i="19" s="1"/>
  <c r="Y9" i="19"/>
  <c r="AL9" i="19" s="1"/>
  <c r="Z9" i="19"/>
  <c r="AM9" i="19" s="1"/>
  <c r="AA9" i="19"/>
  <c r="AN9" i="19" s="1"/>
  <c r="AB9" i="19"/>
  <c r="AO9" i="19" s="1"/>
  <c r="O8" i="19"/>
  <c r="AC8" i="19"/>
  <c r="AP8" i="19" s="1"/>
  <c r="P8" i="19"/>
  <c r="AD8" i="19"/>
  <c r="AQ8" i="19" s="1"/>
  <c r="V8" i="19"/>
  <c r="AI8" i="19" s="1"/>
  <c r="W8" i="19"/>
  <c r="AJ8" i="19" s="1"/>
  <c r="X8" i="19"/>
  <c r="AK8" i="19" s="1"/>
  <c r="Y8" i="19"/>
  <c r="AL8" i="19" s="1"/>
  <c r="Z8" i="19"/>
  <c r="AM8" i="19" s="1"/>
  <c r="AA8" i="19"/>
  <c r="AN8" i="19"/>
  <c r="AB8" i="19"/>
  <c r="AO8" i="19" s="1"/>
  <c r="O16" i="19"/>
  <c r="AC16" i="19" s="1"/>
  <c r="P16" i="19"/>
  <c r="AD16" i="19" s="1"/>
  <c r="AQ16" i="19" s="1"/>
  <c r="U16" i="19"/>
  <c r="AH16" i="19" s="1"/>
  <c r="V16" i="19"/>
  <c r="AI16" i="19" s="1"/>
  <c r="W16" i="19"/>
  <c r="AJ16" i="19" s="1"/>
  <c r="X16" i="19"/>
  <c r="AK16" i="19"/>
  <c r="Y16" i="19"/>
  <c r="AL16" i="19" s="1"/>
  <c r="Z16" i="19"/>
  <c r="AM16" i="19" s="1"/>
  <c r="AA16" i="19"/>
  <c r="AN16" i="19" s="1"/>
  <c r="AB16" i="19"/>
  <c r="AO16" i="19" s="1"/>
  <c r="O25" i="19"/>
  <c r="AC25" i="19" s="1"/>
  <c r="AP25" i="19" s="1"/>
  <c r="P25" i="19"/>
  <c r="U25" i="19"/>
  <c r="AH25" i="19" s="1"/>
  <c r="V25" i="19"/>
  <c r="AI25" i="19" s="1"/>
  <c r="AR25" i="19" s="1"/>
  <c r="W25" i="19"/>
  <c r="AJ25" i="19" s="1"/>
  <c r="X25" i="19"/>
  <c r="AK25" i="19" s="1"/>
  <c r="Y25" i="19"/>
  <c r="AL25" i="19" s="1"/>
  <c r="Z25" i="19"/>
  <c r="AM25" i="19" s="1"/>
  <c r="AA25" i="19"/>
  <c r="AN25" i="19" s="1"/>
  <c r="AB25" i="19"/>
  <c r="AO25" i="19" s="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U79" i="19"/>
  <c r="V79" i="19"/>
  <c r="AI79" i="19" s="1"/>
  <c r="W79" i="19"/>
  <c r="AJ79" i="19" s="1"/>
  <c r="X79" i="19"/>
  <c r="AK79" i="19" s="1"/>
  <c r="Y79" i="19"/>
  <c r="AL79" i="19"/>
  <c r="Z79" i="19"/>
  <c r="AM79" i="19" s="1"/>
  <c r="AA79" i="19"/>
  <c r="AN79" i="19" s="1"/>
  <c r="AB79" i="19"/>
  <c r="AO79" i="19" s="1"/>
  <c r="U127" i="19"/>
  <c r="AH127" i="19" s="1"/>
  <c r="V127" i="19"/>
  <c r="AI127" i="19" s="1"/>
  <c r="W127" i="19"/>
  <c r="AJ127" i="19" s="1"/>
  <c r="X127" i="19"/>
  <c r="AK127" i="19" s="1"/>
  <c r="Y127" i="19"/>
  <c r="AL127" i="19" s="1"/>
  <c r="Z127" i="19"/>
  <c r="AM127" i="19" s="1"/>
  <c r="AA127" i="19"/>
  <c r="AN127" i="19" s="1"/>
  <c r="AB127" i="19"/>
  <c r="AO127" i="19" s="1"/>
  <c r="U128" i="19"/>
  <c r="AH128" i="19" s="1"/>
  <c r="V128" i="19"/>
  <c r="AI128" i="19" s="1"/>
  <c r="W128" i="19"/>
  <c r="AJ128" i="19" s="1"/>
  <c r="X128" i="19"/>
  <c r="AK128" i="19" s="1"/>
  <c r="Y128" i="19"/>
  <c r="AL128" i="19" s="1"/>
  <c r="Z128" i="19"/>
  <c r="AM128" i="19" s="1"/>
  <c r="AA128" i="19"/>
  <c r="AB128" i="19"/>
  <c r="AO128" i="19"/>
  <c r="U129" i="19"/>
  <c r="AH129" i="19"/>
  <c r="V129" i="19"/>
  <c r="AI129" i="19"/>
  <c r="W129" i="19"/>
  <c r="AJ129" i="19" s="1"/>
  <c r="X129" i="19"/>
  <c r="AK129" i="19" s="1"/>
  <c r="Y129" i="19"/>
  <c r="AL129" i="19" s="1"/>
  <c r="Z129" i="19"/>
  <c r="AM129" i="19" s="1"/>
  <c r="AA129" i="19"/>
  <c r="AN129" i="19" s="1"/>
  <c r="AB129" i="19"/>
  <c r="AO129" i="19" s="1"/>
  <c r="U132" i="19"/>
  <c r="AH132" i="19" s="1"/>
  <c r="V132" i="19"/>
  <c r="AI132" i="19" s="1"/>
  <c r="W132" i="19"/>
  <c r="AJ132" i="19" s="1"/>
  <c r="X132" i="19"/>
  <c r="AK132" i="19" s="1"/>
  <c r="Y132" i="19"/>
  <c r="AL132" i="19" s="1"/>
  <c r="Z132" i="19"/>
  <c r="AM132" i="19" s="1"/>
  <c r="AA132" i="19"/>
  <c r="AN132" i="19" s="1"/>
  <c r="AB132" i="19"/>
  <c r="AO132" i="19" s="1"/>
  <c r="U133" i="19"/>
  <c r="AH133" i="19" s="1"/>
  <c r="V133" i="19"/>
  <c r="AI133" i="19" s="1"/>
  <c r="W133" i="19"/>
  <c r="AJ133" i="19" s="1"/>
  <c r="X133" i="19"/>
  <c r="AK133" i="19" s="1"/>
  <c r="Y133" i="19"/>
  <c r="AL133" i="19" s="1"/>
  <c r="Z133" i="19"/>
  <c r="AM133" i="19" s="1"/>
  <c r="AA133" i="19"/>
  <c r="AN133" i="19" s="1"/>
  <c r="AB133" i="19"/>
  <c r="AO133" i="19" s="1"/>
  <c r="U134" i="19"/>
  <c r="AH134" i="19" s="1"/>
  <c r="V134" i="19"/>
  <c r="AI134" i="19" s="1"/>
  <c r="W134" i="19"/>
  <c r="AJ134" i="19" s="1"/>
  <c r="X134" i="19"/>
  <c r="AK134" i="19" s="1"/>
  <c r="Y134" i="19"/>
  <c r="AL134" i="19" s="1"/>
  <c r="Z134" i="19"/>
  <c r="AM134" i="19" s="1"/>
  <c r="AA134" i="19"/>
  <c r="AN134" i="19" s="1"/>
  <c r="AB134" i="19"/>
  <c r="AO134" i="19" s="1"/>
  <c r="U135" i="19"/>
  <c r="AH135" i="19" s="1"/>
  <c r="V135" i="19"/>
  <c r="AI135" i="19" s="1"/>
  <c r="W135" i="19"/>
  <c r="AJ135" i="19" s="1"/>
  <c r="X135" i="19"/>
  <c r="AK135" i="19" s="1"/>
  <c r="Y135" i="19"/>
  <c r="AL135" i="19" s="1"/>
  <c r="Z135" i="19"/>
  <c r="AM135" i="19" s="1"/>
  <c r="AA135" i="19"/>
  <c r="AN135" i="19" s="1"/>
  <c r="AB135" i="19"/>
  <c r="AO135" i="19" s="1"/>
  <c r="U136" i="19"/>
  <c r="AH136" i="19" s="1"/>
  <c r="V136" i="19"/>
  <c r="AI136" i="19" s="1"/>
  <c r="W136" i="19"/>
  <c r="AJ136" i="19" s="1"/>
  <c r="X136" i="19"/>
  <c r="AK136" i="19" s="1"/>
  <c r="Y136" i="19"/>
  <c r="Z136" i="19"/>
  <c r="AM136" i="19" s="1"/>
  <c r="AA136" i="19"/>
  <c r="AN136" i="19"/>
  <c r="AB136" i="19"/>
  <c r="AO136" i="19" s="1"/>
  <c r="U137" i="19"/>
  <c r="AH137" i="19" s="1"/>
  <c r="V137" i="19"/>
  <c r="AI137" i="19" s="1"/>
  <c r="W137" i="19"/>
  <c r="AJ137" i="19"/>
  <c r="X137" i="19"/>
  <c r="AK137" i="19" s="1"/>
  <c r="AR137" i="19" s="1"/>
  <c r="Y137" i="19"/>
  <c r="AL137" i="19" s="1"/>
  <c r="Z137" i="19"/>
  <c r="AM137" i="19" s="1"/>
  <c r="AA137" i="19"/>
  <c r="AN137" i="19" s="1"/>
  <c r="AB137" i="19"/>
  <c r="AO137" i="19" s="1"/>
  <c r="U138" i="19"/>
  <c r="AH138" i="19" s="1"/>
  <c r="V138" i="19"/>
  <c r="AI138" i="19" s="1"/>
  <c r="W138" i="19"/>
  <c r="AJ138" i="19" s="1"/>
  <c r="X138" i="19"/>
  <c r="AK138" i="19" s="1"/>
  <c r="AR138" i="19" s="1"/>
  <c r="Y138" i="19"/>
  <c r="AL138" i="19" s="1"/>
  <c r="Z138" i="19"/>
  <c r="AM138" i="19" s="1"/>
  <c r="AA138" i="19"/>
  <c r="AN138" i="19" s="1"/>
  <c r="AB138" i="19"/>
  <c r="AO138" i="19" s="1"/>
  <c r="U80" i="19"/>
  <c r="AH80" i="19" s="1"/>
  <c r="V80" i="19"/>
  <c r="AI80" i="19" s="1"/>
  <c r="W80" i="19"/>
  <c r="AJ80" i="19" s="1"/>
  <c r="X80" i="19"/>
  <c r="AK80" i="19" s="1"/>
  <c r="Y80" i="19"/>
  <c r="AL80" i="19" s="1"/>
  <c r="Z80" i="19"/>
  <c r="AM80" i="19" s="1"/>
  <c r="AA80" i="19"/>
  <c r="AN80" i="19" s="1"/>
  <c r="AB80" i="19"/>
  <c r="AO80" i="19" s="1"/>
  <c r="U81" i="19"/>
  <c r="AH81" i="19" s="1"/>
  <c r="V81" i="19"/>
  <c r="AI81" i="19" s="1"/>
  <c r="W81" i="19"/>
  <c r="AJ81" i="19" s="1"/>
  <c r="X81" i="19"/>
  <c r="AK81" i="19" s="1"/>
  <c r="Y81" i="19"/>
  <c r="AL81" i="19" s="1"/>
  <c r="Z81" i="19"/>
  <c r="AM81" i="19" s="1"/>
  <c r="AA81" i="19"/>
  <c r="AN81" i="19" s="1"/>
  <c r="AB81" i="19"/>
  <c r="AO81" i="19" s="1"/>
  <c r="U82" i="19"/>
  <c r="AH82" i="19" s="1"/>
  <c r="V82" i="19"/>
  <c r="AI82" i="19" s="1"/>
  <c r="W82" i="19"/>
  <c r="AJ82" i="19" s="1"/>
  <c r="X82" i="19"/>
  <c r="AK82" i="19" s="1"/>
  <c r="Y82" i="19"/>
  <c r="AL82" i="19" s="1"/>
  <c r="Z82" i="19"/>
  <c r="AM82" i="19" s="1"/>
  <c r="AA82" i="19"/>
  <c r="AN82" i="19" s="1"/>
  <c r="AB82" i="19"/>
  <c r="AO82" i="19" s="1"/>
  <c r="U83" i="19"/>
  <c r="AH83" i="19" s="1"/>
  <c r="V83" i="19"/>
  <c r="AI83" i="19" s="1"/>
  <c r="W83" i="19"/>
  <c r="AJ83" i="19" s="1"/>
  <c r="X83" i="19"/>
  <c r="AK83" i="19" s="1"/>
  <c r="Y83" i="19"/>
  <c r="AL83" i="19" s="1"/>
  <c r="Z83" i="19"/>
  <c r="AM83" i="19" s="1"/>
  <c r="AA83" i="19"/>
  <c r="AN83" i="19" s="1"/>
  <c r="AB83" i="19"/>
  <c r="AO83" i="19" s="1"/>
  <c r="U84" i="19"/>
  <c r="AH84" i="19" s="1"/>
  <c r="V84" i="19"/>
  <c r="AI84" i="19" s="1"/>
  <c r="W84" i="19"/>
  <c r="AJ84" i="19" s="1"/>
  <c r="X84" i="19"/>
  <c r="AK84" i="19" s="1"/>
  <c r="Y84" i="19"/>
  <c r="AL84" i="19" s="1"/>
  <c r="Z84" i="19"/>
  <c r="AM84" i="19" s="1"/>
  <c r="AA84" i="19"/>
  <c r="AN84" i="19" s="1"/>
  <c r="AB84" i="19"/>
  <c r="AO84" i="19" s="1"/>
  <c r="U85" i="19"/>
  <c r="AH85" i="19" s="1"/>
  <c r="V85" i="19"/>
  <c r="AI85" i="19" s="1"/>
  <c r="W85" i="19"/>
  <c r="AJ85" i="19" s="1"/>
  <c r="X85" i="19"/>
  <c r="AK85" i="19" s="1"/>
  <c r="Y85" i="19"/>
  <c r="AL85" i="19" s="1"/>
  <c r="Z85" i="19"/>
  <c r="AM85" i="19" s="1"/>
  <c r="AA85" i="19"/>
  <c r="AN85" i="19" s="1"/>
  <c r="AB85" i="19"/>
  <c r="AO85" i="19" s="1"/>
  <c r="U86" i="19"/>
  <c r="AH86" i="19" s="1"/>
  <c r="V86" i="19"/>
  <c r="AI86" i="19" s="1"/>
  <c r="W86" i="19"/>
  <c r="AJ86" i="19" s="1"/>
  <c r="X86" i="19"/>
  <c r="AK86" i="19" s="1"/>
  <c r="Y86" i="19"/>
  <c r="AL86" i="19" s="1"/>
  <c r="Z86" i="19"/>
  <c r="AM86" i="19" s="1"/>
  <c r="AA86" i="19"/>
  <c r="AN86" i="19" s="1"/>
  <c r="AB86" i="19"/>
  <c r="AO86" i="19" s="1"/>
  <c r="U87" i="19"/>
  <c r="AH87" i="19" s="1"/>
  <c r="V87" i="19"/>
  <c r="AI87" i="19" s="1"/>
  <c r="W87" i="19"/>
  <c r="AJ87" i="19" s="1"/>
  <c r="X87" i="19"/>
  <c r="AK87" i="19" s="1"/>
  <c r="AR87" i="19" s="1"/>
  <c r="Y87" i="19"/>
  <c r="AL87" i="19" s="1"/>
  <c r="Z87" i="19"/>
  <c r="AM87" i="19" s="1"/>
  <c r="AA87" i="19"/>
  <c r="AN87" i="19" s="1"/>
  <c r="AB87" i="19"/>
  <c r="AO87" i="19" s="1"/>
  <c r="U88" i="19"/>
  <c r="AH88" i="19" s="1"/>
  <c r="V88" i="19"/>
  <c r="AI88" i="19" s="1"/>
  <c r="W88" i="19"/>
  <c r="AJ88" i="19" s="1"/>
  <c r="X88" i="19"/>
  <c r="AK88" i="19" s="1"/>
  <c r="Y88" i="19"/>
  <c r="AL88" i="19" s="1"/>
  <c r="Z88" i="19"/>
  <c r="AM88" i="19" s="1"/>
  <c r="AA88" i="19"/>
  <c r="AN88" i="19" s="1"/>
  <c r="AB88" i="19"/>
  <c r="AO88" i="19" s="1"/>
  <c r="U89" i="19"/>
  <c r="AH89" i="19" s="1"/>
  <c r="V89" i="19"/>
  <c r="AI89" i="19" s="1"/>
  <c r="W89" i="19"/>
  <c r="AJ89" i="19" s="1"/>
  <c r="X89" i="19"/>
  <c r="AK89" i="19" s="1"/>
  <c r="AR89" i="19" s="1"/>
  <c r="Y89" i="19"/>
  <c r="AL89" i="19" s="1"/>
  <c r="Z89" i="19"/>
  <c r="AM89" i="19" s="1"/>
  <c r="AA89" i="19"/>
  <c r="AN89" i="19" s="1"/>
  <c r="AB89" i="19"/>
  <c r="AO89" i="19" s="1"/>
  <c r="U90" i="19"/>
  <c r="AH90" i="19" s="1"/>
  <c r="V90" i="19"/>
  <c r="AI90" i="19" s="1"/>
  <c r="W90" i="19"/>
  <c r="AJ90" i="19" s="1"/>
  <c r="X90" i="19"/>
  <c r="AK90" i="19" s="1"/>
  <c r="Y90" i="19"/>
  <c r="AL90" i="19" s="1"/>
  <c r="Z90" i="19"/>
  <c r="AM90" i="19" s="1"/>
  <c r="AA90" i="19"/>
  <c r="AN90" i="19" s="1"/>
  <c r="AB90" i="19"/>
  <c r="AO90" i="19" s="1"/>
  <c r="U91" i="19"/>
  <c r="AH91" i="19" s="1"/>
  <c r="V91" i="19"/>
  <c r="AI91" i="19" s="1"/>
  <c r="W91" i="19"/>
  <c r="AJ91" i="19" s="1"/>
  <c r="X91" i="19"/>
  <c r="AK91" i="19" s="1"/>
  <c r="Y91" i="19"/>
  <c r="Z91" i="19"/>
  <c r="AA91" i="19"/>
  <c r="AN91" i="19" s="1"/>
  <c r="AB91" i="19"/>
  <c r="AO91" i="19" s="1"/>
  <c r="U92" i="19"/>
  <c r="AH92" i="19" s="1"/>
  <c r="V92" i="19"/>
  <c r="AI92" i="19" s="1"/>
  <c r="W92" i="19"/>
  <c r="AJ92" i="19" s="1"/>
  <c r="X92" i="19"/>
  <c r="AK92" i="19" s="1"/>
  <c r="Y92" i="19"/>
  <c r="AL92" i="19" s="1"/>
  <c r="Z92" i="19"/>
  <c r="AM92" i="19" s="1"/>
  <c r="AA92" i="19"/>
  <c r="AN92" i="19" s="1"/>
  <c r="AB92" i="19"/>
  <c r="AO92" i="19" s="1"/>
  <c r="U93" i="19"/>
  <c r="AH93" i="19" s="1"/>
  <c r="V93" i="19"/>
  <c r="AI93" i="19" s="1"/>
  <c r="W93" i="19"/>
  <c r="AJ93" i="19" s="1"/>
  <c r="X93" i="19"/>
  <c r="AK93" i="19" s="1"/>
  <c r="Y93" i="19"/>
  <c r="AL93" i="19" s="1"/>
  <c r="Z93" i="19"/>
  <c r="AM93" i="19" s="1"/>
  <c r="AA93" i="19"/>
  <c r="AN93" i="19" s="1"/>
  <c r="AB93" i="19"/>
  <c r="U94" i="19"/>
  <c r="AH94" i="19" s="1"/>
  <c r="V94" i="19"/>
  <c r="AI94" i="19" s="1"/>
  <c r="W94" i="19"/>
  <c r="X94" i="19"/>
  <c r="Y94" i="19"/>
  <c r="AL94" i="19" s="1"/>
  <c r="Z94" i="19"/>
  <c r="AM94" i="19" s="1"/>
  <c r="AA94" i="19"/>
  <c r="AN94" i="19" s="1"/>
  <c r="AB94" i="19"/>
  <c r="AO94" i="19" s="1"/>
  <c r="U95" i="19"/>
  <c r="AH95" i="19" s="1"/>
  <c r="V95" i="19"/>
  <c r="AI95" i="19" s="1"/>
  <c r="W95" i="19"/>
  <c r="AJ95" i="19" s="1"/>
  <c r="X95" i="19"/>
  <c r="Y95" i="19"/>
  <c r="AL95" i="19" s="1"/>
  <c r="Z95" i="19"/>
  <c r="AM95" i="19" s="1"/>
  <c r="AA95" i="19"/>
  <c r="AN95" i="19" s="1"/>
  <c r="AB95" i="19"/>
  <c r="AO95" i="19" s="1"/>
  <c r="U96" i="19"/>
  <c r="AH96" i="19" s="1"/>
  <c r="V96" i="19"/>
  <c r="AI96" i="19" s="1"/>
  <c r="W96" i="19"/>
  <c r="AJ96" i="19" s="1"/>
  <c r="X96" i="19"/>
  <c r="AK96" i="19" s="1"/>
  <c r="Y96" i="19"/>
  <c r="AL96" i="19" s="1"/>
  <c r="Z96" i="19"/>
  <c r="AM96" i="19" s="1"/>
  <c r="AA96" i="19"/>
  <c r="AN96" i="19" s="1"/>
  <c r="AB96" i="19"/>
  <c r="AO96" i="19" s="1"/>
  <c r="U97" i="19"/>
  <c r="AH97" i="19" s="1"/>
  <c r="V97" i="19"/>
  <c r="AI97" i="19" s="1"/>
  <c r="W97" i="19"/>
  <c r="AJ97" i="19" s="1"/>
  <c r="X97" i="19"/>
  <c r="Y97" i="19"/>
  <c r="AL97" i="19" s="1"/>
  <c r="Z97" i="19"/>
  <c r="AM97" i="19" s="1"/>
  <c r="AA97" i="19"/>
  <c r="AN97" i="19" s="1"/>
  <c r="AB97" i="19"/>
  <c r="AO97" i="19" s="1"/>
  <c r="U98" i="19"/>
  <c r="AH98" i="19" s="1"/>
  <c r="V98" i="19"/>
  <c r="AI98" i="19" s="1"/>
  <c r="W98" i="19"/>
  <c r="AJ98" i="19" s="1"/>
  <c r="X98" i="19"/>
  <c r="AK98" i="19" s="1"/>
  <c r="Y98" i="19"/>
  <c r="AL98" i="19" s="1"/>
  <c r="Z98" i="19"/>
  <c r="AM98" i="19" s="1"/>
  <c r="AA98" i="19"/>
  <c r="AN98" i="19" s="1"/>
  <c r="AB98" i="19"/>
  <c r="AO98" i="19" s="1"/>
  <c r="U99" i="19"/>
  <c r="AH99" i="19" s="1"/>
  <c r="V99" i="19"/>
  <c r="AI99" i="19" s="1"/>
  <c r="W99" i="19"/>
  <c r="AJ99" i="19" s="1"/>
  <c r="X99" i="19"/>
  <c r="AK99" i="19" s="1"/>
  <c r="Y99" i="19"/>
  <c r="AL99" i="19" s="1"/>
  <c r="Z99" i="19"/>
  <c r="AM99" i="19" s="1"/>
  <c r="AA99" i="19"/>
  <c r="AN99" i="19" s="1"/>
  <c r="AB99" i="19"/>
  <c r="AO99" i="19" s="1"/>
  <c r="U100" i="19"/>
  <c r="V100" i="19"/>
  <c r="AI100" i="19" s="1"/>
  <c r="W100" i="19"/>
  <c r="AJ100" i="19" s="1"/>
  <c r="X100" i="19"/>
  <c r="AK100" i="19" s="1"/>
  <c r="Y100" i="19"/>
  <c r="AL100" i="19" s="1"/>
  <c r="Z100" i="19"/>
  <c r="AM100" i="19" s="1"/>
  <c r="AA100" i="19"/>
  <c r="AN100" i="19" s="1"/>
  <c r="AB100" i="19"/>
  <c r="AO100" i="19" s="1"/>
  <c r="U101" i="19"/>
  <c r="AH101" i="19" s="1"/>
  <c r="V101" i="19"/>
  <c r="AI101" i="19" s="1"/>
  <c r="W101" i="19"/>
  <c r="AJ101" i="19" s="1"/>
  <c r="X101" i="19"/>
  <c r="AK101" i="19" s="1"/>
  <c r="Y101" i="19"/>
  <c r="AL101" i="19" s="1"/>
  <c r="Z101" i="19"/>
  <c r="AM101" i="19" s="1"/>
  <c r="AA101" i="19"/>
  <c r="AN101" i="19" s="1"/>
  <c r="AB101" i="19"/>
  <c r="AO101" i="19" s="1"/>
  <c r="U102" i="19"/>
  <c r="AH102" i="19" s="1"/>
  <c r="V102" i="19"/>
  <c r="AI102" i="19" s="1"/>
  <c r="W102" i="19"/>
  <c r="AJ102" i="19" s="1"/>
  <c r="X102" i="19"/>
  <c r="AK102" i="19" s="1"/>
  <c r="Y102" i="19"/>
  <c r="AL102" i="19" s="1"/>
  <c r="Z102" i="19"/>
  <c r="AM102" i="19" s="1"/>
  <c r="AA102" i="19"/>
  <c r="AN102" i="19" s="1"/>
  <c r="AB102" i="19"/>
  <c r="U103" i="19"/>
  <c r="AH103" i="19" s="1"/>
  <c r="V103" i="19"/>
  <c r="AI103" i="19" s="1"/>
  <c r="W103" i="19"/>
  <c r="AJ103" i="19" s="1"/>
  <c r="X103" i="19"/>
  <c r="AK103" i="19" s="1"/>
  <c r="Y103" i="19"/>
  <c r="AL103" i="19" s="1"/>
  <c r="Z103" i="19"/>
  <c r="AM103" i="19" s="1"/>
  <c r="AA103" i="19"/>
  <c r="AN103" i="19" s="1"/>
  <c r="AB103" i="19"/>
  <c r="AO103" i="19" s="1"/>
  <c r="U104" i="19"/>
  <c r="AH104" i="19" s="1"/>
  <c r="V104" i="19"/>
  <c r="AI104" i="19" s="1"/>
  <c r="W104" i="19"/>
  <c r="AJ104" i="19" s="1"/>
  <c r="X104" i="19"/>
  <c r="Y104" i="19"/>
  <c r="AL104" i="19" s="1"/>
  <c r="Z104" i="19"/>
  <c r="AM104" i="19" s="1"/>
  <c r="AA104" i="19"/>
  <c r="AN104" i="19" s="1"/>
  <c r="AB104" i="19"/>
  <c r="AO104" i="19" s="1"/>
  <c r="U54" i="19"/>
  <c r="AH54" i="19" s="1"/>
  <c r="U53" i="19"/>
  <c r="AH53" i="19" s="1"/>
  <c r="V53" i="19"/>
  <c r="AI53" i="19" s="1"/>
  <c r="W53" i="19"/>
  <c r="X53" i="19"/>
  <c r="AK53" i="19" s="1"/>
  <c r="Y53" i="19"/>
  <c r="AL53" i="19" s="1"/>
  <c r="Z53" i="19"/>
  <c r="AM53" i="19" s="1"/>
  <c r="AA53" i="19"/>
  <c r="AN53" i="19" s="1"/>
  <c r="AB53" i="19"/>
  <c r="AO53" i="19" s="1"/>
  <c r="V54" i="19"/>
  <c r="AI54" i="19" s="1"/>
  <c r="W54" i="19"/>
  <c r="AJ54" i="19" s="1"/>
  <c r="X54" i="19"/>
  <c r="Y54" i="19"/>
  <c r="AL54" i="19" s="1"/>
  <c r="Z54" i="19"/>
  <c r="AM54" i="19" s="1"/>
  <c r="AA54" i="19"/>
  <c r="AN54" i="19" s="1"/>
  <c r="AB54" i="19"/>
  <c r="AO54" i="19" s="1"/>
  <c r="U55" i="19"/>
  <c r="AH55" i="19" s="1"/>
  <c r="V55" i="19"/>
  <c r="W55" i="19"/>
  <c r="AJ55" i="19" s="1"/>
  <c r="X55" i="19"/>
  <c r="AK55" i="19" s="1"/>
  <c r="Y55" i="19"/>
  <c r="AL55" i="19" s="1"/>
  <c r="Z55" i="19"/>
  <c r="AM55" i="19" s="1"/>
  <c r="AA55" i="19"/>
  <c r="AN55" i="19" s="1"/>
  <c r="AB55" i="19"/>
  <c r="AO55" i="19" s="1"/>
  <c r="U56" i="19"/>
  <c r="AH56" i="19" s="1"/>
  <c r="V56" i="19"/>
  <c r="AI56" i="19" s="1"/>
  <c r="W56" i="19"/>
  <c r="AJ56" i="19" s="1"/>
  <c r="X56" i="19"/>
  <c r="AK56" i="19" s="1"/>
  <c r="Y56" i="19"/>
  <c r="AL56" i="19" s="1"/>
  <c r="Z56" i="19"/>
  <c r="AM56" i="19" s="1"/>
  <c r="AA56" i="19"/>
  <c r="AN56" i="19" s="1"/>
  <c r="AB56" i="19"/>
  <c r="AO56" i="19" s="1"/>
  <c r="U57" i="19"/>
  <c r="AH57" i="19" s="1"/>
  <c r="V57" i="19"/>
  <c r="AI57" i="19" s="1"/>
  <c r="W57" i="19"/>
  <c r="AJ57" i="19" s="1"/>
  <c r="X57" i="19"/>
  <c r="AK57" i="19" s="1"/>
  <c r="Y57" i="19"/>
  <c r="AL57" i="19" s="1"/>
  <c r="Z57" i="19"/>
  <c r="AM57" i="19" s="1"/>
  <c r="AA57" i="19"/>
  <c r="AN57" i="19" s="1"/>
  <c r="AB57" i="19"/>
  <c r="U63" i="19"/>
  <c r="AH63" i="19"/>
  <c r="V63" i="19"/>
  <c r="AI63" i="19"/>
  <c r="W63" i="19"/>
  <c r="AJ63" i="19"/>
  <c r="X63" i="19"/>
  <c r="AK63" i="19"/>
  <c r="Y63" i="19"/>
  <c r="AL63" i="19"/>
  <c r="Z63" i="19"/>
  <c r="AM63" i="19"/>
  <c r="AA63" i="19"/>
  <c r="AN63" i="19"/>
  <c r="AB63" i="19"/>
  <c r="AO63" i="19"/>
  <c r="U64" i="19"/>
  <c r="AH64" i="19"/>
  <c r="V64" i="19"/>
  <c r="AI64" i="19"/>
  <c r="W64" i="19"/>
  <c r="AJ64" i="19"/>
  <c r="X64" i="19"/>
  <c r="AK64" i="19"/>
  <c r="Y64" i="19"/>
  <c r="AL64" i="19"/>
  <c r="Z64" i="19"/>
  <c r="AM64" i="19"/>
  <c r="AA64" i="19"/>
  <c r="AN64" i="19"/>
  <c r="AB64" i="19"/>
  <c r="U65" i="19"/>
  <c r="AH65" i="19" s="1"/>
  <c r="V65" i="19"/>
  <c r="AI65" i="19"/>
  <c r="W65" i="19"/>
  <c r="AJ65" i="19"/>
  <c r="X65" i="19"/>
  <c r="AK65" i="19"/>
  <c r="Y65" i="19"/>
  <c r="AL65" i="19"/>
  <c r="Z65" i="19"/>
  <c r="AM65" i="19"/>
  <c r="AA65" i="19"/>
  <c r="AN65" i="19"/>
  <c r="AB65" i="19"/>
  <c r="AO65" i="19"/>
  <c r="U66" i="19"/>
  <c r="AH66" i="19"/>
  <c r="V66" i="19"/>
  <c r="AI66" i="19"/>
  <c r="W66" i="19"/>
  <c r="AJ66" i="19"/>
  <c r="X66" i="19"/>
  <c r="AK66" i="19"/>
  <c r="Y66" i="19"/>
  <c r="AL66" i="19"/>
  <c r="Z66" i="19"/>
  <c r="AM66" i="19"/>
  <c r="AA66" i="19"/>
  <c r="AN66" i="19"/>
  <c r="AB66" i="19"/>
  <c r="AO66" i="19"/>
  <c r="U67" i="19"/>
  <c r="AH67" i="19"/>
  <c r="V67" i="19"/>
  <c r="AI67" i="19"/>
  <c r="W67" i="19"/>
  <c r="AJ67" i="19"/>
  <c r="X67" i="19"/>
  <c r="AK67" i="19"/>
  <c r="Y67" i="19"/>
  <c r="AL67" i="19"/>
  <c r="Z67" i="19"/>
  <c r="AM67" i="19"/>
  <c r="AA67" i="19"/>
  <c r="AN67" i="19"/>
  <c r="AB67" i="19"/>
  <c r="AO67" i="19"/>
  <c r="U68" i="19"/>
  <c r="AH68" i="19"/>
  <c r="V68" i="19"/>
  <c r="AI68" i="19"/>
  <c r="W68" i="19"/>
  <c r="AJ68" i="19"/>
  <c r="X68" i="19"/>
  <c r="AK68" i="19"/>
  <c r="Y68" i="19"/>
  <c r="AL68" i="19"/>
  <c r="Z68" i="19"/>
  <c r="AM68" i="19"/>
  <c r="AA68" i="19"/>
  <c r="AN68" i="19"/>
  <c r="AB68" i="19"/>
  <c r="AO68" i="19"/>
  <c r="U69" i="19"/>
  <c r="AH69" i="19"/>
  <c r="V69" i="19"/>
  <c r="AI69" i="19"/>
  <c r="W69" i="19"/>
  <c r="AJ69" i="19"/>
  <c r="X69" i="19"/>
  <c r="AK69" i="19"/>
  <c r="Y69" i="19"/>
  <c r="AL69" i="19"/>
  <c r="Z69" i="19"/>
  <c r="AA69" i="19"/>
  <c r="AN69" i="19" s="1"/>
  <c r="AB69" i="19"/>
  <c r="AO69" i="19" s="1"/>
  <c r="U70" i="19"/>
  <c r="AH70" i="19" s="1"/>
  <c r="V70" i="19"/>
  <c r="AI70" i="19" s="1"/>
  <c r="W70" i="19"/>
  <c r="AJ70" i="19" s="1"/>
  <c r="X70" i="19"/>
  <c r="AK70" i="19" s="1"/>
  <c r="Y70" i="19"/>
  <c r="AL70" i="19" s="1"/>
  <c r="Z70" i="19"/>
  <c r="AM70" i="19" s="1"/>
  <c r="AA70" i="19"/>
  <c r="AN70" i="19" s="1"/>
  <c r="AB70" i="19"/>
  <c r="AO70" i="19" s="1"/>
  <c r="U71" i="19"/>
  <c r="AH71" i="19" s="1"/>
  <c r="V71" i="19"/>
  <c r="AI71" i="19" s="1"/>
  <c r="W71" i="19"/>
  <c r="AJ71" i="19" s="1"/>
  <c r="X71" i="19"/>
  <c r="AK71" i="19" s="1"/>
  <c r="Y71" i="19"/>
  <c r="AL71" i="19" s="1"/>
  <c r="Z71" i="19"/>
  <c r="AM71" i="19" s="1"/>
  <c r="AA71" i="19"/>
  <c r="AN71" i="19" s="1"/>
  <c r="AB71" i="19"/>
  <c r="AO71" i="19" s="1"/>
  <c r="U72" i="19"/>
  <c r="AH72" i="19" s="1"/>
  <c r="V72" i="19"/>
  <c r="AI72" i="19" s="1"/>
  <c r="W72" i="19"/>
  <c r="AJ72" i="19" s="1"/>
  <c r="X72" i="19"/>
  <c r="AK72" i="19" s="1"/>
  <c r="Y72" i="19"/>
  <c r="AL72" i="19" s="1"/>
  <c r="Z72" i="19"/>
  <c r="AM72" i="19" s="1"/>
  <c r="AA72" i="19"/>
  <c r="AN72" i="19" s="1"/>
  <c r="AB72" i="19"/>
  <c r="AO72" i="19" s="1"/>
  <c r="U73" i="19"/>
  <c r="AH73" i="19" s="1"/>
  <c r="V73" i="19"/>
  <c r="AI73" i="19" s="1"/>
  <c r="W73" i="19"/>
  <c r="AJ73" i="19" s="1"/>
  <c r="X73" i="19"/>
  <c r="AK73" i="19" s="1"/>
  <c r="Y73" i="19"/>
  <c r="AL73" i="19" s="1"/>
  <c r="Z73" i="19"/>
  <c r="AM73" i="19" s="1"/>
  <c r="AA73" i="19"/>
  <c r="AN73" i="19" s="1"/>
  <c r="AB73" i="19"/>
  <c r="AO73" i="19" s="1"/>
  <c r="U74" i="19"/>
  <c r="AH74" i="19" s="1"/>
  <c r="V74" i="19"/>
  <c r="AI74" i="19" s="1"/>
  <c r="W74" i="19"/>
  <c r="AJ74" i="19" s="1"/>
  <c r="X74" i="19"/>
  <c r="AK74" i="19" s="1"/>
  <c r="Y74" i="19"/>
  <c r="AL74" i="19" s="1"/>
  <c r="Z74" i="19"/>
  <c r="AM74" i="19" s="1"/>
  <c r="AA74" i="19"/>
  <c r="AN74" i="19" s="1"/>
  <c r="AB74" i="19"/>
  <c r="AO74" i="19" s="1"/>
  <c r="U75" i="19"/>
  <c r="AH75" i="19" s="1"/>
  <c r="V75" i="19"/>
  <c r="AI75" i="19"/>
  <c r="W75" i="19"/>
  <c r="AJ75" i="19"/>
  <c r="X75" i="19"/>
  <c r="AK75" i="19"/>
  <c r="Y75" i="19"/>
  <c r="AL75" i="19"/>
  <c r="Z75" i="19"/>
  <c r="AM75" i="19"/>
  <c r="AA75" i="19"/>
  <c r="AN75" i="19"/>
  <c r="AB75" i="19"/>
  <c r="AO75" i="19"/>
  <c r="P79" i="19"/>
  <c r="AD79" i="19"/>
  <c r="AQ79" i="19" s="1"/>
  <c r="P127" i="19"/>
  <c r="AD127" i="19"/>
  <c r="AQ127" i="19" s="1"/>
  <c r="P128" i="19"/>
  <c r="P129" i="19"/>
  <c r="AD129" i="19" s="1"/>
  <c r="AQ129" i="19" s="1"/>
  <c r="P132" i="19"/>
  <c r="AD132" i="19" s="1"/>
  <c r="AQ132" i="19" s="1"/>
  <c r="P133" i="19"/>
  <c r="P134" i="19"/>
  <c r="AD134" i="19" s="1"/>
  <c r="AQ134" i="19" s="1"/>
  <c r="P135" i="19"/>
  <c r="P136" i="19"/>
  <c r="P137" i="19"/>
  <c r="AD137" i="19"/>
  <c r="AQ137" i="19" s="1"/>
  <c r="P138" i="19"/>
  <c r="AD138" i="19" s="1"/>
  <c r="AQ138" i="19" s="1"/>
  <c r="P80" i="19"/>
  <c r="AD80" i="19" s="1"/>
  <c r="AQ80" i="19" s="1"/>
  <c r="P81" i="19"/>
  <c r="AD81" i="19" s="1"/>
  <c r="P82" i="19"/>
  <c r="AD82" i="19" s="1"/>
  <c r="AQ82" i="19" s="1"/>
  <c r="P83" i="19"/>
  <c r="AD83" i="19" s="1"/>
  <c r="P84" i="19"/>
  <c r="P85" i="19"/>
  <c r="AD85" i="19" s="1"/>
  <c r="AQ85" i="19" s="1"/>
  <c r="P86" i="19"/>
  <c r="AD86" i="19" s="1"/>
  <c r="AQ86" i="19" s="1"/>
  <c r="P87" i="19"/>
  <c r="AD87" i="19"/>
  <c r="P88" i="19"/>
  <c r="AD88" i="19"/>
  <c r="AQ88" i="19" s="1"/>
  <c r="P89" i="19"/>
  <c r="AD89" i="19" s="1"/>
  <c r="AQ89" i="19" s="1"/>
  <c r="P90" i="19"/>
  <c r="AD90" i="19" s="1"/>
  <c r="P91" i="19"/>
  <c r="AD91" i="19" s="1"/>
  <c r="AQ91" i="19" s="1"/>
  <c r="P92" i="19"/>
  <c r="AD92" i="19"/>
  <c r="AQ92" i="19" s="1"/>
  <c r="P93" i="19"/>
  <c r="P94" i="19"/>
  <c r="AD94" i="19" s="1"/>
  <c r="AQ94" i="19" s="1"/>
  <c r="P95" i="19"/>
  <c r="P96" i="19"/>
  <c r="AD96" i="19"/>
  <c r="AQ96" i="19" s="1"/>
  <c r="P97" i="19"/>
  <c r="AD97" i="19" s="1"/>
  <c r="AQ97" i="19" s="1"/>
  <c r="P98" i="19"/>
  <c r="P99" i="19"/>
  <c r="AD99" i="19" s="1"/>
  <c r="AQ99" i="19" s="1"/>
  <c r="P100" i="19"/>
  <c r="AD100" i="19" s="1"/>
  <c r="AQ100" i="19" s="1"/>
  <c r="P101" i="19"/>
  <c r="P102" i="19"/>
  <c r="AD102" i="19"/>
  <c r="P54" i="19"/>
  <c r="P55" i="19"/>
  <c r="AD55" i="19" s="1"/>
  <c r="AQ55" i="19" s="1"/>
  <c r="P56" i="19"/>
  <c r="AD56" i="19"/>
  <c r="AQ56" i="19" s="1"/>
  <c r="P57" i="19"/>
  <c r="P63" i="19"/>
  <c r="P64" i="19"/>
  <c r="AD64" i="19" s="1"/>
  <c r="AQ64" i="19" s="1"/>
  <c r="P65" i="19"/>
  <c r="AD65" i="19" s="1"/>
  <c r="P66" i="19"/>
  <c r="AD66" i="19" s="1"/>
  <c r="AQ66" i="19" s="1"/>
  <c r="P67" i="19"/>
  <c r="P68" i="19"/>
  <c r="AD68" i="19" s="1"/>
  <c r="AQ68" i="19" s="1"/>
  <c r="P69" i="19"/>
  <c r="AD69" i="19" s="1"/>
  <c r="AQ69" i="19" s="1"/>
  <c r="P70" i="19"/>
  <c r="P71" i="19"/>
  <c r="AD71" i="19" s="1"/>
  <c r="P72" i="19"/>
  <c r="AD72" i="19" s="1"/>
  <c r="AQ72" i="19" s="1"/>
  <c r="P73" i="19"/>
  <c r="AD73" i="19" s="1"/>
  <c r="P74" i="19"/>
  <c r="AD74" i="19" s="1"/>
  <c r="AQ74" i="19" s="1"/>
  <c r="P75" i="19"/>
  <c r="AD75" i="19"/>
  <c r="AQ75" i="19" s="1"/>
  <c r="P53" i="19"/>
  <c r="AD53" i="19" s="1"/>
  <c r="AQ53" i="19" s="1"/>
  <c r="O79" i="19"/>
  <c r="AC79" i="19" s="1"/>
  <c r="AP79" i="19" s="1"/>
  <c r="O127" i="19"/>
  <c r="AC127" i="19" s="1"/>
  <c r="AP127" i="19" s="1"/>
  <c r="O128" i="19"/>
  <c r="AC128" i="19"/>
  <c r="AP128" i="19" s="1"/>
  <c r="O129" i="19"/>
  <c r="AC129" i="19" s="1"/>
  <c r="AP129" i="19" s="1"/>
  <c r="O132" i="19"/>
  <c r="O133" i="19"/>
  <c r="AC133" i="19" s="1"/>
  <c r="O134" i="19"/>
  <c r="AC134" i="19" s="1"/>
  <c r="AP134" i="19" s="1"/>
  <c r="O135" i="19"/>
  <c r="AC135" i="19" s="1"/>
  <c r="AP135" i="19" s="1"/>
  <c r="O136" i="19"/>
  <c r="AC136" i="19" s="1"/>
  <c r="AP136" i="19" s="1"/>
  <c r="O137" i="19"/>
  <c r="AC137" i="19" s="1"/>
  <c r="AP137" i="19" s="1"/>
  <c r="O138" i="19"/>
  <c r="AC138" i="19"/>
  <c r="AP138" i="19" s="1"/>
  <c r="O80" i="19"/>
  <c r="O81" i="19"/>
  <c r="AC81" i="19" s="1"/>
  <c r="AP81" i="19" s="1"/>
  <c r="O82" i="19"/>
  <c r="AC82" i="19" s="1"/>
  <c r="AP82" i="19" s="1"/>
  <c r="O83" i="19"/>
  <c r="AC83" i="19"/>
  <c r="AP83" i="19" s="1"/>
  <c r="O84" i="19"/>
  <c r="AC84" i="19" s="1"/>
  <c r="AP84" i="19"/>
  <c r="O85" i="19"/>
  <c r="AC85" i="19"/>
  <c r="AP85" i="19" s="1"/>
  <c r="O86" i="19"/>
  <c r="O87" i="19"/>
  <c r="AC87" i="19" s="1"/>
  <c r="AP87" i="19" s="1"/>
  <c r="O88" i="19"/>
  <c r="AC88" i="19" s="1"/>
  <c r="O89" i="19"/>
  <c r="AC89" i="19" s="1"/>
  <c r="O90" i="19"/>
  <c r="AC90" i="19" s="1"/>
  <c r="AP90" i="19" s="1"/>
  <c r="O91" i="19"/>
  <c r="AC91" i="19" s="1"/>
  <c r="AP91" i="19" s="1"/>
  <c r="O92" i="19"/>
  <c r="O93" i="19"/>
  <c r="AC93" i="19" s="1"/>
  <c r="AP93" i="19" s="1"/>
  <c r="O94" i="19"/>
  <c r="O95" i="19"/>
  <c r="AC95" i="19"/>
  <c r="AP95" i="19" s="1"/>
  <c r="O96" i="19"/>
  <c r="O97" i="19"/>
  <c r="AC97" i="19" s="1"/>
  <c r="O98" i="19"/>
  <c r="AC98" i="19" s="1"/>
  <c r="AP98" i="19" s="1"/>
  <c r="O99" i="19"/>
  <c r="O100" i="19"/>
  <c r="AC100" i="19" s="1"/>
  <c r="AP100" i="19" s="1"/>
  <c r="O101" i="19"/>
  <c r="AC101" i="19" s="1"/>
  <c r="AP101" i="19" s="1"/>
  <c r="O102" i="19"/>
  <c r="O55" i="19"/>
  <c r="AC55" i="19" s="1"/>
  <c r="AP55" i="19" s="1"/>
  <c r="O56" i="19"/>
  <c r="AC56" i="19" s="1"/>
  <c r="AP56" i="19" s="1"/>
  <c r="O57" i="19"/>
  <c r="AC57" i="19" s="1"/>
  <c r="AP57" i="19" s="1"/>
  <c r="O63" i="19"/>
  <c r="AC63" i="19"/>
  <c r="AP63" i="19" s="1"/>
  <c r="O64" i="19"/>
  <c r="AC64" i="19" s="1"/>
  <c r="AP64" i="19" s="1"/>
  <c r="O65" i="19"/>
  <c r="AC65" i="19" s="1"/>
  <c r="AP65" i="19" s="1"/>
  <c r="O66" i="19"/>
  <c r="AC66" i="19" s="1"/>
  <c r="O67" i="19"/>
  <c r="AC67" i="19" s="1"/>
  <c r="AP67" i="19" s="1"/>
  <c r="O68" i="19"/>
  <c r="AC68" i="19" s="1"/>
  <c r="AP68" i="19" s="1"/>
  <c r="O69" i="19"/>
  <c r="O70" i="19"/>
  <c r="AC70" i="19"/>
  <c r="AP70" i="19" s="1"/>
  <c r="O71" i="19"/>
  <c r="AC71" i="19" s="1"/>
  <c r="AP71" i="19" s="1"/>
  <c r="O72" i="19"/>
  <c r="AC72" i="19" s="1"/>
  <c r="O73" i="19"/>
  <c r="AC73" i="19" s="1"/>
  <c r="AP73" i="19" s="1"/>
  <c r="O74" i="19"/>
  <c r="AC74" i="19" s="1"/>
  <c r="AP74" i="19" s="1"/>
  <c r="O75" i="19"/>
  <c r="AC75" i="19"/>
  <c r="AP75" i="19" s="1"/>
  <c r="O54" i="19"/>
  <c r="AC54" i="19" s="1"/>
  <c r="AP54" i="19" s="1"/>
  <c r="AB10" i="19"/>
  <c r="AO10" i="19" s="1"/>
  <c r="AB11" i="19"/>
  <c r="AO11" i="19" s="1"/>
  <c r="AB13" i="19"/>
  <c r="AO13" i="19" s="1"/>
  <c r="AB14" i="19"/>
  <c r="AO14" i="19" s="1"/>
  <c r="AB15" i="19"/>
  <c r="AO15" i="19" s="1"/>
  <c r="AB17" i="19"/>
  <c r="AO17" i="19" s="1"/>
  <c r="AB18" i="19"/>
  <c r="AO18" i="19" s="1"/>
  <c r="AB19" i="19"/>
  <c r="AO19" i="19" s="1"/>
  <c r="AB20" i="19"/>
  <c r="AO20" i="19" s="1"/>
  <c r="AB21" i="19"/>
  <c r="AO21" i="19" s="1"/>
  <c r="AB22" i="19"/>
  <c r="AO22" i="19" s="1"/>
  <c r="AB23" i="19"/>
  <c r="AO23" i="19" s="1"/>
  <c r="AB24" i="19"/>
  <c r="AO24" i="19" s="1"/>
  <c r="AB26" i="19"/>
  <c r="AO26" i="19" s="1"/>
  <c r="AB27" i="19"/>
  <c r="AO27" i="19" s="1"/>
  <c r="AB28" i="19"/>
  <c r="AO28" i="19" s="1"/>
  <c r="AB29" i="19"/>
  <c r="AO29" i="19" s="1"/>
  <c r="AB30" i="19"/>
  <c r="AO30" i="19" s="1"/>
  <c r="AB31" i="19"/>
  <c r="AO31" i="19" s="1"/>
  <c r="AB32" i="19"/>
  <c r="AO32" i="19" s="1"/>
  <c r="AB33" i="19"/>
  <c r="AO33" i="19" s="1"/>
  <c r="AB34" i="19"/>
  <c r="AO34" i="19" s="1"/>
  <c r="AB35" i="19"/>
  <c r="AO35" i="19" s="1"/>
  <c r="AB58" i="19"/>
  <c r="AO58" i="19" s="1"/>
  <c r="AB59" i="19"/>
  <c r="AO59" i="19" s="1"/>
  <c r="AB60" i="19"/>
  <c r="AO60" i="19" s="1"/>
  <c r="AB61" i="19"/>
  <c r="AO61" i="19" s="1"/>
  <c r="AB62" i="19"/>
  <c r="AO62" i="19" s="1"/>
  <c r="AB36" i="19"/>
  <c r="AO36" i="19" s="1"/>
  <c r="AB37" i="19"/>
  <c r="AO37" i="19" s="1"/>
  <c r="AB38" i="19"/>
  <c r="AO38" i="19" s="1"/>
  <c r="AB39" i="19"/>
  <c r="AO39" i="19" s="1"/>
  <c r="AB40" i="19"/>
  <c r="AO40" i="19" s="1"/>
  <c r="AB41" i="19"/>
  <c r="AO41" i="19" s="1"/>
  <c r="AB42" i="19"/>
  <c r="AO42" i="19" s="1"/>
  <c r="AB43" i="19"/>
  <c r="AO43" i="19" s="1"/>
  <c r="AB44" i="19"/>
  <c r="AO44" i="19" s="1"/>
  <c r="AB45" i="19"/>
  <c r="AO45" i="19" s="1"/>
  <c r="AB46" i="19"/>
  <c r="AO46" i="19" s="1"/>
  <c r="AB47" i="19"/>
  <c r="AO47" i="19" s="1"/>
  <c r="AB48" i="19"/>
  <c r="AO48" i="19" s="1"/>
  <c r="AB49" i="19"/>
  <c r="AO49" i="19" s="1"/>
  <c r="AB50" i="19"/>
  <c r="AO50" i="19" s="1"/>
  <c r="AB51" i="19"/>
  <c r="AO51" i="19" s="1"/>
  <c r="AB52" i="19"/>
  <c r="AO52" i="19" s="1"/>
  <c r="AB76" i="19"/>
  <c r="AB77" i="19"/>
  <c r="AO77" i="19" s="1"/>
  <c r="AB78" i="19"/>
  <c r="AB105" i="19"/>
  <c r="AO105" i="19" s="1"/>
  <c r="AB106" i="19"/>
  <c r="AO106" i="19" s="1"/>
  <c r="AB107" i="19"/>
  <c r="AO107" i="19" s="1"/>
  <c r="AB108" i="19"/>
  <c r="AO108" i="19" s="1"/>
  <c r="AB109" i="19"/>
  <c r="AO109" i="19" s="1"/>
  <c r="AB110" i="19"/>
  <c r="AO110" i="19" s="1"/>
  <c r="AB111" i="19"/>
  <c r="AO111" i="19" s="1"/>
  <c r="AB112" i="19"/>
  <c r="AO112" i="19" s="1"/>
  <c r="AB113" i="19"/>
  <c r="AO113" i="19" s="1"/>
  <c r="AB114" i="19"/>
  <c r="AO114" i="19" s="1"/>
  <c r="AA10" i="19"/>
  <c r="AN10" i="19" s="1"/>
  <c r="AA11" i="19"/>
  <c r="AN11" i="19" s="1"/>
  <c r="AA13" i="19"/>
  <c r="AA14" i="19"/>
  <c r="AN14" i="19" s="1"/>
  <c r="AA15" i="19"/>
  <c r="AN15" i="19"/>
  <c r="AA17" i="19"/>
  <c r="AN17" i="19" s="1"/>
  <c r="AA18" i="19"/>
  <c r="AN18" i="19" s="1"/>
  <c r="AA19" i="19"/>
  <c r="AN19" i="19"/>
  <c r="AA20" i="19"/>
  <c r="AN20" i="19" s="1"/>
  <c r="AA21" i="19"/>
  <c r="AN21" i="19" s="1"/>
  <c r="AA22" i="19"/>
  <c r="AN22" i="19" s="1"/>
  <c r="AA23" i="19"/>
  <c r="AN23" i="19" s="1"/>
  <c r="AA24" i="19"/>
  <c r="AN24" i="19" s="1"/>
  <c r="AA26" i="19"/>
  <c r="AN26" i="19" s="1"/>
  <c r="AA27" i="19"/>
  <c r="AN27" i="19" s="1"/>
  <c r="AA28" i="19"/>
  <c r="AN28" i="19" s="1"/>
  <c r="AA29" i="19"/>
  <c r="AN29" i="19" s="1"/>
  <c r="AA30" i="19"/>
  <c r="AN30" i="19" s="1"/>
  <c r="AA31" i="19"/>
  <c r="AN31" i="19" s="1"/>
  <c r="AA32" i="19"/>
  <c r="AN32" i="19" s="1"/>
  <c r="AA33" i="19"/>
  <c r="AN33" i="19" s="1"/>
  <c r="AA34" i="19"/>
  <c r="AN34" i="19" s="1"/>
  <c r="AA35" i="19"/>
  <c r="AN35" i="19" s="1"/>
  <c r="AA58" i="19"/>
  <c r="AN58" i="19" s="1"/>
  <c r="AA59" i="19"/>
  <c r="AN59" i="19" s="1"/>
  <c r="AA60" i="19"/>
  <c r="AN60" i="19" s="1"/>
  <c r="AA61" i="19"/>
  <c r="AN61" i="19" s="1"/>
  <c r="AA62" i="19"/>
  <c r="AN62" i="19" s="1"/>
  <c r="AA36" i="19"/>
  <c r="AN36" i="19" s="1"/>
  <c r="AA37" i="19"/>
  <c r="AN37" i="19" s="1"/>
  <c r="AA38" i="19"/>
  <c r="AN38" i="19" s="1"/>
  <c r="AA39" i="19"/>
  <c r="AN39" i="19" s="1"/>
  <c r="AA40" i="19"/>
  <c r="AN40" i="19" s="1"/>
  <c r="AA41" i="19"/>
  <c r="AN41" i="19" s="1"/>
  <c r="AA42" i="19"/>
  <c r="AN42" i="19" s="1"/>
  <c r="AA43" i="19"/>
  <c r="AN43" i="19" s="1"/>
  <c r="AA44" i="19"/>
  <c r="AN44" i="19" s="1"/>
  <c r="AA45" i="19"/>
  <c r="AN45" i="19" s="1"/>
  <c r="AA46" i="19"/>
  <c r="AN46" i="19" s="1"/>
  <c r="AA47" i="19"/>
  <c r="AN47" i="19" s="1"/>
  <c r="AA48" i="19"/>
  <c r="AN48" i="19" s="1"/>
  <c r="AA49" i="19"/>
  <c r="AN49" i="19" s="1"/>
  <c r="AA50" i="19"/>
  <c r="AN50" i="19" s="1"/>
  <c r="AA51" i="19"/>
  <c r="AN51" i="19" s="1"/>
  <c r="AA52" i="19"/>
  <c r="AN52" i="19" s="1"/>
  <c r="AA76" i="19"/>
  <c r="AN76" i="19" s="1"/>
  <c r="AA77" i="19"/>
  <c r="AN77" i="19" s="1"/>
  <c r="AA78" i="19"/>
  <c r="AN78" i="19" s="1"/>
  <c r="AA105" i="19"/>
  <c r="AN105" i="19" s="1"/>
  <c r="AA106" i="19"/>
  <c r="AN106" i="19" s="1"/>
  <c r="AA107" i="19"/>
  <c r="AN107" i="19" s="1"/>
  <c r="AA108" i="19"/>
  <c r="AN108" i="19" s="1"/>
  <c r="AA109" i="19"/>
  <c r="AN109" i="19" s="1"/>
  <c r="AA110" i="19"/>
  <c r="AN110" i="19" s="1"/>
  <c r="AA111" i="19"/>
  <c r="AN111" i="19" s="1"/>
  <c r="AA112" i="19"/>
  <c r="AN112" i="19" s="1"/>
  <c r="AA113" i="19"/>
  <c r="AN113" i="19" s="1"/>
  <c r="AA114" i="19"/>
  <c r="AN114" i="19" s="1"/>
  <c r="Z10" i="19"/>
  <c r="AM10" i="19" s="1"/>
  <c r="Z11" i="19"/>
  <c r="AM11" i="19" s="1"/>
  <c r="Z13" i="19"/>
  <c r="AM13" i="19" s="1"/>
  <c r="Z14" i="19"/>
  <c r="AM14" i="19" s="1"/>
  <c r="Z15" i="19"/>
  <c r="AM15" i="19" s="1"/>
  <c r="Z17" i="19"/>
  <c r="AM17" i="19" s="1"/>
  <c r="Z18" i="19"/>
  <c r="AM18" i="19" s="1"/>
  <c r="Z19" i="19"/>
  <c r="AM19" i="19" s="1"/>
  <c r="Z20" i="19"/>
  <c r="AM20" i="19" s="1"/>
  <c r="Z21" i="19"/>
  <c r="AM21" i="19" s="1"/>
  <c r="Z22" i="19"/>
  <c r="AM22" i="19" s="1"/>
  <c r="Z23" i="19"/>
  <c r="AM23" i="19" s="1"/>
  <c r="Z24" i="19"/>
  <c r="AM24" i="19" s="1"/>
  <c r="Z26" i="19"/>
  <c r="AM26" i="19" s="1"/>
  <c r="Z27" i="19"/>
  <c r="AM27" i="19" s="1"/>
  <c r="Z28" i="19"/>
  <c r="AM28" i="19" s="1"/>
  <c r="Z29" i="19"/>
  <c r="AM29" i="19" s="1"/>
  <c r="Z30" i="19"/>
  <c r="AM30" i="19" s="1"/>
  <c r="Z31" i="19"/>
  <c r="AM31" i="19" s="1"/>
  <c r="Z32" i="19"/>
  <c r="AM32" i="19" s="1"/>
  <c r="Z33" i="19"/>
  <c r="AM33" i="19" s="1"/>
  <c r="Z34" i="19"/>
  <c r="AM34" i="19" s="1"/>
  <c r="Z35" i="19"/>
  <c r="AM35" i="19" s="1"/>
  <c r="Z58" i="19"/>
  <c r="AM58" i="19" s="1"/>
  <c r="Z59" i="19"/>
  <c r="AM59" i="19" s="1"/>
  <c r="Z60" i="19"/>
  <c r="AM60" i="19" s="1"/>
  <c r="Z61" i="19"/>
  <c r="AM61" i="19"/>
  <c r="Z62" i="19"/>
  <c r="AM62" i="19"/>
  <c r="Z36" i="19"/>
  <c r="AM36" i="19" s="1"/>
  <c r="Z37" i="19"/>
  <c r="AM37" i="19" s="1"/>
  <c r="Z38" i="19"/>
  <c r="AM38" i="19"/>
  <c r="Z39" i="19"/>
  <c r="AM39" i="19"/>
  <c r="Z40" i="19"/>
  <c r="AM40" i="19" s="1"/>
  <c r="Z41" i="19"/>
  <c r="AM41" i="19" s="1"/>
  <c r="Z42" i="19"/>
  <c r="AM42" i="19"/>
  <c r="Z43" i="19"/>
  <c r="AM43" i="19"/>
  <c r="Z44" i="19"/>
  <c r="AM44" i="19" s="1"/>
  <c r="Z45" i="19"/>
  <c r="AM45" i="19" s="1"/>
  <c r="Z46" i="19"/>
  <c r="AM46" i="19"/>
  <c r="Z47" i="19"/>
  <c r="AM47" i="19"/>
  <c r="Z48" i="19"/>
  <c r="AM48" i="19" s="1"/>
  <c r="Z49" i="19"/>
  <c r="AM49" i="19" s="1"/>
  <c r="AR49" i="19" s="1"/>
  <c r="Z50" i="19"/>
  <c r="AM50" i="19"/>
  <c r="Z51" i="19"/>
  <c r="AM51" i="19"/>
  <c r="Z52" i="19"/>
  <c r="AM52" i="19" s="1"/>
  <c r="Z76" i="19"/>
  <c r="AM76" i="19" s="1"/>
  <c r="Z77" i="19"/>
  <c r="AM77" i="19"/>
  <c r="Z78" i="19"/>
  <c r="AM78" i="19"/>
  <c r="Z105" i="19"/>
  <c r="AM105" i="19" s="1"/>
  <c r="Z106" i="19"/>
  <c r="AM106" i="19" s="1"/>
  <c r="Z107" i="19"/>
  <c r="AM107" i="19"/>
  <c r="Z108" i="19"/>
  <c r="AM108" i="19"/>
  <c r="Z109" i="19"/>
  <c r="AM109" i="19" s="1"/>
  <c r="Z110" i="19"/>
  <c r="AM110" i="19" s="1"/>
  <c r="Z111" i="19"/>
  <c r="AM111" i="19"/>
  <c r="Z112" i="19"/>
  <c r="AM112" i="19"/>
  <c r="Z113" i="19"/>
  <c r="AM113" i="19" s="1"/>
  <c r="Z114" i="19"/>
  <c r="AM114" i="19" s="1"/>
  <c r="Y10" i="19"/>
  <c r="AL10" i="19" s="1"/>
  <c r="Y11" i="19"/>
  <c r="AL11" i="19" s="1"/>
  <c r="Y13" i="19"/>
  <c r="AL13" i="19"/>
  <c r="Y14" i="19"/>
  <c r="AL14" i="19"/>
  <c r="Y15" i="19"/>
  <c r="AL15" i="19" s="1"/>
  <c r="Y17" i="19"/>
  <c r="AL17" i="19"/>
  <c r="Y18" i="19"/>
  <c r="AL18" i="19" s="1"/>
  <c r="Y19" i="19"/>
  <c r="AL19" i="19" s="1"/>
  <c r="Y20" i="19"/>
  <c r="AL20" i="19" s="1"/>
  <c r="Y21" i="19"/>
  <c r="AL21" i="19" s="1"/>
  <c r="Y22" i="19"/>
  <c r="AL22" i="19" s="1"/>
  <c r="Y23" i="19"/>
  <c r="AL23" i="19"/>
  <c r="Y24" i="19"/>
  <c r="AL24" i="19" s="1"/>
  <c r="Y26" i="19"/>
  <c r="AL26" i="19"/>
  <c r="Y27" i="19"/>
  <c r="AL27" i="19" s="1"/>
  <c r="Y28" i="19"/>
  <c r="AL28" i="19"/>
  <c r="Y29" i="19"/>
  <c r="Y30" i="19"/>
  <c r="AL30" i="19" s="1"/>
  <c r="Y31" i="19"/>
  <c r="AL31" i="19" s="1"/>
  <c r="Y32" i="19"/>
  <c r="AL32" i="19" s="1"/>
  <c r="Y33" i="19"/>
  <c r="AL33" i="19" s="1"/>
  <c r="Y34" i="19"/>
  <c r="AL34" i="19" s="1"/>
  <c r="Y35" i="19"/>
  <c r="AL35" i="19" s="1"/>
  <c r="Y58" i="19"/>
  <c r="AL58" i="19" s="1"/>
  <c r="Y59" i="19"/>
  <c r="Y60" i="19"/>
  <c r="AL60" i="19" s="1"/>
  <c r="Y61" i="19"/>
  <c r="AL61" i="19"/>
  <c r="Y62" i="19"/>
  <c r="AL62" i="19" s="1"/>
  <c r="Y36" i="19"/>
  <c r="AL36" i="19" s="1"/>
  <c r="Y37" i="19"/>
  <c r="AL37" i="19" s="1"/>
  <c r="Y38" i="19"/>
  <c r="AL38" i="19"/>
  <c r="Y39" i="19"/>
  <c r="AL39" i="19"/>
  <c r="Y40" i="19"/>
  <c r="Y41" i="19"/>
  <c r="AL41" i="19"/>
  <c r="Y42" i="19"/>
  <c r="AL42" i="19" s="1"/>
  <c r="Y43" i="19"/>
  <c r="AL43" i="19" s="1"/>
  <c r="Y44" i="19"/>
  <c r="AL44" i="19" s="1"/>
  <c r="Y45" i="19"/>
  <c r="AL45" i="19" s="1"/>
  <c r="Y46" i="19"/>
  <c r="AL46" i="19" s="1"/>
  <c r="Y47" i="19"/>
  <c r="AL47" i="19" s="1"/>
  <c r="Y48" i="19"/>
  <c r="AL48" i="19"/>
  <c r="Y49" i="19"/>
  <c r="AL49" i="19" s="1"/>
  <c r="Y50" i="19"/>
  <c r="AL50" i="19" s="1"/>
  <c r="Y51" i="19"/>
  <c r="AL51" i="19" s="1"/>
  <c r="Y52" i="19"/>
  <c r="AL52" i="19"/>
  <c r="Y76" i="19"/>
  <c r="AL76" i="19"/>
  <c r="Y77" i="19"/>
  <c r="AL77" i="19" s="1"/>
  <c r="Y78" i="19"/>
  <c r="AL78" i="19" s="1"/>
  <c r="Y105" i="19"/>
  <c r="AL105" i="19" s="1"/>
  <c r="Y106" i="19"/>
  <c r="AL106" i="19"/>
  <c r="Y107" i="19"/>
  <c r="AL107" i="19" s="1"/>
  <c r="Y108" i="19"/>
  <c r="AL108" i="19" s="1"/>
  <c r="Y109" i="19"/>
  <c r="AL109" i="19" s="1"/>
  <c r="Y110" i="19"/>
  <c r="AL110" i="19" s="1"/>
  <c r="Y111" i="19"/>
  <c r="AL111" i="19" s="1"/>
  <c r="Y112" i="19"/>
  <c r="AL112" i="19" s="1"/>
  <c r="Y113" i="19"/>
  <c r="AL113" i="19"/>
  <c r="Y114" i="19"/>
  <c r="AL114" i="19" s="1"/>
  <c r="X10" i="19"/>
  <c r="AK10" i="19" s="1"/>
  <c r="X11" i="19"/>
  <c r="AK11" i="19" s="1"/>
  <c r="X13" i="19"/>
  <c r="AK13" i="19" s="1"/>
  <c r="X14" i="19"/>
  <c r="AK14" i="19"/>
  <c r="X15" i="19"/>
  <c r="AK15" i="19" s="1"/>
  <c r="X17" i="19"/>
  <c r="AK17" i="19" s="1"/>
  <c r="X18" i="19"/>
  <c r="AK18" i="19" s="1"/>
  <c r="X19" i="19"/>
  <c r="AK19" i="19"/>
  <c r="X20" i="19"/>
  <c r="AK20" i="19" s="1"/>
  <c r="X21" i="19"/>
  <c r="AK21" i="19" s="1"/>
  <c r="X22" i="19"/>
  <c r="AK22" i="19" s="1"/>
  <c r="X23" i="19"/>
  <c r="AK23" i="19" s="1"/>
  <c r="X24" i="19"/>
  <c r="AK24" i="19" s="1"/>
  <c r="X26" i="19"/>
  <c r="AK26" i="19" s="1"/>
  <c r="X27" i="19"/>
  <c r="AK27" i="19"/>
  <c r="X28" i="19"/>
  <c r="AK28" i="19" s="1"/>
  <c r="X29" i="19"/>
  <c r="AK29" i="19" s="1"/>
  <c r="X30" i="19"/>
  <c r="AK30" i="19" s="1"/>
  <c r="X31" i="19"/>
  <c r="AK31" i="19"/>
  <c r="X32" i="19"/>
  <c r="AK32" i="19"/>
  <c r="X33" i="19"/>
  <c r="AK33" i="19" s="1"/>
  <c r="X34" i="19"/>
  <c r="AK34" i="19" s="1"/>
  <c r="X35" i="19"/>
  <c r="AK35" i="19" s="1"/>
  <c r="X58" i="19"/>
  <c r="AK58" i="19"/>
  <c r="X59" i="19"/>
  <c r="AK59" i="19" s="1"/>
  <c r="X60" i="19"/>
  <c r="AK60" i="19" s="1"/>
  <c r="X61" i="19"/>
  <c r="AK61" i="19" s="1"/>
  <c r="X62" i="19"/>
  <c r="AK62" i="19" s="1"/>
  <c r="X36" i="19"/>
  <c r="AK36" i="19" s="1"/>
  <c r="X37" i="19"/>
  <c r="AK37" i="19" s="1"/>
  <c r="X38" i="19"/>
  <c r="AK38" i="19"/>
  <c r="X39" i="19"/>
  <c r="X40" i="19"/>
  <c r="AK40" i="19" s="1"/>
  <c r="X41" i="19"/>
  <c r="AK41" i="19" s="1"/>
  <c r="X42" i="19"/>
  <c r="AK42" i="19"/>
  <c r="X43" i="19"/>
  <c r="AK43" i="19"/>
  <c r="X44" i="19"/>
  <c r="AK44" i="19" s="1"/>
  <c r="X45" i="19"/>
  <c r="AK45" i="19" s="1"/>
  <c r="X46" i="19"/>
  <c r="X47" i="19"/>
  <c r="AK47" i="19" s="1"/>
  <c r="X48" i="19"/>
  <c r="AK48" i="19" s="1"/>
  <c r="X49" i="19"/>
  <c r="AK49" i="19" s="1"/>
  <c r="X50" i="19"/>
  <c r="AK50" i="19"/>
  <c r="X51" i="19"/>
  <c r="AK51" i="19" s="1"/>
  <c r="X52" i="19"/>
  <c r="AK52" i="19" s="1"/>
  <c r="X76" i="19"/>
  <c r="AK76" i="19" s="1"/>
  <c r="X77" i="19"/>
  <c r="AK77" i="19" s="1"/>
  <c r="X78" i="19"/>
  <c r="AK78" i="19" s="1"/>
  <c r="X105" i="19"/>
  <c r="AK105" i="19" s="1"/>
  <c r="X106" i="19"/>
  <c r="AK106" i="19"/>
  <c r="X107" i="19"/>
  <c r="AK107" i="19"/>
  <c r="X108" i="19"/>
  <c r="AK108" i="19" s="1"/>
  <c r="X109" i="19"/>
  <c r="AK109" i="19" s="1"/>
  <c r="X110" i="19"/>
  <c r="AK110" i="19"/>
  <c r="X111" i="19"/>
  <c r="AK111" i="19"/>
  <c r="X112" i="19"/>
  <c r="AK112" i="19" s="1"/>
  <c r="X113" i="19"/>
  <c r="AK113" i="19" s="1"/>
  <c r="X114" i="19"/>
  <c r="AK114" i="19" s="1"/>
  <c r="W10" i="19"/>
  <c r="AJ10" i="19"/>
  <c r="W11" i="19"/>
  <c r="AJ11" i="19" s="1"/>
  <c r="W13" i="19"/>
  <c r="AJ13" i="19" s="1"/>
  <c r="W14" i="19"/>
  <c r="AJ14" i="19" s="1"/>
  <c r="W15" i="19"/>
  <c r="W17" i="19"/>
  <c r="AJ17" i="19" s="1"/>
  <c r="W18" i="19"/>
  <c r="AJ18" i="19" s="1"/>
  <c r="W19" i="19"/>
  <c r="AJ19" i="19" s="1"/>
  <c r="W20" i="19"/>
  <c r="AJ20" i="19" s="1"/>
  <c r="W21" i="19"/>
  <c r="AJ21" i="19" s="1"/>
  <c r="W22" i="19"/>
  <c r="AJ22" i="19" s="1"/>
  <c r="W23" i="19"/>
  <c r="AJ23" i="19" s="1"/>
  <c r="W24" i="19"/>
  <c r="AJ24" i="19" s="1"/>
  <c r="W26" i="19"/>
  <c r="W27" i="19"/>
  <c r="AJ27" i="19" s="1"/>
  <c r="W28" i="19"/>
  <c r="AJ28" i="19" s="1"/>
  <c r="W29" i="19"/>
  <c r="AJ29" i="19" s="1"/>
  <c r="W30" i="19"/>
  <c r="AJ30" i="19"/>
  <c r="W31" i="19"/>
  <c r="AJ31" i="19" s="1"/>
  <c r="W32" i="19"/>
  <c r="AJ32" i="19" s="1"/>
  <c r="W33" i="19"/>
  <c r="AJ33" i="19" s="1"/>
  <c r="W34" i="19"/>
  <c r="AJ34" i="19" s="1"/>
  <c r="W35" i="19"/>
  <c r="W58" i="19"/>
  <c r="AJ58" i="19" s="1"/>
  <c r="W59" i="19"/>
  <c r="AJ59" i="19" s="1"/>
  <c r="W60" i="19"/>
  <c r="AJ60" i="19" s="1"/>
  <c r="W61" i="19"/>
  <c r="W62" i="19"/>
  <c r="AJ62" i="19" s="1"/>
  <c r="W36" i="19"/>
  <c r="AJ36" i="19" s="1"/>
  <c r="W37" i="19"/>
  <c r="AJ37" i="19" s="1"/>
  <c r="W38" i="19"/>
  <c r="AJ38" i="19" s="1"/>
  <c r="W39" i="19"/>
  <c r="AJ39" i="19" s="1"/>
  <c r="W40" i="19"/>
  <c r="AJ40" i="19" s="1"/>
  <c r="W41" i="19"/>
  <c r="AJ41" i="19" s="1"/>
  <c r="W42" i="19"/>
  <c r="AJ42" i="19" s="1"/>
  <c r="W43" i="19"/>
  <c r="AJ43" i="19" s="1"/>
  <c r="W44" i="19"/>
  <c r="AJ44" i="19" s="1"/>
  <c r="W45" i="19"/>
  <c r="AJ45" i="19" s="1"/>
  <c r="W46" i="19"/>
  <c r="AJ46" i="19"/>
  <c r="W47" i="19"/>
  <c r="AJ47" i="19" s="1"/>
  <c r="W48" i="19"/>
  <c r="AJ48" i="19" s="1"/>
  <c r="W49" i="19"/>
  <c r="AJ49" i="19" s="1"/>
  <c r="W50" i="19"/>
  <c r="AJ50" i="19" s="1"/>
  <c r="W51" i="19"/>
  <c r="AJ51" i="19" s="1"/>
  <c r="W52" i="19"/>
  <c r="AJ52" i="19" s="1"/>
  <c r="W76" i="19"/>
  <c r="AJ76" i="19"/>
  <c r="W77" i="19"/>
  <c r="AJ77" i="19" s="1"/>
  <c r="W78" i="19"/>
  <c r="AJ78" i="19" s="1"/>
  <c r="W105" i="19"/>
  <c r="AJ105" i="19" s="1"/>
  <c r="W106" i="19"/>
  <c r="AJ106" i="19" s="1"/>
  <c r="W107" i="19"/>
  <c r="AJ107" i="19"/>
  <c r="W108" i="19"/>
  <c r="AJ108" i="19" s="1"/>
  <c r="W109" i="19"/>
  <c r="AJ109" i="19" s="1"/>
  <c r="W110" i="19"/>
  <c r="W111" i="19"/>
  <c r="AJ111" i="19" s="1"/>
  <c r="W112" i="19"/>
  <c r="AJ112" i="19" s="1"/>
  <c r="W113" i="19"/>
  <c r="AJ113" i="19"/>
  <c r="W114" i="19"/>
  <c r="AJ114" i="19" s="1"/>
  <c r="V10" i="19"/>
  <c r="AI10" i="19" s="1"/>
  <c r="V11" i="19"/>
  <c r="AI11" i="19" s="1"/>
  <c r="V13" i="19"/>
  <c r="AI13" i="19"/>
  <c r="V14" i="19"/>
  <c r="AI14" i="19" s="1"/>
  <c r="V15" i="19"/>
  <c r="AI15" i="19" s="1"/>
  <c r="V17" i="19"/>
  <c r="AI17" i="19" s="1"/>
  <c r="AR17" i="19" s="1"/>
  <c r="V18" i="19"/>
  <c r="AI18" i="19" s="1"/>
  <c r="V19" i="19"/>
  <c r="AI19" i="19"/>
  <c r="V20" i="19"/>
  <c r="AI20" i="19" s="1"/>
  <c r="V21" i="19"/>
  <c r="AI21" i="19" s="1"/>
  <c r="V22" i="19"/>
  <c r="AI22" i="19" s="1"/>
  <c r="V23" i="19"/>
  <c r="V24" i="19"/>
  <c r="AI24" i="19"/>
  <c r="V26" i="19"/>
  <c r="AI26" i="19" s="1"/>
  <c r="V27" i="19"/>
  <c r="AI27" i="19" s="1"/>
  <c r="V28" i="19"/>
  <c r="AI28" i="19" s="1"/>
  <c r="V29" i="19"/>
  <c r="AI29" i="19" s="1"/>
  <c r="V30" i="19"/>
  <c r="AI30" i="19"/>
  <c r="V31" i="19"/>
  <c r="AI31" i="19" s="1"/>
  <c r="V32" i="19"/>
  <c r="AI32" i="19" s="1"/>
  <c r="V33" i="19"/>
  <c r="AI33" i="19" s="1"/>
  <c r="V34" i="19"/>
  <c r="AI34" i="19" s="1"/>
  <c r="V35" i="19"/>
  <c r="AI35" i="19" s="1"/>
  <c r="V58" i="19"/>
  <c r="AI58" i="19" s="1"/>
  <c r="V59" i="19"/>
  <c r="AI59" i="19" s="1"/>
  <c r="V60" i="19"/>
  <c r="AI60" i="19" s="1"/>
  <c r="V61" i="19"/>
  <c r="AI61" i="19" s="1"/>
  <c r="V62" i="19"/>
  <c r="V36" i="19"/>
  <c r="AI36" i="19"/>
  <c r="V37" i="19"/>
  <c r="AI37" i="19" s="1"/>
  <c r="V38" i="19"/>
  <c r="AI38" i="19" s="1"/>
  <c r="V39" i="19"/>
  <c r="AI39" i="19"/>
  <c r="V40" i="19"/>
  <c r="AI40" i="19" s="1"/>
  <c r="V41" i="19"/>
  <c r="AI41" i="19" s="1"/>
  <c r="V42" i="19"/>
  <c r="AI42" i="19" s="1"/>
  <c r="V43" i="19"/>
  <c r="AI43" i="19" s="1"/>
  <c r="V44" i="19"/>
  <c r="AI44" i="19" s="1"/>
  <c r="V45" i="19"/>
  <c r="AI45" i="19" s="1"/>
  <c r="V46" i="19"/>
  <c r="AI46" i="19"/>
  <c r="V47" i="19"/>
  <c r="AI47" i="19" s="1"/>
  <c r="V48" i="19"/>
  <c r="AI48" i="19" s="1"/>
  <c r="V49" i="19"/>
  <c r="AI49" i="19" s="1"/>
  <c r="V50" i="19"/>
  <c r="AI50" i="19" s="1"/>
  <c r="V51" i="19"/>
  <c r="V52" i="19"/>
  <c r="AI52" i="19" s="1"/>
  <c r="V76" i="19"/>
  <c r="AI76" i="19" s="1"/>
  <c r="V77" i="19"/>
  <c r="AI77" i="19" s="1"/>
  <c r="V78" i="19"/>
  <c r="AI78" i="19" s="1"/>
  <c r="V105" i="19"/>
  <c r="AI105" i="19" s="1"/>
  <c r="V106" i="19"/>
  <c r="AI106" i="19" s="1"/>
  <c r="V107" i="19"/>
  <c r="AI107" i="19" s="1"/>
  <c r="V108" i="19"/>
  <c r="AI108" i="19" s="1"/>
  <c r="V109" i="19"/>
  <c r="AI109" i="19" s="1"/>
  <c r="V110" i="19"/>
  <c r="AI110" i="19" s="1"/>
  <c r="V111" i="19"/>
  <c r="AI111" i="19" s="1"/>
  <c r="V112" i="19"/>
  <c r="AI112" i="19"/>
  <c r="V113" i="19"/>
  <c r="AI113" i="19" s="1"/>
  <c r="V114" i="19"/>
  <c r="AI114" i="19" s="1"/>
  <c r="U10" i="19"/>
  <c r="AH10" i="19" s="1"/>
  <c r="U11" i="19"/>
  <c r="AH11" i="19" s="1"/>
  <c r="U13" i="19"/>
  <c r="U14" i="19"/>
  <c r="AH14" i="19" s="1"/>
  <c r="U15" i="19"/>
  <c r="AH15" i="19" s="1"/>
  <c r="U17" i="19"/>
  <c r="AH17" i="19" s="1"/>
  <c r="U18" i="19"/>
  <c r="U19" i="19"/>
  <c r="U20" i="19"/>
  <c r="AH20" i="19" s="1"/>
  <c r="U21" i="19"/>
  <c r="AH21" i="19" s="1"/>
  <c r="U22" i="19"/>
  <c r="AH22" i="19" s="1"/>
  <c r="U23" i="19"/>
  <c r="AH23" i="19" s="1"/>
  <c r="U24" i="19"/>
  <c r="AH24" i="19" s="1"/>
  <c r="U26" i="19"/>
  <c r="AH26" i="19" s="1"/>
  <c r="U27" i="19"/>
  <c r="AH27" i="19" s="1"/>
  <c r="U28" i="19"/>
  <c r="AH28" i="19" s="1"/>
  <c r="U29" i="19"/>
  <c r="AH29" i="19" s="1"/>
  <c r="U30" i="19"/>
  <c r="AH30" i="19"/>
  <c r="U31" i="19"/>
  <c r="AH31" i="19" s="1"/>
  <c r="U32" i="19"/>
  <c r="AH32" i="19" s="1"/>
  <c r="U33" i="19"/>
  <c r="AH33" i="19" s="1"/>
  <c r="U34" i="19"/>
  <c r="AH34" i="19" s="1"/>
  <c r="U35" i="19"/>
  <c r="AH35" i="19"/>
  <c r="U58" i="19"/>
  <c r="AH58" i="19" s="1"/>
  <c r="U59" i="19"/>
  <c r="AH59" i="19" s="1"/>
  <c r="U60" i="19"/>
  <c r="AH60" i="19" s="1"/>
  <c r="U61" i="19"/>
  <c r="AH61" i="19" s="1"/>
  <c r="U62" i="19"/>
  <c r="AH62" i="19" s="1"/>
  <c r="U36" i="19"/>
  <c r="AH36" i="19" s="1"/>
  <c r="U37" i="19"/>
  <c r="AH37" i="19" s="1"/>
  <c r="U38" i="19"/>
  <c r="AH38" i="19" s="1"/>
  <c r="U39" i="19"/>
  <c r="AH39" i="19" s="1"/>
  <c r="U40" i="19"/>
  <c r="AH40" i="19" s="1"/>
  <c r="U41" i="19"/>
  <c r="AH41" i="19" s="1"/>
  <c r="U42" i="19"/>
  <c r="AH42" i="19" s="1"/>
  <c r="U43" i="19"/>
  <c r="AH43" i="19" s="1"/>
  <c r="U44" i="19"/>
  <c r="AH44" i="19" s="1"/>
  <c r="U45" i="19"/>
  <c r="AH45" i="19" s="1"/>
  <c r="U46" i="19"/>
  <c r="AH46" i="19" s="1"/>
  <c r="U47" i="19"/>
  <c r="AH47" i="19" s="1"/>
  <c r="U48" i="19"/>
  <c r="AH48" i="19" s="1"/>
  <c r="U49" i="19"/>
  <c r="AH49" i="19" s="1"/>
  <c r="U50" i="19"/>
  <c r="AH50" i="19" s="1"/>
  <c r="AR50" i="19" s="1"/>
  <c r="U51" i="19"/>
  <c r="AH51" i="19" s="1"/>
  <c r="U52" i="19"/>
  <c r="AH52" i="19" s="1"/>
  <c r="U76" i="19"/>
  <c r="AH76" i="19"/>
  <c r="U77" i="19"/>
  <c r="AH77" i="19" s="1"/>
  <c r="U78" i="19"/>
  <c r="AH78" i="19" s="1"/>
  <c r="U105" i="19"/>
  <c r="AH105" i="19" s="1"/>
  <c r="U106" i="19"/>
  <c r="AH106" i="19" s="1"/>
  <c r="AR106" i="19" s="1"/>
  <c r="BE106" i="19" s="1"/>
  <c r="U107" i="19"/>
  <c r="AH107" i="19" s="1"/>
  <c r="U108" i="19"/>
  <c r="AH108" i="19" s="1"/>
  <c r="U109" i="19"/>
  <c r="AH109" i="19" s="1"/>
  <c r="U110" i="19"/>
  <c r="AH110" i="19" s="1"/>
  <c r="U111" i="19"/>
  <c r="AH111" i="19" s="1"/>
  <c r="U112" i="19"/>
  <c r="AH112" i="19" s="1"/>
  <c r="U113" i="19"/>
  <c r="AH113" i="19" s="1"/>
  <c r="U114" i="19"/>
  <c r="AH114" i="19" s="1"/>
  <c r="AR114" i="19" s="1"/>
  <c r="BA114" i="19" s="1"/>
  <c r="P38" i="19"/>
  <c r="P39" i="19"/>
  <c r="AD39" i="19" s="1"/>
  <c r="AQ39" i="19" s="1"/>
  <c r="P46" i="19"/>
  <c r="AD46" i="19" s="1"/>
  <c r="AQ46" i="19" s="1"/>
  <c r="P47" i="19"/>
  <c r="AD47" i="19" s="1"/>
  <c r="AQ47" i="19" s="1"/>
  <c r="P76" i="19"/>
  <c r="P107" i="19"/>
  <c r="P108" i="19"/>
  <c r="P109" i="19"/>
  <c r="O36" i="19"/>
  <c r="O37" i="19"/>
  <c r="O38" i="19"/>
  <c r="AC38" i="19" s="1"/>
  <c r="AP38" i="19" s="1"/>
  <c r="O39" i="19"/>
  <c r="AC39" i="19" s="1"/>
  <c r="AP39" i="19" s="1"/>
  <c r="O40" i="19"/>
  <c r="O41" i="19"/>
  <c r="AC41" i="19"/>
  <c r="AP41" i="19" s="1"/>
  <c r="O42" i="19"/>
  <c r="AC42" i="19"/>
  <c r="O43" i="19"/>
  <c r="AC43" i="19" s="1"/>
  <c r="AP43" i="19" s="1"/>
  <c r="O44" i="19"/>
  <c r="AC44" i="19" s="1"/>
  <c r="AP44" i="19" s="1"/>
  <c r="O45" i="19"/>
  <c r="AC45" i="19"/>
  <c r="AP45" i="19" s="1"/>
  <c r="O46" i="19"/>
  <c r="AC46" i="19" s="1"/>
  <c r="AP46" i="19" s="1"/>
  <c r="O47" i="19"/>
  <c r="AC47" i="19" s="1"/>
  <c r="O48" i="19"/>
  <c r="AC48" i="19" s="1"/>
  <c r="AP48" i="19" s="1"/>
  <c r="O49" i="19"/>
  <c r="AC49" i="19" s="1"/>
  <c r="AP49" i="19" s="1"/>
  <c r="O50" i="19"/>
  <c r="AC50" i="19" s="1"/>
  <c r="AP50" i="19" s="1"/>
  <c r="O51" i="19"/>
  <c r="O52" i="19"/>
  <c r="AC52" i="19"/>
  <c r="O53" i="19"/>
  <c r="AC53" i="19" s="1"/>
  <c r="AP53" i="19" s="1"/>
  <c r="O76" i="19"/>
  <c r="AC76" i="19" s="1"/>
  <c r="O77" i="19"/>
  <c r="AC77" i="19" s="1"/>
  <c r="AP77" i="19" s="1"/>
  <c r="O78" i="19"/>
  <c r="AC78" i="19" s="1"/>
  <c r="AP78" i="19" s="1"/>
  <c r="O103" i="19"/>
  <c r="O104" i="19"/>
  <c r="O105" i="19"/>
  <c r="O106" i="19"/>
  <c r="AC106" i="19" s="1"/>
  <c r="AP106" i="19" s="1"/>
  <c r="O107" i="19"/>
  <c r="O108" i="19"/>
  <c r="AC108" i="19"/>
  <c r="AP108" i="19" s="1"/>
  <c r="O109" i="19"/>
  <c r="AC109" i="19" s="1"/>
  <c r="O110" i="19"/>
  <c r="O111" i="19"/>
  <c r="AC111" i="19" s="1"/>
  <c r="AP111" i="19" s="1"/>
  <c r="O112" i="19"/>
  <c r="AC112" i="19" s="1"/>
  <c r="O113" i="19"/>
  <c r="O114" i="19"/>
  <c r="AC114" i="19" s="1"/>
  <c r="AP114" i="19" s="1"/>
  <c r="P36" i="19"/>
  <c r="AD36" i="19" s="1"/>
  <c r="AQ36" i="19" s="1"/>
  <c r="P37" i="19"/>
  <c r="P40" i="19"/>
  <c r="P41" i="19"/>
  <c r="P42" i="19"/>
  <c r="AD42" i="19" s="1"/>
  <c r="AQ42" i="19" s="1"/>
  <c r="P43" i="19"/>
  <c r="P44" i="19"/>
  <c r="P45" i="19"/>
  <c r="AD45" i="19" s="1"/>
  <c r="AQ45" i="19" s="1"/>
  <c r="P48" i="19"/>
  <c r="AD48" i="19" s="1"/>
  <c r="AQ48" i="19" s="1"/>
  <c r="P49" i="19"/>
  <c r="P50" i="19"/>
  <c r="P51" i="19"/>
  <c r="AD51" i="19" s="1"/>
  <c r="AQ51" i="19" s="1"/>
  <c r="P52" i="19"/>
  <c r="AD52" i="19" s="1"/>
  <c r="P77" i="19"/>
  <c r="AD77" i="19" s="1"/>
  <c r="AQ77" i="19" s="1"/>
  <c r="P78" i="19"/>
  <c r="AD78" i="19" s="1"/>
  <c r="AQ78" i="19" s="1"/>
  <c r="P103" i="19"/>
  <c r="AD103" i="19"/>
  <c r="AQ103" i="19" s="1"/>
  <c r="P104" i="19"/>
  <c r="AD104" i="19"/>
  <c r="AQ104" i="19" s="1"/>
  <c r="P105" i="19"/>
  <c r="AD105" i="19" s="1"/>
  <c r="AQ105" i="19" s="1"/>
  <c r="P106" i="19"/>
  <c r="AD106" i="19" s="1"/>
  <c r="AQ106" i="19" s="1"/>
  <c r="P110" i="19"/>
  <c r="AD110" i="19" s="1"/>
  <c r="P111" i="19"/>
  <c r="P112" i="19"/>
  <c r="P113" i="19"/>
  <c r="AD113" i="19"/>
  <c r="P114" i="19"/>
  <c r="O27" i="19"/>
  <c r="AC27" i="19"/>
  <c r="AP27" i="19" s="1"/>
  <c r="O28" i="19"/>
  <c r="O29" i="19"/>
  <c r="AC29" i="19" s="1"/>
  <c r="AP29" i="19" s="1"/>
  <c r="O30" i="19"/>
  <c r="AC30" i="19" s="1"/>
  <c r="AP30" i="19" s="1"/>
  <c r="O31" i="19"/>
  <c r="AC31" i="19"/>
  <c r="AP31" i="19" s="1"/>
  <c r="O32" i="19"/>
  <c r="O33" i="19"/>
  <c r="AC33" i="19" s="1"/>
  <c r="AP33" i="19" s="1"/>
  <c r="O34" i="19"/>
  <c r="AC34" i="19" s="1"/>
  <c r="AP34" i="19" s="1"/>
  <c r="O35" i="19"/>
  <c r="AC35" i="19"/>
  <c r="AP35" i="19"/>
  <c r="O58" i="19"/>
  <c r="AC58" i="19"/>
  <c r="AP58" i="19" s="1"/>
  <c r="O59" i="19"/>
  <c r="AC59" i="19"/>
  <c r="AP59" i="19" s="1"/>
  <c r="O60" i="19"/>
  <c r="AC60" i="19" s="1"/>
  <c r="AP60" i="19" s="1"/>
  <c r="O62" i="19"/>
  <c r="AC62" i="19" s="1"/>
  <c r="AP62" i="19" s="1"/>
  <c r="P27" i="19"/>
  <c r="P28" i="19"/>
  <c r="AD28" i="19"/>
  <c r="AQ28" i="19" s="1"/>
  <c r="P29" i="19"/>
  <c r="AD29" i="19"/>
  <c r="AQ29" i="19" s="1"/>
  <c r="P30" i="19"/>
  <c r="AD30" i="19"/>
  <c r="AQ30" i="19" s="1"/>
  <c r="P31" i="19"/>
  <c r="AD31" i="19" s="1"/>
  <c r="P32" i="19"/>
  <c r="AD32" i="19" s="1"/>
  <c r="AQ32" i="19" s="1"/>
  <c r="P33" i="19"/>
  <c r="P34" i="19"/>
  <c r="AD34" i="19" s="1"/>
  <c r="AQ34" i="19" s="1"/>
  <c r="P35" i="19"/>
  <c r="P58" i="19"/>
  <c r="AD58" i="19"/>
  <c r="AQ58" i="19" s="1"/>
  <c r="P59" i="19"/>
  <c r="P60" i="19"/>
  <c r="P62" i="19"/>
  <c r="AD62" i="19"/>
  <c r="O26" i="19"/>
  <c r="AC26" i="19" s="1"/>
  <c r="AP26" i="19" s="1"/>
  <c r="P26" i="19"/>
  <c r="O10" i="19"/>
  <c r="O11" i="19"/>
  <c r="AC11" i="19" s="1"/>
  <c r="AP11" i="19" s="1"/>
  <c r="O13" i="19"/>
  <c r="AC13" i="19" s="1"/>
  <c r="AP13" i="19" s="1"/>
  <c r="O14" i="19"/>
  <c r="AC14" i="19" s="1"/>
  <c r="AP14" i="19" s="1"/>
  <c r="O15" i="19"/>
  <c r="AC15" i="19" s="1"/>
  <c r="AP15" i="19" s="1"/>
  <c r="O17" i="19"/>
  <c r="AC17" i="19" s="1"/>
  <c r="AP17" i="19" s="1"/>
  <c r="O18" i="19"/>
  <c r="AC18" i="19" s="1"/>
  <c r="AP18" i="19" s="1"/>
  <c r="O19" i="19"/>
  <c r="AC19" i="19"/>
  <c r="AP19" i="19" s="1"/>
  <c r="O20" i="19"/>
  <c r="O21" i="19"/>
  <c r="AC21" i="19"/>
  <c r="AP21" i="19" s="1"/>
  <c r="O22" i="19"/>
  <c r="AC22" i="19" s="1"/>
  <c r="AP22" i="19" s="1"/>
  <c r="O23" i="19"/>
  <c r="AC23" i="19" s="1"/>
  <c r="AP23" i="19" s="1"/>
  <c r="O24" i="19"/>
  <c r="P10" i="19"/>
  <c r="AD10" i="19" s="1"/>
  <c r="P11" i="19"/>
  <c r="P13" i="19"/>
  <c r="AD13" i="19" s="1"/>
  <c r="AQ13" i="19" s="1"/>
  <c r="P14" i="19"/>
  <c r="AD14" i="19"/>
  <c r="AQ14" i="19" s="1"/>
  <c r="P15" i="19"/>
  <c r="P17" i="19"/>
  <c r="P18" i="19"/>
  <c r="AD18" i="19" s="1"/>
  <c r="AQ18" i="19" s="1"/>
  <c r="P19" i="19"/>
  <c r="P20" i="19"/>
  <c r="AD20" i="19" s="1"/>
  <c r="AQ20" i="19" s="1"/>
  <c r="P21" i="19"/>
  <c r="P22" i="19"/>
  <c r="P23" i="19"/>
  <c r="AD23" i="19" s="1"/>
  <c r="AQ23" i="19" s="1"/>
  <c r="P24" i="19"/>
  <c r="AD24" i="19" s="1"/>
  <c r="AQ24" i="19" s="1"/>
  <c r="AD9" i="19"/>
  <c r="AQ9" i="19" s="1"/>
  <c r="BF145" i="19"/>
  <c r="CJ143" i="19"/>
  <c r="CM143" i="19"/>
  <c r="BF156" i="19"/>
  <c r="BF148" i="19"/>
  <c r="BI152" i="19"/>
  <c r="CV154" i="19"/>
  <c r="CY154" i="19" s="1"/>
  <c r="CZ154" i="19" s="1"/>
  <c r="CV146" i="19"/>
  <c r="CY146" i="19" s="1"/>
  <c r="DH152" i="19"/>
  <c r="DI152" i="19"/>
  <c r="DH144" i="19"/>
  <c r="DI144" i="19"/>
  <c r="BI154" i="19"/>
  <c r="DQ154" i="19" s="1"/>
  <c r="DH154" i="19"/>
  <c r="DJ154" i="19"/>
  <c r="BF150" i="19"/>
  <c r="DH158" i="19"/>
  <c r="DI158" i="19" s="1"/>
  <c r="BX157" i="19"/>
  <c r="BY157" i="19"/>
  <c r="CJ156" i="19"/>
  <c r="CM156" i="19"/>
  <c r="CJ148" i="19"/>
  <c r="CK148" i="19" s="1"/>
  <c r="DH157" i="19"/>
  <c r="DK157" i="19" s="1"/>
  <c r="DL157" i="19" s="1"/>
  <c r="CJ151" i="19"/>
  <c r="CK151" i="19" s="1"/>
  <c r="AP130" i="19"/>
  <c r="AD130" i="19"/>
  <c r="DH149" i="19"/>
  <c r="DI149" i="19" s="1"/>
  <c r="AP131" i="19"/>
  <c r="AD131" i="19"/>
  <c r="EC151" i="19"/>
  <c r="ED151" i="19"/>
  <c r="DS158" i="19"/>
  <c r="DS150" i="19"/>
  <c r="EC153" i="19"/>
  <c r="EE153" i="19" s="1"/>
  <c r="AC102" i="19"/>
  <c r="AP102" i="19" s="1"/>
  <c r="BI147" i="19"/>
  <c r="AC94" i="19"/>
  <c r="AP94" i="19"/>
  <c r="BX147" i="19"/>
  <c r="BZ147" i="19" s="1"/>
  <c r="CC147" i="19" s="1"/>
  <c r="CV150" i="19"/>
  <c r="CW150" i="19" s="1"/>
  <c r="CV152" i="19"/>
  <c r="CY152" i="19" s="1"/>
  <c r="CV144" i="19"/>
  <c r="BX149" i="19"/>
  <c r="BX153" i="19"/>
  <c r="BY153" i="19" s="1"/>
  <c r="BX154" i="19"/>
  <c r="BZ154" i="19" s="1"/>
  <c r="CC154" i="19"/>
  <c r="BX143" i="19"/>
  <c r="CJ153" i="19"/>
  <c r="CL153" i="19"/>
  <c r="CO153" i="19" s="1"/>
  <c r="CJ145" i="19"/>
  <c r="CK145" i="19" s="1"/>
  <c r="CV153" i="19"/>
  <c r="CY153" i="19"/>
  <c r="CV145" i="19"/>
  <c r="CW145" i="19"/>
  <c r="DH151" i="19"/>
  <c r="DK151" i="19" s="1"/>
  <c r="DH148" i="19"/>
  <c r="DH146" i="19"/>
  <c r="DK146" i="19" s="1"/>
  <c r="DH143" i="19"/>
  <c r="BF143" i="19"/>
  <c r="BX150" i="19"/>
  <c r="BZ150" i="19" s="1"/>
  <c r="CC150" i="19" s="1"/>
  <c r="BI144" i="19"/>
  <c r="DQ144" i="19" s="1"/>
  <c r="DS144" i="19" s="1"/>
  <c r="CJ155" i="19"/>
  <c r="CJ147" i="19"/>
  <c r="CM147" i="19" s="1"/>
  <c r="CV148" i="19"/>
  <c r="CY148" i="19"/>
  <c r="CV157" i="19"/>
  <c r="CY157" i="19" s="1"/>
  <c r="CJ150" i="19"/>
  <c r="CK150" i="19"/>
  <c r="DS146" i="19"/>
  <c r="DU146" i="19" s="1"/>
  <c r="DX146" i="19" s="1"/>
  <c r="CV156" i="19"/>
  <c r="BX155" i="19"/>
  <c r="BX152" i="19"/>
  <c r="BX144" i="19"/>
  <c r="CJ154" i="19"/>
  <c r="CK154" i="19" s="1"/>
  <c r="DH147" i="19"/>
  <c r="DK147" i="19" s="1"/>
  <c r="DL147" i="19" s="1"/>
  <c r="EC154" i="19"/>
  <c r="CV158" i="19"/>
  <c r="BF146" i="19"/>
  <c r="BF149" i="19"/>
  <c r="DH156" i="19"/>
  <c r="AD133" i="19"/>
  <c r="AQ133" i="19" s="1"/>
  <c r="BX145" i="19"/>
  <c r="BY145" i="19" s="1"/>
  <c r="AJ61" i="19"/>
  <c r="AO57" i="19"/>
  <c r="AN13" i="19"/>
  <c r="AC69" i="19"/>
  <c r="AP69" i="19"/>
  <c r="AD19" i="19"/>
  <c r="AD115" i="19"/>
  <c r="AH124" i="19"/>
  <c r="BI153" i="19"/>
  <c r="DQ153" i="19" s="1"/>
  <c r="DS153" i="19" s="1"/>
  <c r="BF153" i="19"/>
  <c r="BI157" i="19"/>
  <c r="DQ157" i="19" s="1"/>
  <c r="BF157" i="19"/>
  <c r="CJ157" i="19"/>
  <c r="CK157" i="19" s="1"/>
  <c r="CJ152" i="19"/>
  <c r="CK152" i="19"/>
  <c r="CS149" i="19"/>
  <c r="CJ149" i="19"/>
  <c r="CK149" i="19" s="1"/>
  <c r="CJ146" i="19"/>
  <c r="CM146" i="19" s="1"/>
  <c r="EC158" i="19"/>
  <c r="AC104" i="19"/>
  <c r="AP104" i="19" s="1"/>
  <c r="AC86" i="19"/>
  <c r="AP86" i="19" s="1"/>
  <c r="AD67" i="19"/>
  <c r="AQ67" i="19" s="1"/>
  <c r="AR67" i="19" s="1"/>
  <c r="AD95" i="19"/>
  <c r="AQ102" i="19"/>
  <c r="AR8" i="19"/>
  <c r="BA8" i="19" s="1"/>
  <c r="AH19" i="19"/>
  <c r="AD101" i="19"/>
  <c r="AQ101" i="19"/>
  <c r="AN128" i="19"/>
  <c r="AC37" i="19"/>
  <c r="AP37" i="19" s="1"/>
  <c r="AD109" i="19"/>
  <c r="AQ109" i="19" s="1"/>
  <c r="AD136" i="19"/>
  <c r="AO64" i="19"/>
  <c r="AO102" i="19"/>
  <c r="AJ94" i="19"/>
  <c r="AL91" i="19"/>
  <c r="AL136" i="19"/>
  <c r="AD50" i="19"/>
  <c r="AQ50" i="19" s="1"/>
  <c r="AP97" i="19"/>
  <c r="AD57" i="19"/>
  <c r="AQ57" i="19"/>
  <c r="AI55" i="19"/>
  <c r="AP122" i="19"/>
  <c r="AR122" i="19" s="1"/>
  <c r="AX122" i="19" s="1"/>
  <c r="EC150" i="19"/>
  <c r="AO76" i="19"/>
  <c r="AD25" i="19"/>
  <c r="AI117" i="19"/>
  <c r="AR117" i="19" s="1"/>
  <c r="CV155" i="19"/>
  <c r="CV147" i="19"/>
  <c r="CY147" i="19" s="1"/>
  <c r="DH155" i="19"/>
  <c r="DH145" i="19"/>
  <c r="DI145" i="19"/>
  <c r="AH18" i="19"/>
  <c r="CJ144" i="19"/>
  <c r="CV151" i="19"/>
  <c r="CV143" i="19"/>
  <c r="CY143" i="19" s="1"/>
  <c r="CZ143" i="19" s="1"/>
  <c r="DH153" i="19"/>
  <c r="DI153" i="19" s="1"/>
  <c r="DH150" i="19"/>
  <c r="DJ150" i="19" s="1"/>
  <c r="DM150" i="19" s="1"/>
  <c r="AD114" i="19"/>
  <c r="AQ114" i="19"/>
  <c r="AD44" i="19"/>
  <c r="AQ44" i="19" s="1"/>
  <c r="AC107" i="19"/>
  <c r="AP107" i="19" s="1"/>
  <c r="AC40" i="19"/>
  <c r="AP40" i="19"/>
  <c r="AC24" i="19"/>
  <c r="AP24" i="19" s="1"/>
  <c r="AD93" i="19"/>
  <c r="AQ93" i="19" s="1"/>
  <c r="AH100" i="19"/>
  <c r="AR100" i="19" s="1"/>
  <c r="BC100" i="19" s="1"/>
  <c r="AI121" i="19"/>
  <c r="AR121" i="19"/>
  <c r="AD21" i="19"/>
  <c r="AD41" i="19"/>
  <c r="AQ41" i="19" s="1"/>
  <c r="AD76" i="19"/>
  <c r="AD49" i="19"/>
  <c r="AQ49" i="19" s="1"/>
  <c r="AD108" i="19"/>
  <c r="AQ108" i="19" s="1"/>
  <c r="AD70" i="19"/>
  <c r="AQ70" i="19"/>
  <c r="AI125" i="19"/>
  <c r="AD60" i="19"/>
  <c r="AC32" i="19"/>
  <c r="AC10" i="19"/>
  <c r="AC132" i="19"/>
  <c r="EC146" i="19"/>
  <c r="EF146" i="19" s="1"/>
  <c r="AQ87" i="19"/>
  <c r="AP66" i="19"/>
  <c r="AP89" i="19"/>
  <c r="AQ81" i="19"/>
  <c r="AJ110" i="19"/>
  <c r="AJ15" i="19"/>
  <c r="AP133" i="19"/>
  <c r="AD17" i="19"/>
  <c r="DJ152" i="19"/>
  <c r="DM152" i="19" s="1"/>
  <c r="CX146" i="19"/>
  <c r="DA146" i="19"/>
  <c r="DK152" i="19"/>
  <c r="DL152" i="19" s="1"/>
  <c r="DV150" i="19"/>
  <c r="CM148" i="19"/>
  <c r="CK156" i="19"/>
  <c r="CL148" i="19"/>
  <c r="CO148" i="19" s="1"/>
  <c r="CK143" i="19"/>
  <c r="CL143" i="19"/>
  <c r="CO143" i="19" s="1"/>
  <c r="EF151" i="19"/>
  <c r="DJ157" i="19"/>
  <c r="DM157" i="19" s="1"/>
  <c r="DK144" i="19"/>
  <c r="DJ144" i="19"/>
  <c r="DM144" i="19" s="1"/>
  <c r="DK149" i="19"/>
  <c r="DJ149" i="19"/>
  <c r="EE151" i="19"/>
  <c r="EH151" i="19"/>
  <c r="CM151" i="19"/>
  <c r="DI157" i="19"/>
  <c r="CX154" i="19"/>
  <c r="DA154" i="19" s="1"/>
  <c r="DI154" i="19"/>
  <c r="DK154" i="19"/>
  <c r="CL156" i="19"/>
  <c r="CW146" i="19"/>
  <c r="DJ158" i="19"/>
  <c r="DM158" i="19" s="1"/>
  <c r="CW154" i="19"/>
  <c r="BZ157" i="19"/>
  <c r="CC157" i="19" s="1"/>
  <c r="CA157" i="19"/>
  <c r="CB157" i="19"/>
  <c r="DK158" i="19"/>
  <c r="DV158" i="19"/>
  <c r="DT150" i="19"/>
  <c r="AQ130" i="19"/>
  <c r="ED153" i="19"/>
  <c r="BY150" i="19"/>
  <c r="CA154" i="19"/>
  <c r="EF153" i="19"/>
  <c r="BY147" i="19"/>
  <c r="CA151" i="19"/>
  <c r="CA147" i="19"/>
  <c r="CB147" i="19" s="1"/>
  <c r="BZ151" i="19"/>
  <c r="CA150" i="19"/>
  <c r="CX152" i="19"/>
  <c r="DA152" i="19" s="1"/>
  <c r="CM153" i="19"/>
  <c r="CW152" i="19"/>
  <c r="DJ148" i="19"/>
  <c r="DM148" i="19" s="1"/>
  <c r="CX150" i="19"/>
  <c r="DA150" i="19" s="1"/>
  <c r="CA153" i="19"/>
  <c r="DJ146" i="19"/>
  <c r="DM146" i="19" s="1"/>
  <c r="DI146" i="19"/>
  <c r="CY150" i="19"/>
  <c r="DI147" i="19"/>
  <c r="DJ147" i="19"/>
  <c r="DM147" i="19"/>
  <c r="BZ153" i="19"/>
  <c r="CC153" i="19" s="1"/>
  <c r="CX145" i="19"/>
  <c r="DA145" i="19" s="1"/>
  <c r="CY145" i="19"/>
  <c r="CW153" i="19"/>
  <c r="CX153" i="19"/>
  <c r="DA153" i="19"/>
  <c r="CM145" i="19"/>
  <c r="CL145" i="19"/>
  <c r="CO145" i="19" s="1"/>
  <c r="CW157" i="19"/>
  <c r="CX157" i="19"/>
  <c r="DA157" i="19" s="1"/>
  <c r="CK153" i="19"/>
  <c r="CX148" i="19"/>
  <c r="CW148" i="19"/>
  <c r="CK147" i="19"/>
  <c r="CL147" i="19"/>
  <c r="CL150" i="19"/>
  <c r="CO150" i="19" s="1"/>
  <c r="CM150" i="19"/>
  <c r="DK156" i="19"/>
  <c r="DJ156" i="19"/>
  <c r="DM156" i="19" s="1"/>
  <c r="BZ152" i="19"/>
  <c r="CC152" i="19" s="1"/>
  <c r="BY152" i="19"/>
  <c r="CA152" i="19"/>
  <c r="DI156" i="19"/>
  <c r="CY158" i="19"/>
  <c r="CW158" i="19"/>
  <c r="CX158" i="19"/>
  <c r="DA158" i="19" s="1"/>
  <c r="BY155" i="19"/>
  <c r="BZ155" i="19"/>
  <c r="CC155" i="19" s="1"/>
  <c r="CA155" i="19"/>
  <c r="DT146" i="19"/>
  <c r="DV146" i="19"/>
  <c r="BZ144" i="19"/>
  <c r="CC144" i="19" s="1"/>
  <c r="BY144" i="19"/>
  <c r="CA144" i="19"/>
  <c r="CB144" i="19" s="1"/>
  <c r="CA145" i="19"/>
  <c r="BZ145" i="19"/>
  <c r="CC145" i="19" s="1"/>
  <c r="AZ67" i="19"/>
  <c r="CL152" i="19"/>
  <c r="CM152" i="19"/>
  <c r="CL157" i="19"/>
  <c r="CO157" i="19" s="1"/>
  <c r="CM157" i="19"/>
  <c r="AZ122" i="19"/>
  <c r="BB122" i="19"/>
  <c r="AW122" i="19"/>
  <c r="AV122" i="19"/>
  <c r="EK122" i="19" s="1"/>
  <c r="BA122" i="19"/>
  <c r="AY122" i="19"/>
  <c r="BC122" i="19"/>
  <c r="BE122" i="19"/>
  <c r="EE150" i="19"/>
  <c r="ED150" i="19"/>
  <c r="EF150" i="19"/>
  <c r="BD122" i="19"/>
  <c r="AQ95" i="19"/>
  <c r="AQ136" i="19"/>
  <c r="CK146" i="19"/>
  <c r="CL146" i="19"/>
  <c r="DS157" i="19"/>
  <c r="AQ19" i="19"/>
  <c r="CV149" i="19"/>
  <c r="DU153" i="19"/>
  <c r="DX153" i="19" s="1"/>
  <c r="DI155" i="19"/>
  <c r="AQ25" i="19"/>
  <c r="AP32" i="19"/>
  <c r="AQ76" i="19"/>
  <c r="ED146" i="19"/>
  <c r="EE146" i="19"/>
  <c r="EG146" i="19" s="1"/>
  <c r="EH146" i="19"/>
  <c r="CW143" i="19"/>
  <c r="CX143" i="19"/>
  <c r="CW147" i="19"/>
  <c r="CX147" i="19"/>
  <c r="DA147" i="19" s="1"/>
  <c r="DJ153" i="19"/>
  <c r="DM153" i="19" s="1"/>
  <c r="DK153" i="19"/>
  <c r="AP132" i="19"/>
  <c r="AR132" i="19"/>
  <c r="BD132" i="19" s="1"/>
  <c r="EM132" i="19" s="1"/>
  <c r="DJ145" i="19"/>
  <c r="DM145" i="19" s="1"/>
  <c r="DK145" i="19"/>
  <c r="CX151" i="19"/>
  <c r="DA151" i="19" s="1"/>
  <c r="AQ21" i="19"/>
  <c r="AP10" i="19"/>
  <c r="AQ60" i="19"/>
  <c r="DK150" i="19"/>
  <c r="DL150" i="19" s="1"/>
  <c r="DI150" i="19"/>
  <c r="AQ17" i="19"/>
  <c r="CN148" i="19"/>
  <c r="CN143" i="19"/>
  <c r="CZ152" i="19"/>
  <c r="CZ153" i="19"/>
  <c r="CZ145" i="19"/>
  <c r="CZ150" i="19"/>
  <c r="DL146" i="19"/>
  <c r="CB153" i="19"/>
  <c r="CZ157" i="19"/>
  <c r="CN145" i="19"/>
  <c r="CN150" i="19"/>
  <c r="CB152" i="19"/>
  <c r="CZ158" i="19"/>
  <c r="CB145" i="19"/>
  <c r="DL156" i="19"/>
  <c r="CN157" i="19"/>
  <c r="CB155" i="19"/>
  <c r="BU122" i="19"/>
  <c r="CG122" i="19"/>
  <c r="DF122" i="19"/>
  <c r="EA122" i="19"/>
  <c r="BH122" i="19"/>
  <c r="DP122" i="19"/>
  <c r="CI122" i="19"/>
  <c r="CT122" i="19"/>
  <c r="BV122" i="19"/>
  <c r="CW149" i="19"/>
  <c r="DV157" i="19"/>
  <c r="DT157" i="19"/>
  <c r="AV132" i="19"/>
  <c r="AZ132" i="19"/>
  <c r="BA132" i="19"/>
  <c r="AW132" i="19"/>
  <c r="AX132" i="19"/>
  <c r="EL132" i="19" s="1"/>
  <c r="AY132" i="19"/>
  <c r="BH132" i="19"/>
  <c r="BM132" i="19" s="1"/>
  <c r="BD25" i="19"/>
  <c r="CZ147" i="19"/>
  <c r="BM122" i="19"/>
  <c r="BV132" i="19"/>
  <c r="BU132" i="19"/>
  <c r="DF132" i="19"/>
  <c r="CG132" i="19"/>
  <c r="EA132" i="19"/>
  <c r="EB132" i="19"/>
  <c r="DE132" i="19"/>
  <c r="EF160" i="19"/>
  <c r="EG160" i="19" s="1"/>
  <c r="EP160" i="19"/>
  <c r="ES160" i="19" s="1"/>
  <c r="AC113" i="19"/>
  <c r="AP113" i="19" s="1"/>
  <c r="EK132" i="19"/>
  <c r="DP132" i="19"/>
  <c r="AQ131" i="19"/>
  <c r="AP76" i="19"/>
  <c r="DA143" i="19"/>
  <c r="CC151" i="19"/>
  <c r="CB151" i="19"/>
  <c r="DM149" i="19"/>
  <c r="DL149" i="19"/>
  <c r="AZ8" i="19"/>
  <c r="BL8" i="19" s="1"/>
  <c r="AX8" i="19"/>
  <c r="BC8" i="19"/>
  <c r="BD8" i="19"/>
  <c r="AW8" i="19"/>
  <c r="AY8" i="19"/>
  <c r="BE8" i="19"/>
  <c r="BB8" i="19"/>
  <c r="AV8" i="19"/>
  <c r="DZ8" i="19" s="1"/>
  <c r="EM122" i="19"/>
  <c r="BW122" i="19"/>
  <c r="DZ122" i="19"/>
  <c r="CU122" i="19"/>
  <c r="DG122" i="19"/>
  <c r="DR122" i="19"/>
  <c r="CO146" i="19"/>
  <c r="CN146" i="19"/>
  <c r="BO132" i="19"/>
  <c r="CX149" i="19"/>
  <c r="DA149" i="19" s="1"/>
  <c r="CY149" i="19"/>
  <c r="CO147" i="19"/>
  <c r="CN147" i="19"/>
  <c r="BE132" i="19"/>
  <c r="BL122" i="19"/>
  <c r="AW100" i="19"/>
  <c r="AX100" i="19"/>
  <c r="CY155" i="19"/>
  <c r="CW155" i="19"/>
  <c r="CX155" i="19"/>
  <c r="DA155" i="19" s="1"/>
  <c r="BC132" i="19"/>
  <c r="BB132" i="19"/>
  <c r="CH122" i="19"/>
  <c r="CO156" i="19"/>
  <c r="CN156" i="19"/>
  <c r="AQ71" i="19"/>
  <c r="AD22" i="19"/>
  <c r="AQ22" i="19" s="1"/>
  <c r="AR22" i="19" s="1"/>
  <c r="AK46" i="19"/>
  <c r="AR46" i="19"/>
  <c r="AP88" i="19"/>
  <c r="AD63" i="19"/>
  <c r="AM69" i="19"/>
  <c r="AR69" i="19" s="1"/>
  <c r="BC69" i="19" s="1"/>
  <c r="AR66" i="19"/>
  <c r="AO93" i="19"/>
  <c r="AM91" i="19"/>
  <c r="AC119" i="19"/>
  <c r="AP72" i="19"/>
  <c r="AW121" i="19"/>
  <c r="AX121" i="19"/>
  <c r="AY121" i="19"/>
  <c r="AV121" i="19"/>
  <c r="BD121" i="19"/>
  <c r="EL122" i="19"/>
  <c r="EB122" i="19"/>
  <c r="DK148" i="19"/>
  <c r="DL148" i="19" s="1"/>
  <c r="DI148" i="19"/>
  <c r="BZ143" i="19"/>
  <c r="CC143" i="19" s="1"/>
  <c r="BY143" i="19"/>
  <c r="CA143" i="19"/>
  <c r="CB143" i="19" s="1"/>
  <c r="AR74" i="19"/>
  <c r="AD111" i="19"/>
  <c r="AD38" i="19"/>
  <c r="AC80" i="19"/>
  <c r="AR71" i="19"/>
  <c r="BI151" i="19"/>
  <c r="DQ151" i="19"/>
  <c r="BF151" i="19"/>
  <c r="BF155" i="19"/>
  <c r="BI155" i="19"/>
  <c r="DQ155" i="19" s="1"/>
  <c r="AC99" i="19"/>
  <c r="AD98" i="19"/>
  <c r="AQ98" i="19" s="1"/>
  <c r="AR98" i="19" s="1"/>
  <c r="BE98" i="19" s="1"/>
  <c r="AR56" i="19"/>
  <c r="BY154" i="19"/>
  <c r="AD107" i="19"/>
  <c r="AQ107" i="19" s="1"/>
  <c r="AR107" i="19" s="1"/>
  <c r="AD54" i="19"/>
  <c r="AQ54" i="19"/>
  <c r="AD84" i="19"/>
  <c r="AD128" i="19"/>
  <c r="AR68" i="19"/>
  <c r="AC110" i="19"/>
  <c r="AP110" i="19" s="1"/>
  <c r="AD135" i="19"/>
  <c r="DH159" i="19"/>
  <c r="DK159" i="19" s="1"/>
  <c r="EC159" i="19"/>
  <c r="CZ146" i="19"/>
  <c r="AR76" i="19"/>
  <c r="AR44" i="19"/>
  <c r="AR61" i="19"/>
  <c r="BX159" i="19"/>
  <c r="CA159" i="19" s="1"/>
  <c r="BZ159" i="19"/>
  <c r="CC159" i="19" s="1"/>
  <c r="AR24" i="19"/>
  <c r="CV159" i="19"/>
  <c r="CW159" i="19" s="1"/>
  <c r="AR70" i="19"/>
  <c r="AR55" i="19"/>
  <c r="AR101" i="19"/>
  <c r="AR108" i="19"/>
  <c r="AR82" i="19"/>
  <c r="EN159" i="19"/>
  <c r="EQ159" i="19" s="1"/>
  <c r="BY159" i="19"/>
  <c r="AQ113" i="19"/>
  <c r="EN155" i="19"/>
  <c r="EO155" i="19"/>
  <c r="EN154" i="19"/>
  <c r="EP154" i="19" s="1"/>
  <c r="ES154" i="19" s="1"/>
  <c r="EN151" i="19"/>
  <c r="EN146" i="19"/>
  <c r="EQ146" i="19" s="1"/>
  <c r="EN122" i="19"/>
  <c r="EN144" i="19"/>
  <c r="EQ144" i="19" s="1"/>
  <c r="EN150" i="19"/>
  <c r="EN145" i="19"/>
  <c r="EP145" i="19" s="1"/>
  <c r="ES145" i="19" s="1"/>
  <c r="EP155" i="19"/>
  <c r="ES155" i="19" s="1"/>
  <c r="EN158" i="19"/>
  <c r="EN157" i="19"/>
  <c r="EO157" i="19" s="1"/>
  <c r="CT132" i="19"/>
  <c r="BL132" i="19"/>
  <c r="CH132" i="19"/>
  <c r="AQ52" i="19"/>
  <c r="AC103" i="19"/>
  <c r="AP52" i="19"/>
  <c r="AP47" i="19"/>
  <c r="AP42" i="19"/>
  <c r="AH13" i="19"/>
  <c r="AR13" i="19" s="1"/>
  <c r="AI51" i="19"/>
  <c r="AI62" i="19"/>
  <c r="AI23" i="19"/>
  <c r="AR23" i="19" s="1"/>
  <c r="AW23" i="19" s="1"/>
  <c r="AJ26" i="19"/>
  <c r="AL40" i="19"/>
  <c r="AL59" i="19"/>
  <c r="AL29" i="19"/>
  <c r="AR29" i="19" s="1"/>
  <c r="AZ29" i="19" s="1"/>
  <c r="BD44" i="19"/>
  <c r="EM44" i="19" s="1"/>
  <c r="AZ44" i="19"/>
  <c r="BA44" i="19"/>
  <c r="AY44" i="19"/>
  <c r="BC44" i="19"/>
  <c r="AW44" i="19"/>
  <c r="AX44" i="19"/>
  <c r="EL44" i="19"/>
  <c r="AV44" i="19"/>
  <c r="EK44" i="19"/>
  <c r="BE44" i="19"/>
  <c r="BB44" i="19"/>
  <c r="BD61" i="19"/>
  <c r="AX22" i="19"/>
  <c r="AC96" i="19"/>
  <c r="AC92" i="19"/>
  <c r="BC87" i="19"/>
  <c r="DS145" i="19"/>
  <c r="DU145" i="19" s="1"/>
  <c r="DX145" i="19" s="1"/>
  <c r="AH130" i="19"/>
  <c r="AR130" i="19"/>
  <c r="ED158" i="19"/>
  <c r="EF158" i="19"/>
  <c r="EE158" i="19"/>
  <c r="EH158" i="19" s="1"/>
  <c r="AQ115" i="19"/>
  <c r="AR115" i="19" s="1"/>
  <c r="BE115" i="19" s="1"/>
  <c r="AD26" i="19"/>
  <c r="AD33" i="19"/>
  <c r="AD27" i="19"/>
  <c r="AD112" i="19"/>
  <c r="BA24" i="19"/>
  <c r="AW24" i="19"/>
  <c r="BE24" i="19"/>
  <c r="BH8" i="19"/>
  <c r="BM8" i="19"/>
  <c r="DV144" i="19"/>
  <c r="DT144" i="19"/>
  <c r="BY149" i="19"/>
  <c r="BZ149" i="19"/>
  <c r="CC149" i="19" s="1"/>
  <c r="CA149" i="19"/>
  <c r="AR52" i="19"/>
  <c r="AD11" i="19"/>
  <c r="AD43" i="19"/>
  <c r="AC51" i="19"/>
  <c r="AC36" i="19"/>
  <c r="AC20" i="19"/>
  <c r="AP20" i="19" s="1"/>
  <c r="AR20" i="19" s="1"/>
  <c r="AQ62" i="19"/>
  <c r="AR62" i="19" s="1"/>
  <c r="AQ31" i="19"/>
  <c r="AR31" i="19" s="1"/>
  <c r="AC28" i="19"/>
  <c r="AP28" i="19" s="1"/>
  <c r="AR30" i="19"/>
  <c r="AP112" i="19"/>
  <c r="AD59" i="19"/>
  <c r="AR34" i="19"/>
  <c r="AR77" i="19"/>
  <c r="AR14" i="19"/>
  <c r="BD68" i="19"/>
  <c r="EM68" i="19" s="1"/>
  <c r="AD15" i="19"/>
  <c r="AD37" i="19"/>
  <c r="AP109" i="19"/>
  <c r="DU144" i="19"/>
  <c r="DX144" i="19" s="1"/>
  <c r="DU150" i="19"/>
  <c r="DX150" i="19" s="1"/>
  <c r="EQ155" i="19"/>
  <c r="EO159" i="19"/>
  <c r="AV46" i="19"/>
  <c r="AX46" i="19"/>
  <c r="CS122" i="19"/>
  <c r="CZ155" i="19"/>
  <c r="CU132" i="19"/>
  <c r="CX159" i="19"/>
  <c r="DA159" i="19" s="1"/>
  <c r="CY159" i="19"/>
  <c r="AX17" i="19"/>
  <c r="AP99" i="19"/>
  <c r="AR99" i="19" s="1"/>
  <c r="BD99" i="19" s="1"/>
  <c r="AW74" i="19"/>
  <c r="BA74" i="19"/>
  <c r="CJ122" i="19"/>
  <c r="AW108" i="19"/>
  <c r="BC108" i="19"/>
  <c r="AZ108" i="19"/>
  <c r="BD108" i="19"/>
  <c r="AY108" i="19"/>
  <c r="BE108" i="19"/>
  <c r="AV108" i="19"/>
  <c r="AX108" i="19"/>
  <c r="EM121" i="19"/>
  <c r="EL100" i="19"/>
  <c r="EB100" i="19"/>
  <c r="DE100" i="19"/>
  <c r="CG8" i="19"/>
  <c r="DF8" i="19"/>
  <c r="BU8" i="19"/>
  <c r="EA8" i="19"/>
  <c r="BW132" i="19"/>
  <c r="BE76" i="19"/>
  <c r="AW76" i="19"/>
  <c r="AZ76" i="19"/>
  <c r="BC76" i="19"/>
  <c r="AX76" i="19"/>
  <c r="AY76" i="19"/>
  <c r="BB76" i="19"/>
  <c r="BA76" i="19"/>
  <c r="AV76" i="19"/>
  <c r="AQ128" i="19"/>
  <c r="AP80" i="19"/>
  <c r="EK121" i="19"/>
  <c r="DP121" i="19"/>
  <c r="AP119" i="19"/>
  <c r="BA66" i="19"/>
  <c r="BB66" i="19"/>
  <c r="BC66" i="19"/>
  <c r="AX66" i="19"/>
  <c r="AW66" i="19"/>
  <c r="AZ66" i="19"/>
  <c r="AV66" i="19"/>
  <c r="AY66" i="19"/>
  <c r="BE66" i="19"/>
  <c r="BD66" i="19"/>
  <c r="CT8" i="19"/>
  <c r="BV8" i="19"/>
  <c r="CH8" i="19"/>
  <c r="CS8" i="19" s="1"/>
  <c r="DG132" i="19"/>
  <c r="AZ24" i="19"/>
  <c r="BC24" i="19"/>
  <c r="DF121" i="19"/>
  <c r="AQ63" i="19"/>
  <c r="AR63" i="19" s="1"/>
  <c r="EM8" i="19"/>
  <c r="DR8" i="19"/>
  <c r="BO8" i="19"/>
  <c r="CB149" i="19"/>
  <c r="DZ44" i="19"/>
  <c r="EP159" i="19"/>
  <c r="BD101" i="19"/>
  <c r="EM101" i="19" s="1"/>
  <c r="BC101" i="19"/>
  <c r="AW101" i="19"/>
  <c r="BB101" i="19"/>
  <c r="BA101" i="19"/>
  <c r="AX101" i="19"/>
  <c r="AY101" i="19"/>
  <c r="AV101" i="19"/>
  <c r="AZ101" i="19"/>
  <c r="BE101" i="19"/>
  <c r="AQ84" i="19"/>
  <c r="BE117" i="19"/>
  <c r="EL121" i="19"/>
  <c r="DE121" i="19"/>
  <c r="EB121" i="19"/>
  <c r="EC122" i="19"/>
  <c r="EE122" i="19" s="1"/>
  <c r="EH122" i="19" s="1"/>
  <c r="AW55" i="19"/>
  <c r="AV55" i="19"/>
  <c r="AY55" i="19"/>
  <c r="BE55" i="19"/>
  <c r="BA55" i="19"/>
  <c r="AX55" i="19"/>
  <c r="BC55" i="19"/>
  <c r="BB55" i="19"/>
  <c r="AZ55" i="19"/>
  <c r="BD55" i="19"/>
  <c r="AQ135" i="19"/>
  <c r="AR135" i="19" s="1"/>
  <c r="BB56" i="19"/>
  <c r="AZ56" i="19"/>
  <c r="BA56" i="19"/>
  <c r="AY56" i="19"/>
  <c r="BD56" i="19"/>
  <c r="AX56" i="19"/>
  <c r="AW56" i="19"/>
  <c r="AV56" i="19"/>
  <c r="BC56" i="19"/>
  <c r="BE56" i="19"/>
  <c r="DZ56" i="19" s="1"/>
  <c r="DR132" i="19"/>
  <c r="DZ132" i="19"/>
  <c r="EC132" i="19" s="1"/>
  <c r="BK132" i="19"/>
  <c r="BX122" i="19"/>
  <c r="CA122" i="19" s="1"/>
  <c r="EB8" i="19"/>
  <c r="EC8" i="19" s="1"/>
  <c r="EE8" i="19" s="1"/>
  <c r="EH8" i="19" s="1"/>
  <c r="EL8" i="19"/>
  <c r="DE8" i="19"/>
  <c r="BD76" i="19"/>
  <c r="CI132" i="19"/>
  <c r="EO154" i="19"/>
  <c r="AY70" i="19"/>
  <c r="AW68" i="19"/>
  <c r="BC68" i="19"/>
  <c r="AZ68" i="19"/>
  <c r="AY68" i="19"/>
  <c r="AV68" i="19"/>
  <c r="BW68" i="19" s="1"/>
  <c r="BE68" i="19"/>
  <c r="AX68" i="19"/>
  <c r="BB68" i="19"/>
  <c r="BA68" i="19"/>
  <c r="DS151" i="19"/>
  <c r="DU151" i="19" s="1"/>
  <c r="DX151" i="19"/>
  <c r="AY46" i="19"/>
  <c r="CZ149" i="19"/>
  <c r="EK8" i="19"/>
  <c r="DP8" i="19"/>
  <c r="DG8" i="19"/>
  <c r="CI8" i="19"/>
  <c r="CU8" i="19"/>
  <c r="BG8" i="19"/>
  <c r="BW8" i="19"/>
  <c r="EQ154" i="19"/>
  <c r="ER154" i="19" s="1"/>
  <c r="EQ157" i="19"/>
  <c r="EP157" i="19"/>
  <c r="ES157" i="19" s="1"/>
  <c r="EO145" i="19"/>
  <c r="EQ145" i="19"/>
  <c r="ER145" i="19" s="1"/>
  <c r="EP146" i="19"/>
  <c r="ES146" i="19" s="1"/>
  <c r="EQ151" i="19"/>
  <c r="EP151" i="19"/>
  <c r="ES151" i="19" s="1"/>
  <c r="EO151" i="19"/>
  <c r="EQ150" i="19"/>
  <c r="EP150" i="19"/>
  <c r="ES150" i="19" s="1"/>
  <c r="EO150" i="19"/>
  <c r="EO146" i="19"/>
  <c r="EO144" i="19"/>
  <c r="EP144" i="19"/>
  <c r="ES144" i="19"/>
  <c r="ER155" i="19"/>
  <c r="AV62" i="19"/>
  <c r="EK62" i="19" s="1"/>
  <c r="AX62" i="19"/>
  <c r="EL62" i="19" s="1"/>
  <c r="BA62" i="19"/>
  <c r="AZ62" i="19"/>
  <c r="BD62" i="19"/>
  <c r="BB62" i="19"/>
  <c r="AY62" i="19"/>
  <c r="BC62" i="19"/>
  <c r="BE62" i="19"/>
  <c r="AW62" i="19"/>
  <c r="AP36" i="19"/>
  <c r="AX31" i="19"/>
  <c r="EL31" i="19" s="1"/>
  <c r="BA31" i="19"/>
  <c r="AW31" i="19"/>
  <c r="AZ31" i="19"/>
  <c r="BC31" i="19"/>
  <c r="AY31" i="19"/>
  <c r="BB31" i="19"/>
  <c r="AV31" i="19"/>
  <c r="EK31" i="19" s="1"/>
  <c r="BD31" i="19"/>
  <c r="BD107" i="19"/>
  <c r="BE107" i="19"/>
  <c r="BC107" i="19"/>
  <c r="BB107" i="19"/>
  <c r="BA107" i="19"/>
  <c r="AY107" i="19"/>
  <c r="AZ107" i="19"/>
  <c r="AW107" i="19"/>
  <c r="AX107" i="19"/>
  <c r="EL107" i="19" s="1"/>
  <c r="AV107" i="19"/>
  <c r="EK107" i="19" s="1"/>
  <c r="AX34" i="19"/>
  <c r="EL34" i="19" s="1"/>
  <c r="AY34" i="19"/>
  <c r="BA34" i="19"/>
  <c r="AV34" i="19"/>
  <c r="EK34" i="19" s="1"/>
  <c r="AX30" i="19"/>
  <c r="EL30" i="19" s="1"/>
  <c r="BB30" i="19"/>
  <c r="AW30" i="19"/>
  <c r="AZ30" i="19"/>
  <c r="AV30" i="19"/>
  <c r="EK30" i="19" s="1"/>
  <c r="BD30" i="19"/>
  <c r="EM30" i="19" s="1"/>
  <c r="BC30" i="19"/>
  <c r="AY30" i="19"/>
  <c r="BA30" i="19"/>
  <c r="BE30" i="19"/>
  <c r="AX52" i="19"/>
  <c r="EL52" i="19" s="1"/>
  <c r="BC52" i="19"/>
  <c r="BA52" i="19"/>
  <c r="AV52" i="19"/>
  <c r="EK52" i="19"/>
  <c r="AY52" i="19"/>
  <c r="AZ52" i="19"/>
  <c r="BB52" i="19"/>
  <c r="AW52" i="19"/>
  <c r="DW144" i="19"/>
  <c r="AQ27" i="19"/>
  <c r="AR27" i="19"/>
  <c r="BO44" i="19"/>
  <c r="BL44" i="19"/>
  <c r="BB13" i="19"/>
  <c r="BE13" i="19"/>
  <c r="AW13" i="19"/>
  <c r="BA13" i="19"/>
  <c r="BC13" i="19"/>
  <c r="AY13" i="19"/>
  <c r="BD13" i="19"/>
  <c r="EM13" i="19" s="1"/>
  <c r="AZ13" i="19"/>
  <c r="AX13" i="19"/>
  <c r="EL13" i="19"/>
  <c r="AQ59" i="19"/>
  <c r="AP51" i="19"/>
  <c r="AR51" i="19" s="1"/>
  <c r="BD51" i="19" s="1"/>
  <c r="EM51" i="19" s="1"/>
  <c r="AQ33" i="19"/>
  <c r="BD130" i="19"/>
  <c r="EM130" i="19" s="1"/>
  <c r="AY130" i="19"/>
  <c r="BA130" i="19"/>
  <c r="DR44" i="19"/>
  <c r="BB23" i="19"/>
  <c r="AZ23" i="19"/>
  <c r="AY23" i="19"/>
  <c r="AV23" i="19"/>
  <c r="EK23" i="19"/>
  <c r="BD23" i="19"/>
  <c r="BE23" i="19"/>
  <c r="AX23" i="19"/>
  <c r="EL23" i="19" s="1"/>
  <c r="EN23" i="19" s="1"/>
  <c r="EO23" i="19" s="1"/>
  <c r="BC23" i="19"/>
  <c r="BA23" i="19"/>
  <c r="AP103" i="19"/>
  <c r="AR103" i="19" s="1"/>
  <c r="BD103" i="19" s="1"/>
  <c r="EM103" i="19" s="1"/>
  <c r="AP96" i="19"/>
  <c r="AR96" i="19" s="1"/>
  <c r="AQ15" i="19"/>
  <c r="BV24" i="19"/>
  <c r="CU44" i="19"/>
  <c r="DG44" i="19"/>
  <c r="BG44" i="19"/>
  <c r="BW44" i="19"/>
  <c r="CI44" i="19"/>
  <c r="DP44" i="19"/>
  <c r="BE52" i="19"/>
  <c r="BA106" i="19"/>
  <c r="BB106" i="19"/>
  <c r="AY106" i="19"/>
  <c r="BC106" i="19"/>
  <c r="AZ106" i="19"/>
  <c r="DR68" i="19"/>
  <c r="BI8" i="19"/>
  <c r="BK8" i="19"/>
  <c r="EB44" i="19"/>
  <c r="DE44" i="19"/>
  <c r="BE114" i="19"/>
  <c r="BD114" i="19"/>
  <c r="EM114" i="19" s="1"/>
  <c r="AY114" i="19"/>
  <c r="BB114" i="19"/>
  <c r="AZ114" i="19"/>
  <c r="AX114" i="19"/>
  <c r="EL114" i="19" s="1"/>
  <c r="AQ37" i="19"/>
  <c r="AR37" i="19"/>
  <c r="BE37" i="19" s="1"/>
  <c r="AR28" i="19"/>
  <c r="BE14" i="19"/>
  <c r="AX14" i="19"/>
  <c r="EL14" i="19" s="1"/>
  <c r="BB14" i="19"/>
  <c r="AZ14" i="19"/>
  <c r="AV14" i="19"/>
  <c r="EK14" i="19" s="1"/>
  <c r="BA14" i="19"/>
  <c r="AY14" i="19"/>
  <c r="BC14" i="19"/>
  <c r="AW14" i="19"/>
  <c r="BD14" i="19"/>
  <c r="EM14" i="19" s="1"/>
  <c r="BE31" i="19"/>
  <c r="AQ43" i="19"/>
  <c r="AR43" i="19"/>
  <c r="BE43" i="19" s="1"/>
  <c r="DW150" i="19"/>
  <c r="AQ26" i="19"/>
  <c r="AR26" i="19" s="1"/>
  <c r="BE26" i="19" s="1"/>
  <c r="DT145" i="19"/>
  <c r="DV145" i="19"/>
  <c r="DW145" i="19"/>
  <c r="CH44" i="19"/>
  <c r="CS44" i="19"/>
  <c r="CT44" i="19"/>
  <c r="BV44" i="19"/>
  <c r="BD29" i="19"/>
  <c r="AW29" i="19"/>
  <c r="BB29" i="19"/>
  <c r="AY29" i="19"/>
  <c r="AV29" i="19"/>
  <c r="EK29" i="19"/>
  <c r="BA29" i="19"/>
  <c r="BE29" i="19"/>
  <c r="AX29" i="19"/>
  <c r="EL29" i="19"/>
  <c r="BC29" i="19"/>
  <c r="AX77" i="19"/>
  <c r="EL77" i="19" s="1"/>
  <c r="BC77" i="19"/>
  <c r="AV77" i="19"/>
  <c r="EK77" i="19" s="1"/>
  <c r="BA77" i="19"/>
  <c r="AW77" i="19"/>
  <c r="BE77" i="19"/>
  <c r="DZ77" i="19" s="1"/>
  <c r="AZ77" i="19"/>
  <c r="BD77" i="19"/>
  <c r="EM77" i="19" s="1"/>
  <c r="BB77" i="19"/>
  <c r="AY77" i="19"/>
  <c r="BA137" i="19"/>
  <c r="AY137" i="19"/>
  <c r="AV137" i="19"/>
  <c r="EK137" i="19" s="1"/>
  <c r="AX137" i="19"/>
  <c r="EL137" i="19" s="1"/>
  <c r="BE137" i="19"/>
  <c r="AZ137" i="19"/>
  <c r="BB137" i="19"/>
  <c r="BC137" i="19"/>
  <c r="AW137" i="19"/>
  <c r="BD137" i="19"/>
  <c r="EM137" i="19" s="1"/>
  <c r="AQ11" i="19"/>
  <c r="AR11" i="19" s="1"/>
  <c r="BE11" i="19" s="1"/>
  <c r="AQ112" i="19"/>
  <c r="AR112" i="19" s="1"/>
  <c r="BC115" i="19"/>
  <c r="AZ115" i="19"/>
  <c r="AW115" i="19"/>
  <c r="AX115" i="19"/>
  <c r="EL115" i="19"/>
  <c r="AV115" i="19"/>
  <c r="EK115" i="19" s="1"/>
  <c r="BB115" i="19"/>
  <c r="AY115" i="19"/>
  <c r="BA115" i="19"/>
  <c r="BD115" i="19"/>
  <c r="AP92" i="19"/>
  <c r="AR92" i="19"/>
  <c r="DF44" i="19"/>
  <c r="DH44" i="19" s="1"/>
  <c r="CG44" i="19"/>
  <c r="EA44" i="19"/>
  <c r="BH44" i="19"/>
  <c r="BM44" i="19" s="1"/>
  <c r="BU44" i="19"/>
  <c r="AR59" i="19"/>
  <c r="BE59" i="19" s="1"/>
  <c r="AV13" i="19"/>
  <c r="EK13" i="19" s="1"/>
  <c r="BD52" i="19"/>
  <c r="CS132" i="19"/>
  <c r="CJ132" i="19"/>
  <c r="CL132" i="19" s="1"/>
  <c r="CO132" i="19" s="1"/>
  <c r="EM99" i="19"/>
  <c r="EM119" i="19"/>
  <c r="EN77" i="19"/>
  <c r="CT23" i="19"/>
  <c r="DR23" i="19"/>
  <c r="EM23" i="19"/>
  <c r="DR107" i="19"/>
  <c r="EM107" i="19"/>
  <c r="BU68" i="19"/>
  <c r="DF68" i="19"/>
  <c r="CG68" i="19"/>
  <c r="BH56" i="19"/>
  <c r="BU56" i="19"/>
  <c r="EA56" i="19"/>
  <c r="DF56" i="19"/>
  <c r="BM56" i="19"/>
  <c r="CG56" i="19"/>
  <c r="EK55" i="19"/>
  <c r="DP55" i="19"/>
  <c r="CU55" i="19"/>
  <c r="BG55" i="19"/>
  <c r="EL101" i="19"/>
  <c r="DE101" i="19"/>
  <c r="EB101" i="19"/>
  <c r="CH66" i="19"/>
  <c r="CT66" i="19"/>
  <c r="BV66" i="19"/>
  <c r="CV122" i="19"/>
  <c r="CW122" i="19" s="1"/>
  <c r="CG46" i="19"/>
  <c r="BH46" i="19"/>
  <c r="BM46" i="19" s="1"/>
  <c r="EA46" i="19"/>
  <c r="BU46" i="19"/>
  <c r="DF46" i="19"/>
  <c r="BO56" i="19"/>
  <c r="CT55" i="19"/>
  <c r="BV55" i="19"/>
  <c r="CH55" i="19"/>
  <c r="BO101" i="19"/>
  <c r="EL66" i="19"/>
  <c r="EB66" i="19"/>
  <c r="DE66" i="19"/>
  <c r="CS66" i="19"/>
  <c r="CT76" i="19"/>
  <c r="EL108" i="19"/>
  <c r="EB108" i="19"/>
  <c r="DE108" i="19"/>
  <c r="BI44" i="19"/>
  <c r="DV151" i="19"/>
  <c r="DW151" i="19" s="1"/>
  <c r="DT151" i="19"/>
  <c r="CV8" i="19"/>
  <c r="CW8" i="19"/>
  <c r="BZ122" i="19"/>
  <c r="CC122" i="19" s="1"/>
  <c r="BY122" i="19"/>
  <c r="ED122" i="19"/>
  <c r="BA63" i="19"/>
  <c r="AX63" i="19"/>
  <c r="AW63" i="19"/>
  <c r="AV63" i="19"/>
  <c r="AZ63" i="19"/>
  <c r="BB63" i="19"/>
  <c r="BC63" i="19"/>
  <c r="AY63" i="19"/>
  <c r="EN121" i="19"/>
  <c r="EK76" i="19"/>
  <c r="DG76" i="19"/>
  <c r="DP76" i="19"/>
  <c r="CU76" i="19"/>
  <c r="BG76" i="19"/>
  <c r="BW76" i="19"/>
  <c r="CI76" i="19"/>
  <c r="DZ76" i="19"/>
  <c r="DP108" i="19"/>
  <c r="EK108" i="19"/>
  <c r="CZ159" i="19"/>
  <c r="EF122" i="19"/>
  <c r="EG122" i="19" s="1"/>
  <c r="DR29" i="19"/>
  <c r="EM29" i="19"/>
  <c r="DR62" i="19"/>
  <c r="EM62" i="19"/>
  <c r="BO68" i="19"/>
  <c r="BL68" i="19"/>
  <c r="CH68" i="19"/>
  <c r="CS68" i="19"/>
  <c r="CT68" i="19"/>
  <c r="BV68" i="19"/>
  <c r="EA70" i="19"/>
  <c r="BH70" i="19"/>
  <c r="BM70" i="19" s="1"/>
  <c r="CG70" i="19"/>
  <c r="BU70" i="19"/>
  <c r="DF70" i="19"/>
  <c r="ED132" i="19"/>
  <c r="EE132" i="19"/>
  <c r="EH132" i="19" s="1"/>
  <c r="EF132" i="19"/>
  <c r="BV101" i="19"/>
  <c r="CH101" i="19"/>
  <c r="CT101" i="19"/>
  <c r="EM66" i="19"/>
  <c r="DR66" i="19"/>
  <c r="BO76" i="19"/>
  <c r="BL76" i="19"/>
  <c r="CJ8" i="19"/>
  <c r="CL8" i="19"/>
  <c r="CO8" i="19" s="1"/>
  <c r="CK122" i="19"/>
  <c r="CM122" i="19"/>
  <c r="EK56" i="19"/>
  <c r="BW56" i="19"/>
  <c r="CI56" i="19"/>
  <c r="DG56" i="19"/>
  <c r="BG56" i="19"/>
  <c r="CU56" i="19"/>
  <c r="DP56" i="19"/>
  <c r="EL55" i="19"/>
  <c r="EB55" i="19"/>
  <c r="DE55" i="19"/>
  <c r="DR101" i="19"/>
  <c r="DZ101" i="19"/>
  <c r="DH132" i="19"/>
  <c r="CX8" i="19"/>
  <c r="DA8" i="19" s="1"/>
  <c r="DZ66" i="19"/>
  <c r="BL66" i="19"/>
  <c r="BO66" i="19"/>
  <c r="CG108" i="19"/>
  <c r="DF108" i="19"/>
  <c r="BU108" i="19"/>
  <c r="EA108" i="19"/>
  <c r="BH108" i="19"/>
  <c r="BK108" i="19"/>
  <c r="DE68" i="19"/>
  <c r="EL68" i="19"/>
  <c r="EB68" i="19"/>
  <c r="DR76" i="19"/>
  <c r="EM76" i="19"/>
  <c r="CH56" i="19"/>
  <c r="CS56" i="19" s="1"/>
  <c r="CT56" i="19"/>
  <c r="BV56" i="19"/>
  <c r="BX56" i="19" s="1"/>
  <c r="BD135" i="19"/>
  <c r="AW135" i="19"/>
  <c r="BA135" i="19"/>
  <c r="BO55" i="19"/>
  <c r="BL55" i="19"/>
  <c r="BH66" i="19"/>
  <c r="BI66" i="19"/>
  <c r="DQ66" i="19" s="1"/>
  <c r="EA66" i="19"/>
  <c r="CG66" i="19"/>
  <c r="DF66" i="19"/>
  <c r="BU66" i="19"/>
  <c r="DF76" i="19"/>
  <c r="CG76" i="19"/>
  <c r="BH76" i="19"/>
  <c r="EA76" i="19"/>
  <c r="BU76" i="19"/>
  <c r="EM108" i="19"/>
  <c r="DR108" i="19"/>
  <c r="AY99" i="19"/>
  <c r="BA99" i="19"/>
  <c r="AV99" i="19"/>
  <c r="DZ99" i="19" s="1"/>
  <c r="AW99" i="19"/>
  <c r="AZ99" i="19"/>
  <c r="AX99" i="19"/>
  <c r="DE99" i="19" s="1"/>
  <c r="BB99" i="19"/>
  <c r="BC99" i="19"/>
  <c r="BE99" i="19"/>
  <c r="DE46" i="19"/>
  <c r="EL46" i="19"/>
  <c r="EB46" i="19"/>
  <c r="BI46" i="19"/>
  <c r="EP23" i="19"/>
  <c r="ES23" i="19" s="1"/>
  <c r="CY8" i="19"/>
  <c r="DE56" i="19"/>
  <c r="DH56" i="19" s="1"/>
  <c r="EL56" i="19"/>
  <c r="EB56" i="19"/>
  <c r="BK56" i="19"/>
  <c r="BI56" i="19"/>
  <c r="DZ55" i="19"/>
  <c r="EK101" i="19"/>
  <c r="DP101" i="19"/>
  <c r="BW101" i="19"/>
  <c r="CI101" i="19"/>
  <c r="CU101" i="19"/>
  <c r="DG101" i="19"/>
  <c r="BG101" i="19"/>
  <c r="ES159" i="19"/>
  <c r="ER159" i="19"/>
  <c r="EK66" i="19"/>
  <c r="BW66" i="19"/>
  <c r="CU66" i="19"/>
  <c r="DP66" i="19"/>
  <c r="BG66" i="19"/>
  <c r="CI66" i="19"/>
  <c r="DG66" i="19"/>
  <c r="DH66" i="19" s="1"/>
  <c r="EL76" i="19"/>
  <c r="EB76" i="19"/>
  <c r="DE76" i="19"/>
  <c r="EK46" i="19"/>
  <c r="DP46" i="19"/>
  <c r="BC98" i="19"/>
  <c r="AY98" i="19"/>
  <c r="BB98" i="19"/>
  <c r="AV98" i="19"/>
  <c r="BD98" i="19"/>
  <c r="AZ98" i="19"/>
  <c r="BA98" i="19"/>
  <c r="AX98" i="19"/>
  <c r="AW98" i="19"/>
  <c r="EN137" i="19"/>
  <c r="EP137" i="19" s="1"/>
  <c r="ES137" i="19" s="1"/>
  <c r="EM52" i="19"/>
  <c r="EN52" i="19"/>
  <c r="EN29" i="19"/>
  <c r="EN107" i="19"/>
  <c r="CM8" i="19"/>
  <c r="CN8" i="19" s="1"/>
  <c r="EK68" i="19"/>
  <c r="DP68" i="19"/>
  <c r="EM56" i="19"/>
  <c r="DR56" i="19"/>
  <c r="BH55" i="19"/>
  <c r="BU55" i="19"/>
  <c r="DF55" i="19"/>
  <c r="CG55" i="19"/>
  <c r="EA55" i="19"/>
  <c r="BH101" i="19"/>
  <c r="BI101" i="19" s="1"/>
  <c r="CG101" i="19"/>
  <c r="EA101" i="19"/>
  <c r="DF101" i="19"/>
  <c r="BU101" i="19"/>
  <c r="BX101" i="19" s="1"/>
  <c r="BY101" i="19" s="1"/>
  <c r="AZ119" i="19"/>
  <c r="AX119" i="19"/>
  <c r="BA119" i="19"/>
  <c r="AV119" i="19"/>
  <c r="BB119" i="19"/>
  <c r="AW119" i="19"/>
  <c r="AY119" i="19"/>
  <c r="BC119" i="19"/>
  <c r="BE119" i="19"/>
  <c r="BX132" i="19"/>
  <c r="EL17" i="19"/>
  <c r="DE17" i="19"/>
  <c r="EB17" i="19"/>
  <c r="CL122" i="19"/>
  <c r="CO122" i="19" s="1"/>
  <c r="DR115" i="19"/>
  <c r="EM115" i="19"/>
  <c r="EN115" i="19"/>
  <c r="EO115" i="19" s="1"/>
  <c r="ER157" i="19"/>
  <c r="ER144" i="19"/>
  <c r="ER151" i="19"/>
  <c r="ER150" i="19"/>
  <c r="AX112" i="19"/>
  <c r="EL112" i="19" s="1"/>
  <c r="BC112" i="19"/>
  <c r="AW112" i="19"/>
  <c r="BA112" i="19"/>
  <c r="AY112" i="19"/>
  <c r="BB112" i="19"/>
  <c r="AV112" i="19"/>
  <c r="EK112" i="19" s="1"/>
  <c r="AZ112" i="19"/>
  <c r="BD112" i="19"/>
  <c r="EM112" i="19"/>
  <c r="BE112" i="19"/>
  <c r="CV44" i="19"/>
  <c r="CW44" i="19" s="1"/>
  <c r="CH29" i="19"/>
  <c r="CT29" i="19"/>
  <c r="BV29" i="19"/>
  <c r="CJ44" i="19"/>
  <c r="CK44" i="19" s="1"/>
  <c r="BE92" i="19"/>
  <c r="BC92" i="19"/>
  <c r="BB92" i="19"/>
  <c r="BA92" i="19"/>
  <c r="AW92" i="19"/>
  <c r="AZ92" i="19"/>
  <c r="AY92" i="19"/>
  <c r="AX92" i="19"/>
  <c r="EL92" i="19" s="1"/>
  <c r="AV92" i="19"/>
  <c r="EK92" i="19" s="1"/>
  <c r="CI115" i="19"/>
  <c r="DP115" i="19"/>
  <c r="CU115" i="19"/>
  <c r="BW115" i="19"/>
  <c r="DG115" i="19"/>
  <c r="BG115" i="19"/>
  <c r="BV14" i="19"/>
  <c r="CT14" i="19"/>
  <c r="CH14" i="19"/>
  <c r="DZ14" i="19"/>
  <c r="BC20" i="19"/>
  <c r="AV20" i="19"/>
  <c r="EK20" i="19" s="1"/>
  <c r="BA20" i="19"/>
  <c r="AY20" i="19"/>
  <c r="BB20" i="19"/>
  <c r="AX20" i="19"/>
  <c r="EL20" i="19" s="1"/>
  <c r="AW20" i="19"/>
  <c r="BE20" i="19"/>
  <c r="AZ20" i="19"/>
  <c r="BK44" i="19"/>
  <c r="CH23" i="19"/>
  <c r="CS23" i="19" s="1"/>
  <c r="AX96" i="19"/>
  <c r="EL96" i="19" s="1"/>
  <c r="AW96" i="19"/>
  <c r="BB96" i="19"/>
  <c r="BE96" i="19"/>
  <c r="AV96" i="19"/>
  <c r="EK96" i="19"/>
  <c r="BA96" i="19"/>
  <c r="AZ96" i="19"/>
  <c r="AY96" i="19"/>
  <c r="BC96" i="19"/>
  <c r="BH23" i="19"/>
  <c r="BM23" i="19"/>
  <c r="DF23" i="19"/>
  <c r="EA23" i="19"/>
  <c r="CG23" i="19"/>
  <c r="BU23" i="19"/>
  <c r="BU130" i="19"/>
  <c r="CG130" i="19"/>
  <c r="DF130" i="19"/>
  <c r="EA130" i="19"/>
  <c r="BH130" i="19"/>
  <c r="BM130" i="19"/>
  <c r="CT13" i="19"/>
  <c r="CH13" i="19"/>
  <c r="BV13" i="19"/>
  <c r="BA27" i="19"/>
  <c r="AX27" i="19"/>
  <c r="EL27" i="19" s="1"/>
  <c r="BB27" i="19"/>
  <c r="BD27" i="19"/>
  <c r="EM27" i="19" s="1"/>
  <c r="AZ27" i="19"/>
  <c r="AV27" i="19"/>
  <c r="EK27" i="19" s="1"/>
  <c r="AW27" i="19"/>
  <c r="BC27" i="19"/>
  <c r="AY27" i="19"/>
  <c r="BO52" i="19"/>
  <c r="BL52" i="19"/>
  <c r="CI30" i="19"/>
  <c r="CU30" i="19"/>
  <c r="DG30" i="19"/>
  <c r="BW30" i="19"/>
  <c r="DP30" i="19"/>
  <c r="DE107" i="19"/>
  <c r="EB107" i="19"/>
  <c r="EA62" i="19"/>
  <c r="DF62" i="19"/>
  <c r="BH62" i="19"/>
  <c r="BU62" i="19"/>
  <c r="CG62" i="19"/>
  <c r="BM62" i="19"/>
  <c r="DQ44" i="19"/>
  <c r="DS44" i="19" s="1"/>
  <c r="DT44" i="19" s="1"/>
  <c r="BN44" i="19"/>
  <c r="BP44" i="19" s="1"/>
  <c r="BQ44" i="19" s="1"/>
  <c r="CH115" i="19"/>
  <c r="CS115" i="19" s="1"/>
  <c r="BV115" i="19"/>
  <c r="BX115" i="19" s="1"/>
  <c r="CT115" i="19"/>
  <c r="AW26" i="19"/>
  <c r="BC26" i="19"/>
  <c r="BB26" i="19"/>
  <c r="AY26" i="19"/>
  <c r="AZ26" i="19"/>
  <c r="AV26" i="19"/>
  <c r="EK26" i="19" s="1"/>
  <c r="BA26" i="19"/>
  <c r="BD26" i="19"/>
  <c r="AX26" i="19"/>
  <c r="EL26" i="19"/>
  <c r="CG14" i="19"/>
  <c r="DF14" i="19"/>
  <c r="BH14" i="19"/>
  <c r="BM14" i="19" s="1"/>
  <c r="EA14" i="19"/>
  <c r="BU14" i="19"/>
  <c r="BX68" i="19"/>
  <c r="CA68" i="19"/>
  <c r="BL23" i="19"/>
  <c r="BO23" i="19"/>
  <c r="BC51" i="19"/>
  <c r="BB51" i="19"/>
  <c r="BE51" i="19"/>
  <c r="DR51" i="19" s="1"/>
  <c r="AX51" i="19"/>
  <c r="EL51" i="19"/>
  <c r="AV51" i="19"/>
  <c r="EK51" i="19"/>
  <c r="EN51" i="19" s="1"/>
  <c r="EO51" i="19" s="1"/>
  <c r="BA51" i="19"/>
  <c r="AZ51" i="19"/>
  <c r="AY51" i="19"/>
  <c r="AW51" i="19"/>
  <c r="EB13" i="19"/>
  <c r="DE13" i="19"/>
  <c r="EB52" i="19"/>
  <c r="DE52" i="19"/>
  <c r="CH30" i="19"/>
  <c r="BV30" i="19"/>
  <c r="CT30" i="19"/>
  <c r="BC59" i="19"/>
  <c r="AW59" i="19"/>
  <c r="AV59" i="19"/>
  <c r="EK59" i="19" s="1"/>
  <c r="AX59" i="19"/>
  <c r="EL59" i="19" s="1"/>
  <c r="AY59" i="19"/>
  <c r="BB59" i="19"/>
  <c r="BD59" i="19"/>
  <c r="BA59" i="19"/>
  <c r="AZ59" i="19"/>
  <c r="DP13" i="19"/>
  <c r="DG13" i="19"/>
  <c r="CU13" i="19"/>
  <c r="CI13" i="19"/>
  <c r="BW13" i="19"/>
  <c r="CT77" i="19"/>
  <c r="CH77" i="19"/>
  <c r="BV77" i="19"/>
  <c r="BX44" i="19"/>
  <c r="BZ44" i="19" s="1"/>
  <c r="CC44" i="19" s="1"/>
  <c r="DE137" i="19"/>
  <c r="EB137" i="19"/>
  <c r="BL77" i="19"/>
  <c r="BO77" i="19"/>
  <c r="DE29" i="19"/>
  <c r="EB29" i="19"/>
  <c r="CS29" i="19"/>
  <c r="AZ43" i="19"/>
  <c r="AY43" i="19"/>
  <c r="BA43" i="19"/>
  <c r="AV43" i="19"/>
  <c r="EK43" i="19" s="1"/>
  <c r="AW43" i="19"/>
  <c r="BC43" i="19"/>
  <c r="BB43" i="19"/>
  <c r="AX43" i="19"/>
  <c r="EL43" i="19" s="1"/>
  <c r="BD43" i="19"/>
  <c r="DZ43" i="19"/>
  <c r="BO14" i="19"/>
  <c r="BL14" i="19"/>
  <c r="BU106" i="19"/>
  <c r="EA106" i="19"/>
  <c r="DF106" i="19"/>
  <c r="BH106" i="19"/>
  <c r="CG106" i="19"/>
  <c r="CH52" i="19"/>
  <c r="CT52" i="19"/>
  <c r="BV52" i="19"/>
  <c r="DF107" i="19"/>
  <c r="BH107" i="19"/>
  <c r="BK107" i="19" s="1"/>
  <c r="EA107" i="19"/>
  <c r="BU107" i="19"/>
  <c r="CG107" i="19"/>
  <c r="BH31" i="19"/>
  <c r="BM31" i="19" s="1"/>
  <c r="DF31" i="19"/>
  <c r="EA31" i="19"/>
  <c r="BU31" i="19"/>
  <c r="CG31" i="19"/>
  <c r="DP137" i="19"/>
  <c r="DG137" i="19"/>
  <c r="CI137" i="19"/>
  <c r="BW137" i="19"/>
  <c r="CU137" i="19"/>
  <c r="BG77" i="19"/>
  <c r="CU77" i="19"/>
  <c r="CI77" i="19"/>
  <c r="DG77" i="19"/>
  <c r="DP77" i="19"/>
  <c r="BW77" i="19"/>
  <c r="DZ29" i="19"/>
  <c r="CX44" i="19"/>
  <c r="DA44" i="19" s="1"/>
  <c r="DP14" i="19"/>
  <c r="DG14" i="19"/>
  <c r="CI14" i="19"/>
  <c r="CU14" i="19"/>
  <c r="BW14" i="19"/>
  <c r="BG14" i="19"/>
  <c r="BA37" i="19"/>
  <c r="AZ37" i="19"/>
  <c r="BB37" i="19"/>
  <c r="BC37" i="19"/>
  <c r="AY37" i="19"/>
  <c r="BD37" i="19"/>
  <c r="AW37" i="19"/>
  <c r="AX37" i="19"/>
  <c r="EL37" i="19" s="1"/>
  <c r="AV37" i="19"/>
  <c r="EK37" i="19" s="1"/>
  <c r="DE23" i="19"/>
  <c r="EB23" i="19"/>
  <c r="BK23" i="19"/>
  <c r="BI23" i="19"/>
  <c r="BO30" i="19"/>
  <c r="BL30" i="19"/>
  <c r="DE30" i="19"/>
  <c r="EB30" i="19"/>
  <c r="CS30" i="19"/>
  <c r="BO107" i="19"/>
  <c r="BL107" i="19"/>
  <c r="BL62" i="19"/>
  <c r="BO62" i="19"/>
  <c r="BB103" i="19"/>
  <c r="AZ103" i="19"/>
  <c r="BE103" i="19"/>
  <c r="DZ103" i="19" s="1"/>
  <c r="AV103" i="19"/>
  <c r="EK103" i="19"/>
  <c r="AY103" i="19"/>
  <c r="BA103" i="19"/>
  <c r="BC103" i="19"/>
  <c r="AX103" i="19"/>
  <c r="EL103" i="19" s="1"/>
  <c r="AW103" i="19"/>
  <c r="CM132" i="19"/>
  <c r="CN132" i="19" s="1"/>
  <c r="CK132" i="19"/>
  <c r="BL115" i="19"/>
  <c r="BO115" i="19"/>
  <c r="AZ11" i="19"/>
  <c r="BB11" i="19"/>
  <c r="AV11" i="19"/>
  <c r="EK11" i="19"/>
  <c r="AY11" i="19"/>
  <c r="BC11" i="19"/>
  <c r="BA11" i="19"/>
  <c r="BD11" i="19"/>
  <c r="AW11" i="19"/>
  <c r="AX11" i="19"/>
  <c r="EL11" i="19" s="1"/>
  <c r="DF137" i="19"/>
  <c r="CG137" i="19"/>
  <c r="EA137" i="19"/>
  <c r="BU137" i="19"/>
  <c r="BH137" i="19"/>
  <c r="BI137" i="19" s="1"/>
  <c r="DZ115" i="19"/>
  <c r="DF77" i="19"/>
  <c r="CG77" i="19"/>
  <c r="EA77" i="19"/>
  <c r="BH77" i="19"/>
  <c r="BK77" i="19" s="1"/>
  <c r="BU77" i="19"/>
  <c r="BL29" i="19"/>
  <c r="BO29" i="19"/>
  <c r="CL44" i="19"/>
  <c r="CO44" i="19" s="1"/>
  <c r="EA114" i="19"/>
  <c r="CG114" i="19"/>
  <c r="BH114" i="19"/>
  <c r="BM114" i="19"/>
  <c r="DF114" i="19"/>
  <c r="BU114" i="19"/>
  <c r="BN8" i="19"/>
  <c r="BP8" i="19" s="1"/>
  <c r="BQ8" i="19" s="1"/>
  <c r="DQ8" i="19"/>
  <c r="DZ23" i="19"/>
  <c r="EC44" i="19"/>
  <c r="ED44" i="19" s="1"/>
  <c r="EA13" i="19"/>
  <c r="DF13" i="19"/>
  <c r="DH13" i="19" s="1"/>
  <c r="DI13" i="19" s="1"/>
  <c r="BU13" i="19"/>
  <c r="CG13" i="19"/>
  <c r="BH13" i="19"/>
  <c r="BI13" i="19" s="1"/>
  <c r="BH30" i="19"/>
  <c r="BK30" i="19" s="1"/>
  <c r="CG30" i="19"/>
  <c r="EA30" i="19"/>
  <c r="BU30" i="19"/>
  <c r="DF30" i="19"/>
  <c r="BU34" i="19"/>
  <c r="EA34" i="19"/>
  <c r="DF34" i="19"/>
  <c r="BH34" i="19"/>
  <c r="CG34" i="19"/>
  <c r="BV62" i="19"/>
  <c r="CT62" i="19"/>
  <c r="CH62" i="19"/>
  <c r="CS62" i="19" s="1"/>
  <c r="DE62" i="19"/>
  <c r="EB62" i="19"/>
  <c r="BI62" i="19"/>
  <c r="BK62" i="19"/>
  <c r="DE115" i="19"/>
  <c r="EB115" i="19"/>
  <c r="EB114" i="19"/>
  <c r="DE114" i="19"/>
  <c r="BV107" i="19"/>
  <c r="CT107" i="19"/>
  <c r="CH107" i="19"/>
  <c r="CV132" i="19"/>
  <c r="CW132" i="19" s="1"/>
  <c r="EB77" i="19"/>
  <c r="CS77" i="19"/>
  <c r="DE77" i="19"/>
  <c r="DP29" i="19"/>
  <c r="BW29" i="19"/>
  <c r="CU29" i="19"/>
  <c r="CI29" i="19"/>
  <c r="DG29" i="19"/>
  <c r="BG29" i="19"/>
  <c r="CY44" i="19"/>
  <c r="CG52" i="19"/>
  <c r="EA52" i="19"/>
  <c r="BU52" i="19"/>
  <c r="DF52" i="19"/>
  <c r="BH52" i="19"/>
  <c r="BM52" i="19" s="1"/>
  <c r="DP34" i="19"/>
  <c r="EB34" i="19"/>
  <c r="DE34" i="19"/>
  <c r="DE31" i="19"/>
  <c r="EB31" i="19"/>
  <c r="BI31" i="19"/>
  <c r="BK31" i="19"/>
  <c r="DZ62" i="19"/>
  <c r="DP62" i="19"/>
  <c r="CI62" i="19"/>
  <c r="BW62" i="19"/>
  <c r="DG62" i="19"/>
  <c r="CU62" i="19"/>
  <c r="BG62" i="19"/>
  <c r="CG115" i="19"/>
  <c r="EA115" i="19"/>
  <c r="BU115" i="19"/>
  <c r="BH115" i="19"/>
  <c r="DF115" i="19"/>
  <c r="BV137" i="19"/>
  <c r="CH137" i="19"/>
  <c r="CT137" i="19"/>
  <c r="BL137" i="19"/>
  <c r="BO137" i="19"/>
  <c r="DJ44" i="19"/>
  <c r="DM44" i="19" s="1"/>
  <c r="BD92" i="19"/>
  <c r="DR77" i="19"/>
  <c r="CG29" i="19"/>
  <c r="DF29" i="19"/>
  <c r="BU29" i="19"/>
  <c r="BH29" i="19"/>
  <c r="BM29" i="19" s="1"/>
  <c r="EA29" i="19"/>
  <c r="DR14" i="19"/>
  <c r="EB14" i="19"/>
  <c r="DE14" i="19"/>
  <c r="CS14" i="19"/>
  <c r="BD20" i="19"/>
  <c r="DR114" i="19"/>
  <c r="BD96" i="19"/>
  <c r="DP23" i="19"/>
  <c r="DG23" i="19"/>
  <c r="DH23" i="19" s="1"/>
  <c r="BL13" i="19"/>
  <c r="BO13" i="19"/>
  <c r="BE27" i="19"/>
  <c r="CI52" i="19"/>
  <c r="CU52" i="19"/>
  <c r="BW52" i="19"/>
  <c r="DG52" i="19"/>
  <c r="DP52" i="19"/>
  <c r="DR30" i="19"/>
  <c r="DP107" i="19"/>
  <c r="BW107" i="19"/>
  <c r="DG107" i="19"/>
  <c r="CI107" i="19"/>
  <c r="CU107" i="19"/>
  <c r="BG107" i="19"/>
  <c r="DZ107" i="19"/>
  <c r="DP31" i="19"/>
  <c r="CI31" i="19"/>
  <c r="EO137" i="19"/>
  <c r="EO77" i="19"/>
  <c r="EP77" i="19"/>
  <c r="ES77" i="19" s="1"/>
  <c r="EP52" i="19"/>
  <c r="ES52" i="19" s="1"/>
  <c r="BN66" i="19"/>
  <c r="BM107" i="19"/>
  <c r="EK119" i="19"/>
  <c r="DP119" i="19"/>
  <c r="EK98" i="19"/>
  <c r="DP98" i="19"/>
  <c r="CI98" i="19"/>
  <c r="BW98" i="19"/>
  <c r="DG98" i="19"/>
  <c r="CU98" i="19"/>
  <c r="DH76" i="19"/>
  <c r="DI76" i="19" s="1"/>
  <c r="DQ46" i="19"/>
  <c r="BO99" i="19"/>
  <c r="BL99" i="19"/>
  <c r="EC66" i="19"/>
  <c r="EE66" i="19" s="1"/>
  <c r="EH66" i="19"/>
  <c r="BI55" i="19"/>
  <c r="BK66" i="19"/>
  <c r="EQ137" i="19"/>
  <c r="DH101" i="19"/>
  <c r="DK101" i="19" s="1"/>
  <c r="DJ56" i="19"/>
  <c r="DM56" i="19" s="1"/>
  <c r="DR99" i="19"/>
  <c r="DF99" i="19"/>
  <c r="CG99" i="19"/>
  <c r="BU99" i="19"/>
  <c r="EA99" i="19"/>
  <c r="BH99" i="19"/>
  <c r="BM99" i="19"/>
  <c r="CV66" i="19"/>
  <c r="CW66" i="19" s="1"/>
  <c r="DR26" i="19"/>
  <c r="EM26" i="19"/>
  <c r="EL119" i="19"/>
  <c r="EB119" i="19"/>
  <c r="DE119" i="19"/>
  <c r="DJ76" i="19"/>
  <c r="DM76" i="19"/>
  <c r="DK76" i="19"/>
  <c r="DL76" i="19" s="1"/>
  <c r="EK63" i="19"/>
  <c r="DP63" i="19"/>
  <c r="DI66" i="19"/>
  <c r="CS55" i="19"/>
  <c r="CX66" i="19"/>
  <c r="DA66" i="19"/>
  <c r="DR11" i="19"/>
  <c r="EM11" i="19"/>
  <c r="EN11" i="19" s="1"/>
  <c r="EO11" i="19" s="1"/>
  <c r="EN68" i="19"/>
  <c r="EQ68" i="19" s="1"/>
  <c r="CH98" i="19"/>
  <c r="BV98" i="19"/>
  <c r="CK8" i="19"/>
  <c r="EN76" i="19"/>
  <c r="EQ76" i="19" s="1"/>
  <c r="BV63" i="19"/>
  <c r="CH63" i="19"/>
  <c r="EF66" i="19"/>
  <c r="EG66" i="19"/>
  <c r="CX122" i="19"/>
  <c r="DA122" i="19" s="1"/>
  <c r="CY122" i="19"/>
  <c r="CZ122" i="19" s="1"/>
  <c r="EQ23" i="19"/>
  <c r="ER23" i="19"/>
  <c r="CB122" i="19"/>
  <c r="EQ51" i="19"/>
  <c r="DR92" i="19"/>
  <c r="EM92" i="19"/>
  <c r="BI114" i="19"/>
  <c r="EN26" i="19"/>
  <c r="EO26" i="19"/>
  <c r="BY132" i="19"/>
  <c r="BZ132" i="19"/>
  <c r="CC132" i="19"/>
  <c r="DE98" i="19"/>
  <c r="EL98" i="19"/>
  <c r="EB98" i="19"/>
  <c r="EP76" i="19"/>
  <c r="ES76" i="19" s="1"/>
  <c r="DK66" i="19"/>
  <c r="EB99" i="19"/>
  <c r="EC99" i="19" s="1"/>
  <c r="BK99" i="19"/>
  <c r="BX66" i="19"/>
  <c r="BY66" i="19" s="1"/>
  <c r="EC76" i="19"/>
  <c r="ED76" i="19"/>
  <c r="EQ121" i="19"/>
  <c r="EP121" i="19"/>
  <c r="ES121" i="19" s="1"/>
  <c r="EO121" i="19"/>
  <c r="DR96" i="19"/>
  <c r="EM96" i="19"/>
  <c r="DR20" i="19"/>
  <c r="EM20" i="19"/>
  <c r="EN103" i="19"/>
  <c r="EQ103" i="19" s="1"/>
  <c r="EO103" i="19"/>
  <c r="BY44" i="19"/>
  <c r="CA132" i="19"/>
  <c r="CB132" i="19" s="1"/>
  <c r="BU119" i="19"/>
  <c r="EA119" i="19"/>
  <c r="DF119" i="19"/>
  <c r="BH119" i="19"/>
  <c r="BI119" i="19"/>
  <c r="CG119" i="19"/>
  <c r="DJ101" i="19"/>
  <c r="DM101" i="19" s="1"/>
  <c r="BL98" i="19"/>
  <c r="BO98" i="19"/>
  <c r="DJ66" i="19"/>
  <c r="DM66" i="19" s="1"/>
  <c r="EM135" i="19"/>
  <c r="EC101" i="19"/>
  <c r="ED101" i="19" s="1"/>
  <c r="DK56" i="19"/>
  <c r="DL56" i="19"/>
  <c r="CN122" i="19"/>
  <c r="CS101" i="19"/>
  <c r="EG132" i="19"/>
  <c r="EN108" i="19"/>
  <c r="EQ108" i="19" s="1"/>
  <c r="DE63" i="19"/>
  <c r="EL63" i="19"/>
  <c r="EB63" i="19"/>
  <c r="BI108" i="19"/>
  <c r="BI34" i="19"/>
  <c r="DR59" i="19"/>
  <c r="EM59" i="19"/>
  <c r="BI52" i="19"/>
  <c r="BV119" i="19"/>
  <c r="EE101" i="19"/>
  <c r="EH101" i="19" s="1"/>
  <c r="EN101" i="19"/>
  <c r="EQ101" i="19" s="1"/>
  <c r="EO101" i="19"/>
  <c r="BV99" i="19"/>
  <c r="CT99" i="19"/>
  <c r="CH99" i="19"/>
  <c r="CS99" i="19" s="1"/>
  <c r="CJ66" i="19"/>
  <c r="CK66" i="19" s="1"/>
  <c r="BM108" i="19"/>
  <c r="DI132" i="19"/>
  <c r="DJ132" i="19"/>
  <c r="DM132" i="19" s="1"/>
  <c r="BZ101" i="19"/>
  <c r="CC101" i="19" s="1"/>
  <c r="DF63" i="19"/>
  <c r="CG63" i="19"/>
  <c r="BU63" i="19"/>
  <c r="BH63" i="19"/>
  <c r="BI63" i="19" s="1"/>
  <c r="EA63" i="19"/>
  <c r="BL63" i="19"/>
  <c r="BO63" i="19"/>
  <c r="EC56" i="19"/>
  <c r="ED56" i="19" s="1"/>
  <c r="CJ56" i="19"/>
  <c r="CK56" i="19" s="1"/>
  <c r="CM56" i="19"/>
  <c r="DZ26" i="19"/>
  <c r="DR43" i="19"/>
  <c r="EM43" i="19"/>
  <c r="CJ101" i="19"/>
  <c r="CM101" i="19"/>
  <c r="EM98" i="19"/>
  <c r="DR98" i="19"/>
  <c r="DS66" i="19"/>
  <c r="DV66" i="19" s="1"/>
  <c r="DQ56" i="19"/>
  <c r="BN56" i="19"/>
  <c r="BP56" i="19"/>
  <c r="BQ56" i="19" s="1"/>
  <c r="EK99" i="19"/>
  <c r="CI99" i="19"/>
  <c r="BG99" i="19"/>
  <c r="CU99" i="19"/>
  <c r="DG99" i="19"/>
  <c r="BW99" i="19"/>
  <c r="DP99" i="19"/>
  <c r="EE76" i="19"/>
  <c r="EH76" i="19" s="1"/>
  <c r="BM66" i="19"/>
  <c r="DK132" i="19"/>
  <c r="DL132" i="19" s="1"/>
  <c r="EF8" i="19"/>
  <c r="EG8" i="19" s="1"/>
  <c r="ED8" i="19"/>
  <c r="EF101" i="19"/>
  <c r="EG101" i="19" s="1"/>
  <c r="EN112" i="19"/>
  <c r="EP112" i="19" s="1"/>
  <c r="ES112" i="19" s="1"/>
  <c r="EQ115" i="19"/>
  <c r="EP115" i="19"/>
  <c r="ES115" i="19" s="1"/>
  <c r="BN13" i="19"/>
  <c r="DQ13" i="19"/>
  <c r="BN137" i="19"/>
  <c r="DQ137" i="19"/>
  <c r="CT11" i="19"/>
  <c r="BV11" i="19"/>
  <c r="CH11" i="19"/>
  <c r="CS11" i="19" s="1"/>
  <c r="BH37" i="19"/>
  <c r="BM37" i="19" s="1"/>
  <c r="DF37" i="19"/>
  <c r="BU37" i="19"/>
  <c r="CG37" i="19"/>
  <c r="EA37" i="19"/>
  <c r="DH14" i="19"/>
  <c r="DI14" i="19"/>
  <c r="EC107" i="19"/>
  <c r="ED107" i="19"/>
  <c r="BI77" i="19"/>
  <c r="BI115" i="19"/>
  <c r="CJ30" i="19"/>
  <c r="CK30" i="19" s="1"/>
  <c r="BM13" i="19"/>
  <c r="CJ77" i="19"/>
  <c r="CK77" i="19" s="1"/>
  <c r="EC115" i="19"/>
  <c r="ED115" i="19" s="1"/>
  <c r="DE11" i="19"/>
  <c r="EB11" i="19"/>
  <c r="EE44" i="19"/>
  <c r="EH44" i="19" s="1"/>
  <c r="BI30" i="19"/>
  <c r="DE43" i="19"/>
  <c r="EB43" i="19"/>
  <c r="EB59" i="19"/>
  <c r="DE59" i="19"/>
  <c r="BK13" i="19"/>
  <c r="BO51" i="19"/>
  <c r="BL51" i="19"/>
  <c r="DF26" i="19"/>
  <c r="BH26" i="19"/>
  <c r="BM26" i="19"/>
  <c r="BU26" i="19"/>
  <c r="CG26" i="19"/>
  <c r="EA26" i="19"/>
  <c r="DR27" i="19"/>
  <c r="BV96" i="19"/>
  <c r="CH96" i="19"/>
  <c r="CT96" i="19"/>
  <c r="DP20" i="19"/>
  <c r="CU20" i="19"/>
  <c r="CI20" i="19"/>
  <c r="DG20" i="19"/>
  <c r="BG20" i="19"/>
  <c r="BW20" i="19"/>
  <c r="BX52" i="19"/>
  <c r="DH115" i="19"/>
  <c r="DJ115" i="19" s="1"/>
  <c r="DM115" i="19"/>
  <c r="DG59" i="19"/>
  <c r="DP59" i="19"/>
  <c r="BW59" i="19"/>
  <c r="CI59" i="19"/>
  <c r="CU59" i="19"/>
  <c r="BG59" i="19"/>
  <c r="CV77" i="19"/>
  <c r="CY77" i="19" s="1"/>
  <c r="DQ62" i="19"/>
  <c r="BN62" i="19"/>
  <c r="BP62" i="19" s="1"/>
  <c r="BQ62" i="19" s="1"/>
  <c r="BX137" i="19"/>
  <c r="BY137" i="19" s="1"/>
  <c r="BH103" i="19"/>
  <c r="BM103" i="19" s="1"/>
  <c r="CG103" i="19"/>
  <c r="BU103" i="19"/>
  <c r="DF103" i="19"/>
  <c r="EA103" i="19"/>
  <c r="DH30" i="19"/>
  <c r="DJ30" i="19" s="1"/>
  <c r="DM30" i="19" s="1"/>
  <c r="DK14" i="19"/>
  <c r="DL14" i="19" s="1"/>
  <c r="DV44" i="19"/>
  <c r="BK137" i="19"/>
  <c r="CH59" i="19"/>
  <c r="CT59" i="19"/>
  <c r="BV59" i="19"/>
  <c r="EB51" i="19"/>
  <c r="DE51" i="19"/>
  <c r="DJ14" i="19"/>
  <c r="DM14" i="19"/>
  <c r="DE27" i="19"/>
  <c r="EB27" i="19"/>
  <c r="BH96" i="19"/>
  <c r="BM96" i="19" s="1"/>
  <c r="CG96" i="19"/>
  <c r="DF96" i="19"/>
  <c r="EA96" i="19"/>
  <c r="BU96" i="19"/>
  <c r="DZ20" i="19"/>
  <c r="EC14" i="19"/>
  <c r="DG92" i="19"/>
  <c r="BW92" i="19"/>
  <c r="BG92" i="19"/>
  <c r="DP92" i="19"/>
  <c r="CU92" i="19"/>
  <c r="CI92" i="19"/>
  <c r="DZ92" i="19"/>
  <c r="DG51" i="19"/>
  <c r="CU51" i="19"/>
  <c r="CI51" i="19"/>
  <c r="DP51" i="19"/>
  <c r="BW51" i="19"/>
  <c r="BG51" i="19"/>
  <c r="BX29" i="19"/>
  <c r="CJ13" i="19"/>
  <c r="BK14" i="19"/>
  <c r="BY115" i="19"/>
  <c r="DQ34" i="19"/>
  <c r="CJ52" i="19"/>
  <c r="CM52" i="19" s="1"/>
  <c r="CV115" i="19"/>
  <c r="CW115" i="19" s="1"/>
  <c r="BX13" i="19"/>
  <c r="BY13" i="19" s="1"/>
  <c r="BZ13" i="19"/>
  <c r="CC13" i="19" s="1"/>
  <c r="EC23" i="19"/>
  <c r="ED23" i="19" s="1"/>
  <c r="BM137" i="19"/>
  <c r="BP137" i="19" s="1"/>
  <c r="BQ137" i="19" s="1"/>
  <c r="BO11" i="19"/>
  <c r="BL11" i="19"/>
  <c r="DZ11" i="19"/>
  <c r="BW103" i="19"/>
  <c r="BX103" i="19" s="1"/>
  <c r="DP103" i="19"/>
  <c r="DG103" i="19"/>
  <c r="CI103" i="19"/>
  <c r="BG103" i="19"/>
  <c r="CU103" i="19"/>
  <c r="BV43" i="19"/>
  <c r="CT43" i="19"/>
  <c r="BK29" i="19"/>
  <c r="DJ13" i="19"/>
  <c r="DM13" i="19" s="1"/>
  <c r="DZ51" i="19"/>
  <c r="CJ14" i="19"/>
  <c r="CK14" i="19"/>
  <c r="EB26" i="19"/>
  <c r="DE26" i="19"/>
  <c r="BI26" i="19"/>
  <c r="BK26" i="19"/>
  <c r="BV26" i="19"/>
  <c r="CT26" i="19"/>
  <c r="CH26" i="19"/>
  <c r="CS26" i="19"/>
  <c r="BI107" i="19"/>
  <c r="EA27" i="19"/>
  <c r="CG27" i="19"/>
  <c r="BU27" i="19"/>
  <c r="BH27" i="19"/>
  <c r="BK27" i="19" s="1"/>
  <c r="DF27" i="19"/>
  <c r="BL27" i="19"/>
  <c r="BO27" i="19"/>
  <c r="CH20" i="19"/>
  <c r="CS20" i="19" s="1"/>
  <c r="BV20" i="19"/>
  <c r="CT20" i="19"/>
  <c r="DE92" i="19"/>
  <c r="DH92" i="19" s="1"/>
  <c r="EB92" i="19"/>
  <c r="BU112" i="19"/>
  <c r="EA112" i="19"/>
  <c r="BH112" i="19"/>
  <c r="CG112" i="19"/>
  <c r="DF112" i="19"/>
  <c r="BL103" i="19"/>
  <c r="BO103" i="19"/>
  <c r="DJ23" i="19"/>
  <c r="DM23" i="19" s="1"/>
  <c r="BI14" i="19"/>
  <c r="CJ29" i="19"/>
  <c r="CK29" i="19" s="1"/>
  <c r="BM30" i="19"/>
  <c r="BM77" i="19"/>
  <c r="EC29" i="19"/>
  <c r="EE29" i="19"/>
  <c r="EH29" i="19" s="1"/>
  <c r="CA137" i="19"/>
  <c r="CJ107" i="19"/>
  <c r="CM107" i="19" s="1"/>
  <c r="DP43" i="19"/>
  <c r="DG43" i="19"/>
  <c r="CI43" i="19"/>
  <c r="BG43" i="19"/>
  <c r="CU43" i="19"/>
  <c r="BW43" i="19"/>
  <c r="BI29" i="19"/>
  <c r="CA13" i="19"/>
  <c r="BL59" i="19"/>
  <c r="BO59" i="19"/>
  <c r="BL96" i="19"/>
  <c r="BO96" i="19"/>
  <c r="DE20" i="19"/>
  <c r="EB20" i="19"/>
  <c r="DK115" i="19"/>
  <c r="BH92" i="19"/>
  <c r="BK92" i="19"/>
  <c r="DF92" i="19"/>
  <c r="CG92" i="19"/>
  <c r="EA92" i="19"/>
  <c r="BU92" i="19"/>
  <c r="DR103" i="19"/>
  <c r="BO112" i="19"/>
  <c r="BL112" i="19"/>
  <c r="DH77" i="19"/>
  <c r="DI77" i="19" s="1"/>
  <c r="BY68" i="19"/>
  <c r="BZ68" i="19"/>
  <c r="DP112" i="19"/>
  <c r="BG112" i="19"/>
  <c r="CU112" i="19"/>
  <c r="DG112" i="19"/>
  <c r="BW112" i="19"/>
  <c r="CI112" i="19"/>
  <c r="CV14" i="19"/>
  <c r="CX14" i="19" s="1"/>
  <c r="DA14" i="19" s="1"/>
  <c r="CJ115" i="19"/>
  <c r="BN31" i="19"/>
  <c r="BP31" i="19" s="1"/>
  <c r="DQ31" i="19"/>
  <c r="DH62" i="19"/>
  <c r="DJ62" i="19" s="1"/>
  <c r="DM62" i="19" s="1"/>
  <c r="DS8" i="19"/>
  <c r="DU8" i="19" s="1"/>
  <c r="DX8" i="19" s="1"/>
  <c r="BX77" i="19"/>
  <c r="CA77" i="19"/>
  <c r="CJ137" i="19"/>
  <c r="CK137" i="19" s="1"/>
  <c r="BH11" i="19"/>
  <c r="BU11" i="19"/>
  <c r="CG11" i="19"/>
  <c r="DF11" i="19"/>
  <c r="EA11" i="19"/>
  <c r="EC26" i="19"/>
  <c r="ED26" i="19" s="1"/>
  <c r="BN23" i="19"/>
  <c r="BP23" i="19"/>
  <c r="BQ23" i="19" s="1"/>
  <c r="DQ23" i="19"/>
  <c r="DS23" i="19"/>
  <c r="EF44" i="19"/>
  <c r="BW37" i="19"/>
  <c r="DP37" i="19"/>
  <c r="CU37" i="19"/>
  <c r="CI37" i="19"/>
  <c r="BL37" i="19"/>
  <c r="BO37" i="19"/>
  <c r="CM77" i="19"/>
  <c r="BX107" i="19"/>
  <c r="BZ107" i="19" s="1"/>
  <c r="CC107" i="19" s="1"/>
  <c r="BO43" i="19"/>
  <c r="CV29" i="19"/>
  <c r="CY29" i="19"/>
  <c r="DH137" i="19"/>
  <c r="DI137" i="19" s="1"/>
  <c r="CT51" i="19"/>
  <c r="BV51" i="19"/>
  <c r="BX51" i="19" s="1"/>
  <c r="CH51" i="19"/>
  <c r="BO26" i="19"/>
  <c r="BL26" i="19"/>
  <c r="DU44" i="19"/>
  <c r="DX44" i="19"/>
  <c r="CJ62" i="19"/>
  <c r="EF107" i="19"/>
  <c r="CH27" i="19"/>
  <c r="CT27" i="19"/>
  <c r="BV27" i="19"/>
  <c r="BG96" i="19"/>
  <c r="DP96" i="19"/>
  <c r="CI96" i="19"/>
  <c r="BW96" i="19"/>
  <c r="CU96" i="19"/>
  <c r="DG96" i="19"/>
  <c r="CA115" i="19"/>
  <c r="DZ37" i="19"/>
  <c r="CH112" i="19"/>
  <c r="CS112" i="19" s="1"/>
  <c r="CT112" i="19"/>
  <c r="CV112" i="19" s="1"/>
  <c r="BV112" i="19"/>
  <c r="DZ59" i="19"/>
  <c r="BZ115" i="19"/>
  <c r="CC115" i="19" s="1"/>
  <c r="EB96" i="19"/>
  <c r="DE96" i="19"/>
  <c r="BK96" i="19"/>
  <c r="BI96" i="19"/>
  <c r="CL137" i="19"/>
  <c r="CO137" i="19" s="1"/>
  <c r="CL62" i="19"/>
  <c r="CO62" i="19" s="1"/>
  <c r="BX30" i="19"/>
  <c r="CA30" i="19"/>
  <c r="CI11" i="19"/>
  <c r="CU11" i="19"/>
  <c r="BW11" i="19"/>
  <c r="DP11" i="19"/>
  <c r="DG11" i="19"/>
  <c r="BG11" i="19"/>
  <c r="CT103" i="19"/>
  <c r="CH103" i="19"/>
  <c r="BV103" i="19"/>
  <c r="CV30" i="19"/>
  <c r="CX30" i="19" s="1"/>
  <c r="DA30" i="19" s="1"/>
  <c r="EB37" i="19"/>
  <c r="BI37" i="19"/>
  <c r="BK37" i="19"/>
  <c r="DE37" i="19"/>
  <c r="DK137" i="19"/>
  <c r="EA43" i="19"/>
  <c r="CG43" i="19"/>
  <c r="BU43" i="19"/>
  <c r="DF43" i="19"/>
  <c r="BH43" i="19"/>
  <c r="BM43" i="19" s="1"/>
  <c r="EF29" i="19"/>
  <c r="CL77" i="19"/>
  <c r="CL30" i="19"/>
  <c r="CO30" i="19"/>
  <c r="BH51" i="19"/>
  <c r="BM51" i="19"/>
  <c r="EA51" i="19"/>
  <c r="BU51" i="19"/>
  <c r="CG51" i="19"/>
  <c r="DF51" i="19"/>
  <c r="DP26" i="19"/>
  <c r="CI26" i="19"/>
  <c r="DG26" i="19"/>
  <c r="BG26" i="19"/>
  <c r="BW26" i="19"/>
  <c r="CU26" i="19"/>
  <c r="BX62" i="19"/>
  <c r="BY62" i="19" s="1"/>
  <c r="CS107" i="19"/>
  <c r="DG27" i="19"/>
  <c r="DH27" i="19" s="1"/>
  <c r="DI27" i="19" s="1"/>
  <c r="BG27" i="19"/>
  <c r="CU27" i="19"/>
  <c r="BW27" i="19"/>
  <c r="DP27" i="19"/>
  <c r="CI27" i="19"/>
  <c r="EE23" i="19"/>
  <c r="EH23" i="19"/>
  <c r="DZ96" i="19"/>
  <c r="EC96" i="19" s="1"/>
  <c r="BH20" i="19"/>
  <c r="BM20" i="19" s="1"/>
  <c r="EA20" i="19"/>
  <c r="BU20" i="19"/>
  <c r="CG20" i="19"/>
  <c r="DF20" i="19"/>
  <c r="CY115" i="19"/>
  <c r="BV92" i="19"/>
  <c r="CT92" i="19"/>
  <c r="CH92" i="19"/>
  <c r="CS92" i="19" s="1"/>
  <c r="DZ112" i="19"/>
  <c r="CY132" i="19"/>
  <c r="CZ132" i="19" s="1"/>
  <c r="CX132" i="19"/>
  <c r="DA132" i="19"/>
  <c r="DQ52" i="19"/>
  <c r="BN52" i="19"/>
  <c r="BP52" i="19"/>
  <c r="BQ52" i="19" s="1"/>
  <c r="BZ137" i="19"/>
  <c r="CC137" i="19"/>
  <c r="DS62" i="19"/>
  <c r="DT62" i="19" s="1"/>
  <c r="DV62" i="19"/>
  <c r="DE103" i="19"/>
  <c r="BI103" i="19"/>
  <c r="BN103" i="19" s="1"/>
  <c r="BP103" i="19" s="1"/>
  <c r="BQ103" i="19" s="1"/>
  <c r="EB103" i="19"/>
  <c r="BK103" i="19"/>
  <c r="CH37" i="19"/>
  <c r="BV37" i="19"/>
  <c r="CT37" i="19"/>
  <c r="EE107" i="19"/>
  <c r="EH107" i="19" s="1"/>
  <c r="DH29" i="19"/>
  <c r="DF59" i="19"/>
  <c r="BH59" i="19"/>
  <c r="BK59" i="19" s="1"/>
  <c r="CG59" i="19"/>
  <c r="BU59" i="19"/>
  <c r="EA59" i="19"/>
  <c r="CS52" i="19"/>
  <c r="BX14" i="19"/>
  <c r="BZ14" i="19" s="1"/>
  <c r="CC14" i="19" s="1"/>
  <c r="DH107" i="19"/>
  <c r="DJ107" i="19"/>
  <c r="DM107" i="19" s="1"/>
  <c r="CY30" i="19"/>
  <c r="BO20" i="19"/>
  <c r="BL20" i="19"/>
  <c r="BL92" i="19"/>
  <c r="BO92" i="19"/>
  <c r="CX29" i="19"/>
  <c r="DA29" i="19" s="1"/>
  <c r="DR112" i="19"/>
  <c r="EB112" i="19"/>
  <c r="EC112" i="19" s="1"/>
  <c r="DE112" i="19"/>
  <c r="EO108" i="19"/>
  <c r="EO76" i="19"/>
  <c r="BM119" i="19"/>
  <c r="BP119" i="19" s="1"/>
  <c r="BN119" i="19"/>
  <c r="DQ119" i="19"/>
  <c r="CL52" i="19"/>
  <c r="CO52" i="19" s="1"/>
  <c r="ER115" i="19"/>
  <c r="EN59" i="19"/>
  <c r="BZ66" i="19"/>
  <c r="CC66" i="19"/>
  <c r="EP103" i="19"/>
  <c r="ES103" i="19" s="1"/>
  <c r="DJ137" i="19"/>
  <c r="DM137" i="19" s="1"/>
  <c r="CW29" i="19"/>
  <c r="ER103" i="19"/>
  <c r="DH99" i="19"/>
  <c r="DI99" i="19" s="1"/>
  <c r="CL66" i="19"/>
  <c r="CO66" i="19" s="1"/>
  <c r="EP11" i="19"/>
  <c r="DI101" i="19"/>
  <c r="CZ29" i="19"/>
  <c r="CA62" i="19"/>
  <c r="CV99" i="19"/>
  <c r="CW99" i="19" s="1"/>
  <c r="BN108" i="19"/>
  <c r="BP108" i="19" s="1"/>
  <c r="DQ108" i="19"/>
  <c r="BK119" i="19"/>
  <c r="DL101" i="19"/>
  <c r="BN55" i="19"/>
  <c r="DQ55" i="19"/>
  <c r="DU66" i="19"/>
  <c r="DX66" i="19" s="1"/>
  <c r="DL137" i="19"/>
  <c r="CN52" i="19"/>
  <c r="DK99" i="19"/>
  <c r="CX99" i="19"/>
  <c r="DA99" i="19" s="1"/>
  <c r="ER121" i="19"/>
  <c r="EN43" i="19"/>
  <c r="EQ43" i="19" s="1"/>
  <c r="EQ11" i="19"/>
  <c r="EP26" i="19"/>
  <c r="ES26" i="19" s="1"/>
  <c r="BP66" i="19"/>
  <c r="BQ66" i="19" s="1"/>
  <c r="DK77" i="19"/>
  <c r="CY99" i="19"/>
  <c r="CK101" i="19"/>
  <c r="EP108" i="19"/>
  <c r="ES108" i="19" s="1"/>
  <c r="EQ26" i="19"/>
  <c r="BX99" i="19"/>
  <c r="BZ99" i="19" s="1"/>
  <c r="CC99" i="19" s="1"/>
  <c r="ER76" i="19"/>
  <c r="CS98" i="19"/>
  <c r="CV55" i="19"/>
  <c r="EF56" i="19"/>
  <c r="EF76" i="19"/>
  <c r="EG76" i="19" s="1"/>
  <c r="EE56" i="19"/>
  <c r="EH56" i="19" s="1"/>
  <c r="CA66" i="19"/>
  <c r="CB66" i="19" s="1"/>
  <c r="CL56" i="19"/>
  <c r="CO56" i="19" s="1"/>
  <c r="BZ77" i="19"/>
  <c r="CC77" i="19" s="1"/>
  <c r="CM137" i="19"/>
  <c r="CN137" i="19" s="1"/>
  <c r="ER108" i="19"/>
  <c r="CL101" i="19"/>
  <c r="CO101" i="19"/>
  <c r="EN20" i="19"/>
  <c r="EO20" i="19" s="1"/>
  <c r="DJ99" i="19"/>
  <c r="DM99" i="19" s="1"/>
  <c r="ED66" i="19"/>
  <c r="EN98" i="19"/>
  <c r="EO98" i="19"/>
  <c r="EN119" i="19"/>
  <c r="EN92" i="19"/>
  <c r="CB77" i="19"/>
  <c r="DI62" i="19"/>
  <c r="BM92" i="19"/>
  <c r="BI92" i="19"/>
  <c r="DQ92" i="19" s="1"/>
  <c r="DT66" i="19"/>
  <c r="DQ101" i="19"/>
  <c r="BN101" i="19"/>
  <c r="DQ63" i="19"/>
  <c r="CV101" i="19"/>
  <c r="EO68" i="19"/>
  <c r="DS56" i="19"/>
  <c r="EP68" i="19"/>
  <c r="ES68" i="19"/>
  <c r="EP101" i="19"/>
  <c r="ES101" i="19" s="1"/>
  <c r="CY66" i="19"/>
  <c r="CZ66" i="19"/>
  <c r="EE115" i="19"/>
  <c r="EH115" i="19" s="1"/>
  <c r="CX115" i="19"/>
  <c r="DA115" i="19"/>
  <c r="EO112" i="19"/>
  <c r="CZ115" i="19"/>
  <c r="EF115" i="19"/>
  <c r="DI115" i="19"/>
  <c r="EQ112" i="19"/>
  <c r="ER112" i="19" s="1"/>
  <c r="CV92" i="19"/>
  <c r="DV23" i="19"/>
  <c r="DT23" i="19"/>
  <c r="DH103" i="19"/>
  <c r="DJ103" i="19" s="1"/>
  <c r="DM103" i="19"/>
  <c r="BX20" i="19"/>
  <c r="BY20" i="19" s="1"/>
  <c r="CV107" i="19"/>
  <c r="DH96" i="19"/>
  <c r="BX11" i="19"/>
  <c r="CA107" i="19"/>
  <c r="CB107" i="19" s="1"/>
  <c r="BI20" i="19"/>
  <c r="DI23" i="19"/>
  <c r="CL14" i="19"/>
  <c r="CO14" i="19" s="1"/>
  <c r="BM27" i="19"/>
  <c r="BN107" i="19"/>
  <c r="BP107" i="19" s="1"/>
  <c r="BQ107" i="19" s="1"/>
  <c r="DQ107" i="19"/>
  <c r="CW77" i="19"/>
  <c r="DK13" i="19"/>
  <c r="DL13" i="19"/>
  <c r="BZ59" i="19"/>
  <c r="CC59" i="19" s="1"/>
  <c r="BN77" i="19"/>
  <c r="DQ77" i="19"/>
  <c r="CZ30" i="19"/>
  <c r="BX59" i="19"/>
  <c r="BY59" i="19"/>
  <c r="CJ51" i="19"/>
  <c r="CV20" i="19"/>
  <c r="CX20" i="19"/>
  <c r="DA20" i="19" s="1"/>
  <c r="DQ29" i="19"/>
  <c r="BN29" i="19"/>
  <c r="BP29" i="19"/>
  <c r="BQ29" i="19" s="1"/>
  <c r="BZ20" i="19"/>
  <c r="CC20" i="19" s="1"/>
  <c r="DH26" i="19"/>
  <c r="DK26" i="19" s="1"/>
  <c r="BI51" i="19"/>
  <c r="CL29" i="19"/>
  <c r="CO29" i="19"/>
  <c r="CY20" i="19"/>
  <c r="BI59" i="19"/>
  <c r="EF23" i="19"/>
  <c r="EG23" i="19" s="1"/>
  <c r="BI11" i="19"/>
  <c r="BZ62" i="19"/>
  <c r="CC62" i="19" s="1"/>
  <c r="CM29" i="19"/>
  <c r="CN29" i="19" s="1"/>
  <c r="DK103" i="19"/>
  <c r="DH51" i="19"/>
  <c r="DJ51" i="19" s="1"/>
  <c r="DM51" i="19" s="1"/>
  <c r="BX43" i="19"/>
  <c r="BY43" i="19" s="1"/>
  <c r="DI107" i="19"/>
  <c r="CJ59" i="19"/>
  <c r="DK23" i="19"/>
  <c r="DL23" i="19" s="1"/>
  <c r="ED112" i="19"/>
  <c r="BY30" i="19"/>
  <c r="BZ30" i="19"/>
  <c r="CC30" i="19" s="1"/>
  <c r="DV8" i="19"/>
  <c r="DW8" i="19" s="1"/>
  <c r="DT8" i="19"/>
  <c r="DK107" i="19"/>
  <c r="DL107" i="19"/>
  <c r="CM14" i="19"/>
  <c r="BK20" i="19"/>
  <c r="CK107" i="19"/>
  <c r="ED29" i="19"/>
  <c r="BX27" i="19"/>
  <c r="EF26" i="19"/>
  <c r="CL107" i="19"/>
  <c r="CO107" i="19" s="1"/>
  <c r="EC92" i="19"/>
  <c r="ED92" i="19" s="1"/>
  <c r="CL115" i="19"/>
  <c r="CO115" i="19" s="1"/>
  <c r="BK51" i="19"/>
  <c r="DU62" i="19"/>
  <c r="DX62" i="19" s="1"/>
  <c r="CL13" i="19"/>
  <c r="CO13" i="19" s="1"/>
  <c r="CM30" i="19"/>
  <c r="CN30" i="19" s="1"/>
  <c r="EE26" i="19"/>
  <c r="EH26" i="19" s="1"/>
  <c r="BK43" i="19"/>
  <c r="BP77" i="19"/>
  <c r="BQ77" i="19" s="1"/>
  <c r="DL115" i="19"/>
  <c r="DH20" i="19"/>
  <c r="DI20" i="19" s="1"/>
  <c r="CJ112" i="19"/>
  <c r="CM112" i="19"/>
  <c r="CJ27" i="19"/>
  <c r="CK27" i="19" s="1"/>
  <c r="EC11" i="19"/>
  <c r="EF11" i="19" s="1"/>
  <c r="ED11" i="19"/>
  <c r="BI27" i="19"/>
  <c r="CS51" i="19"/>
  <c r="DW44" i="19"/>
  <c r="DH59" i="19"/>
  <c r="BI43" i="19"/>
  <c r="DQ43" i="19" s="1"/>
  <c r="DS43" i="19" s="1"/>
  <c r="BN30" i="19"/>
  <c r="DQ30" i="19"/>
  <c r="EC37" i="19"/>
  <c r="ED37" i="19" s="1"/>
  <c r="EF37" i="19"/>
  <c r="DQ96" i="19"/>
  <c r="DS96" i="19" s="1"/>
  <c r="DT96" i="19" s="1"/>
  <c r="BN96" i="19"/>
  <c r="BP96" i="19" s="1"/>
  <c r="BQ96" i="19" s="1"/>
  <c r="EC59" i="19"/>
  <c r="CB115" i="19"/>
  <c r="EG107" i="19"/>
  <c r="BY107" i="19"/>
  <c r="EG44" i="19"/>
  <c r="EE11" i="19"/>
  <c r="EH11" i="19"/>
  <c r="DJ92" i="19"/>
  <c r="DM92" i="19" s="1"/>
  <c r="EC20" i="19"/>
  <c r="EE20" i="19" s="1"/>
  <c r="EH20" i="19" s="1"/>
  <c r="CJ26" i="19"/>
  <c r="CM26" i="19" s="1"/>
  <c r="CS59" i="19"/>
  <c r="CY14" i="19"/>
  <c r="CZ14" i="19" s="1"/>
  <c r="EE37" i="19"/>
  <c r="EH37" i="19"/>
  <c r="CJ92" i="19"/>
  <c r="BN26" i="19"/>
  <c r="BP26" i="19"/>
  <c r="BQ26" i="19" s="1"/>
  <c r="DQ26" i="19"/>
  <c r="CA59" i="19"/>
  <c r="EG29" i="19"/>
  <c r="DU23" i="19"/>
  <c r="DX23" i="19" s="1"/>
  <c r="BX92" i="19"/>
  <c r="CB13" i="19"/>
  <c r="EC103" i="19"/>
  <c r="ED103" i="19"/>
  <c r="BN14" i="19"/>
  <c r="BP14" i="19" s="1"/>
  <c r="BQ14" i="19" s="1"/>
  <c r="DQ14" i="19"/>
  <c r="BN92" i="19"/>
  <c r="BP92" i="19" s="1"/>
  <c r="BQ92" i="19" s="1"/>
  <c r="EC43" i="19"/>
  <c r="EF43" i="19" s="1"/>
  <c r="CJ103" i="19"/>
  <c r="CK103" i="19" s="1"/>
  <c r="CA20" i="19"/>
  <c r="BX26" i="19"/>
  <c r="DH11" i="19"/>
  <c r="DK11" i="19" s="1"/>
  <c r="BN115" i="19"/>
  <c r="DQ115" i="19"/>
  <c r="CJ37" i="19"/>
  <c r="EF96" i="19"/>
  <c r="BX96" i="19"/>
  <c r="BY96" i="19" s="1"/>
  <c r="CS37" i="19"/>
  <c r="CV52" i="19"/>
  <c r="CW52" i="19" s="1"/>
  <c r="CS103" i="19"/>
  <c r="DQ37" i="19"/>
  <c r="BN37" i="19"/>
  <c r="BP37" i="19"/>
  <c r="BQ37" i="19" s="1"/>
  <c r="CJ11" i="19"/>
  <c r="CM11" i="19"/>
  <c r="BY77" i="19"/>
  <c r="CW14" i="19"/>
  <c r="CB137" i="19"/>
  <c r="BP30" i="19"/>
  <c r="BQ30" i="19" s="1"/>
  <c r="DK62" i="19"/>
  <c r="DL62" i="19" s="1"/>
  <c r="BX112" i="19"/>
  <c r="BY112" i="19" s="1"/>
  <c r="CM51" i="19"/>
  <c r="CS27" i="19"/>
  <c r="DH43" i="19"/>
  <c r="BX37" i="19"/>
  <c r="CA37" i="19" s="1"/>
  <c r="DV96" i="19"/>
  <c r="EF59" i="19"/>
  <c r="DI103" i="19"/>
  <c r="DS101" i="19"/>
  <c r="ER101" i="19"/>
  <c r="DW66" i="19"/>
  <c r="EE103" i="19"/>
  <c r="EH103" i="19" s="1"/>
  <c r="CX101" i="19"/>
  <c r="DA101" i="19" s="1"/>
  <c r="EP20" i="19"/>
  <c r="ES20" i="19" s="1"/>
  <c r="CX55" i="19"/>
  <c r="DA55" i="19" s="1"/>
  <c r="CY55" i="19"/>
  <c r="CZ55" i="19" s="1"/>
  <c r="ER68" i="19"/>
  <c r="CK11" i="19"/>
  <c r="EO92" i="19"/>
  <c r="EP92" i="19"/>
  <c r="ES92" i="19" s="1"/>
  <c r="CW55" i="19"/>
  <c r="EP98" i="19"/>
  <c r="ES98" i="19"/>
  <c r="ER26" i="19"/>
  <c r="CN101" i="19"/>
  <c r="CN56" i="19"/>
  <c r="EO119" i="19"/>
  <c r="EQ119" i="19"/>
  <c r="EQ92" i="19"/>
  <c r="EP43" i="19"/>
  <c r="ER43" i="19" s="1"/>
  <c r="EO43" i="19"/>
  <c r="EQ98" i="19"/>
  <c r="DS108" i="19"/>
  <c r="DV108" i="19" s="1"/>
  <c r="EO59" i="19"/>
  <c r="EP59" i="19"/>
  <c r="ES59" i="19" s="1"/>
  <c r="EQ59" i="19"/>
  <c r="EG56" i="19"/>
  <c r="EQ20" i="19"/>
  <c r="CK92" i="19"/>
  <c r="ED20" i="19"/>
  <c r="CK59" i="19"/>
  <c r="CM103" i="19"/>
  <c r="EG115" i="19"/>
  <c r="EP119" i="19"/>
  <c r="ES119" i="19" s="1"/>
  <c r="DL99" i="19"/>
  <c r="CY52" i="19"/>
  <c r="CX52" i="19"/>
  <c r="DA52" i="19" s="1"/>
  <c r="EF92" i="19"/>
  <c r="CN14" i="19"/>
  <c r="CM27" i="19"/>
  <c r="CN27" i="19" s="1"/>
  <c r="DK51" i="19"/>
  <c r="DL51" i="19" s="1"/>
  <c r="CL112" i="19"/>
  <c r="CO112" i="19"/>
  <c r="BZ96" i="19"/>
  <c r="CC96" i="19" s="1"/>
  <c r="CB30" i="19"/>
  <c r="CV59" i="19"/>
  <c r="CW59" i="19" s="1"/>
  <c r="DI43" i="19"/>
  <c r="CV27" i="19"/>
  <c r="CW27" i="19"/>
  <c r="EF112" i="19"/>
  <c r="DS115" i="19"/>
  <c r="DU115" i="19" s="1"/>
  <c r="DX115" i="19" s="1"/>
  <c r="CV51" i="19"/>
  <c r="CY51" i="19" s="1"/>
  <c r="CK112" i="19"/>
  <c r="CL11" i="19"/>
  <c r="CO11" i="19" s="1"/>
  <c r="DL103" i="19"/>
  <c r="BN51" i="19"/>
  <c r="BP51" i="19"/>
  <c r="BQ51" i="19" s="1"/>
  <c r="DQ51" i="19"/>
  <c r="DU29" i="19"/>
  <c r="DX29" i="19" s="1"/>
  <c r="DS29" i="19"/>
  <c r="DT29" i="19" s="1"/>
  <c r="CN107" i="19"/>
  <c r="DS14" i="19"/>
  <c r="DV14" i="19" s="1"/>
  <c r="BZ112" i="19"/>
  <c r="CC112" i="19" s="1"/>
  <c r="CB59" i="19"/>
  <c r="DJ27" i="19"/>
  <c r="DM27" i="19" s="1"/>
  <c r="CW20" i="19"/>
  <c r="EF20" i="19"/>
  <c r="EG20" i="19" s="1"/>
  <c r="CA92" i="19"/>
  <c r="BN20" i="19"/>
  <c r="BP20" i="19" s="1"/>
  <c r="BQ20" i="19" s="1"/>
  <c r="DQ20" i="19"/>
  <c r="CV103" i="19"/>
  <c r="CY103" i="19" s="1"/>
  <c r="DK92" i="19"/>
  <c r="DL92" i="19" s="1"/>
  <c r="DI92" i="19"/>
  <c r="EF103" i="19"/>
  <c r="EG103" i="19" s="1"/>
  <c r="DS30" i="19"/>
  <c r="DT30" i="19" s="1"/>
  <c r="DQ27" i="19"/>
  <c r="BN27" i="19"/>
  <c r="BP27" i="19" s="1"/>
  <c r="BQ27" i="19" s="1"/>
  <c r="EE92" i="19"/>
  <c r="BZ37" i="19"/>
  <c r="CC37" i="19" s="1"/>
  <c r="CV37" i="19"/>
  <c r="CY37" i="19" s="1"/>
  <c r="CL27" i="19"/>
  <c r="CO27" i="19" s="1"/>
  <c r="DU96" i="19"/>
  <c r="DX96" i="19" s="1"/>
  <c r="EG11" i="19"/>
  <c r="DK59" i="19"/>
  <c r="DS107" i="19"/>
  <c r="DV107" i="19" s="1"/>
  <c r="CL103" i="19"/>
  <c r="CO103" i="19"/>
  <c r="DK27" i="19"/>
  <c r="DL27" i="19" s="1"/>
  <c r="DS92" i="19"/>
  <c r="DU92" i="19" s="1"/>
  <c r="DX92" i="19" s="1"/>
  <c r="EE112" i="19"/>
  <c r="EH112" i="19" s="1"/>
  <c r="CA96" i="19"/>
  <c r="CB96" i="19" s="1"/>
  <c r="BN43" i="19"/>
  <c r="BP43" i="19" s="1"/>
  <c r="BQ43" i="19" s="1"/>
  <c r="EG26" i="19"/>
  <c r="DI51" i="19"/>
  <c r="BN11" i="19"/>
  <c r="DQ11" i="19"/>
  <c r="DS77" i="19"/>
  <c r="DV77" i="19" s="1"/>
  <c r="DQ59" i="19"/>
  <c r="DS59" i="19" s="1"/>
  <c r="BN59" i="19"/>
  <c r="CX107" i="19"/>
  <c r="DA107" i="19"/>
  <c r="CY107" i="19"/>
  <c r="CZ107" i="19" s="1"/>
  <c r="EE43" i="19"/>
  <c r="EH43" i="19" s="1"/>
  <c r="CW107" i="19"/>
  <c r="DW23" i="19"/>
  <c r="ER98" i="19"/>
  <c r="DV101" i="19"/>
  <c r="DT101" i="19"/>
  <c r="DU101" i="19"/>
  <c r="CN103" i="19"/>
  <c r="DS51" i="19"/>
  <c r="DU51" i="19" s="1"/>
  <c r="DX51" i="19" s="1"/>
  <c r="CX27" i="19"/>
  <c r="DA27" i="19"/>
  <c r="CY27" i="19"/>
  <c r="CZ27" i="19" s="1"/>
  <c r="CX37" i="19"/>
  <c r="DA37" i="19" s="1"/>
  <c r="DS27" i="19"/>
  <c r="DT27" i="19" s="1"/>
  <c r="DV115" i="19"/>
  <c r="DW115" i="19" s="1"/>
  <c r="DT115" i="19"/>
  <c r="CX103" i="19"/>
  <c r="DA103" i="19" s="1"/>
  <c r="DS20" i="19"/>
  <c r="DT20" i="19" s="1"/>
  <c r="DS11" i="19"/>
  <c r="DV11" i="19" s="1"/>
  <c r="DT107" i="19"/>
  <c r="DV30" i="19"/>
  <c r="CN112" i="19"/>
  <c r="DV29" i="19"/>
  <c r="DW96" i="19"/>
  <c r="CB37" i="19"/>
  <c r="DV20" i="19"/>
  <c r="DT11" i="19"/>
  <c r="DU11" i="19"/>
  <c r="DX11" i="19" s="1"/>
  <c r="DW108" i="19" l="1"/>
  <c r="CL59" i="19"/>
  <c r="CO59" i="19" s="1"/>
  <c r="CM59" i="19"/>
  <c r="CN59" i="19" s="1"/>
  <c r="CW51" i="19"/>
  <c r="CZ103" i="19"/>
  <c r="ER119" i="19"/>
  <c r="CK37" i="19"/>
  <c r="CM37" i="19"/>
  <c r="CW92" i="19"/>
  <c r="CX92" i="19"/>
  <c r="DA92" i="19" s="1"/>
  <c r="CY92" i="19"/>
  <c r="CZ92" i="19" s="1"/>
  <c r="DU108" i="19"/>
  <c r="DX108" i="19" s="1"/>
  <c r="DJ20" i="19"/>
  <c r="DM20" i="19" s="1"/>
  <c r="DK20" i="19"/>
  <c r="CO77" i="19"/>
  <c r="CN77" i="19"/>
  <c r="CZ37" i="19"/>
  <c r="CY59" i="19"/>
  <c r="DT92" i="19"/>
  <c r="DT108" i="19"/>
  <c r="DU30" i="19"/>
  <c r="DX30" i="19" s="1"/>
  <c r="CM92" i="19"/>
  <c r="CL92" i="19"/>
  <c r="BY27" i="19"/>
  <c r="BZ27" i="19"/>
  <c r="CC27" i="19" s="1"/>
  <c r="CA27" i="19"/>
  <c r="CB27" i="19" s="1"/>
  <c r="CA103" i="19"/>
  <c r="BZ103" i="19"/>
  <c r="CC103" i="19" s="1"/>
  <c r="BY103" i="19"/>
  <c r="DU20" i="19"/>
  <c r="DX20" i="19" s="1"/>
  <c r="EE59" i="19"/>
  <c r="ED59" i="19"/>
  <c r="CM115" i="19"/>
  <c r="CN115" i="19" s="1"/>
  <c r="CK115" i="19"/>
  <c r="CC68" i="19"/>
  <c r="CB68" i="19"/>
  <c r="BP11" i="19"/>
  <c r="BQ11" i="19" s="1"/>
  <c r="DV51" i="19"/>
  <c r="DV92" i="19"/>
  <c r="DW92" i="19" s="1"/>
  <c r="ER59" i="19"/>
  <c r="ER92" i="19"/>
  <c r="EG92" i="19"/>
  <c r="ES43" i="19"/>
  <c r="CM62" i="19"/>
  <c r="CN62" i="19" s="1"/>
  <c r="CK62" i="19"/>
  <c r="BY52" i="19"/>
  <c r="CA52" i="19"/>
  <c r="CB52" i="19" s="1"/>
  <c r="BZ52" i="19"/>
  <c r="CC52" i="19" s="1"/>
  <c r="CS96" i="19"/>
  <c r="CJ96" i="19"/>
  <c r="EG112" i="19"/>
  <c r="DK43" i="19"/>
  <c r="DJ43" i="19"/>
  <c r="DM43" i="19" s="1"/>
  <c r="CA26" i="19"/>
  <c r="CB26" i="19" s="1"/>
  <c r="BY26" i="19"/>
  <c r="BZ26" i="19"/>
  <c r="CC26" i="19" s="1"/>
  <c r="DQ103" i="19"/>
  <c r="BM112" i="19"/>
  <c r="BI112" i="19"/>
  <c r="BK112" i="19"/>
  <c r="CW26" i="19"/>
  <c r="DW20" i="19"/>
  <c r="DW29" i="19"/>
  <c r="DW101" i="19"/>
  <c r="CW37" i="19"/>
  <c r="DW11" i="19"/>
  <c r="DI29" i="19"/>
  <c r="DK29" i="19"/>
  <c r="DJ29" i="19"/>
  <c r="DM29" i="19" s="1"/>
  <c r="EE14" i="19"/>
  <c r="EH14" i="19" s="1"/>
  <c r="EF14" i="19"/>
  <c r="EG14" i="19" s="1"/>
  <c r="ED14" i="19"/>
  <c r="DS26" i="19"/>
  <c r="CH43" i="19"/>
  <c r="BL43" i="19"/>
  <c r="CB62" i="19"/>
  <c r="BY99" i="19"/>
  <c r="CV26" i="19"/>
  <c r="EC51" i="19"/>
  <c r="ED51" i="19" s="1"/>
  <c r="ER51" i="19"/>
  <c r="BZ56" i="19"/>
  <c r="CC56" i="19" s="1"/>
  <c r="BY56" i="19"/>
  <c r="CA56" i="19"/>
  <c r="CN11" i="19"/>
  <c r="CB20" i="19"/>
  <c r="BK11" i="19"/>
  <c r="BM11" i="19"/>
  <c r="CK52" i="19"/>
  <c r="CJ20" i="19"/>
  <c r="BZ43" i="19"/>
  <c r="CC43" i="19" s="1"/>
  <c r="CA43" i="19"/>
  <c r="CB43" i="19" s="1"/>
  <c r="CZ99" i="19"/>
  <c r="BY14" i="19"/>
  <c r="DJ77" i="19"/>
  <c r="DM77" i="19" s="1"/>
  <c r="DR37" i="19"/>
  <c r="EM37" i="19"/>
  <c r="BG37" i="19"/>
  <c r="DG37" i="19"/>
  <c r="EG37" i="19"/>
  <c r="CA99" i="19"/>
  <c r="DR119" i="19"/>
  <c r="DZ119" i="19"/>
  <c r="BO119" i="19"/>
  <c r="BQ119" i="19" s="1"/>
  <c r="BL119" i="19"/>
  <c r="CT119" i="19"/>
  <c r="CH119" i="19"/>
  <c r="CS119" i="19" s="1"/>
  <c r="CM66" i="19"/>
  <c r="CN66" i="19" s="1"/>
  <c r="EL99" i="19"/>
  <c r="BD28" i="19"/>
  <c r="EM28" i="19" s="1"/>
  <c r="BE28" i="19"/>
  <c r="BB28" i="19"/>
  <c r="AW28" i="19"/>
  <c r="AZ28" i="19"/>
  <c r="AX28" i="19"/>
  <c r="AY28" i="19"/>
  <c r="BC28" i="19"/>
  <c r="BA28" i="19"/>
  <c r="BW23" i="19"/>
  <c r="CU23" i="19"/>
  <c r="BG23" i="19"/>
  <c r="CI23" i="19"/>
  <c r="DZ13" i="19"/>
  <c r="EC13" i="19" s="1"/>
  <c r="CS13" i="19"/>
  <c r="DR13" i="19"/>
  <c r="BG13" i="19"/>
  <c r="BM63" i="19"/>
  <c r="CA101" i="19"/>
  <c r="CB101" i="19" s="1"/>
  <c r="BM115" i="19"/>
  <c r="BP115" i="19" s="1"/>
  <c r="BQ115" i="19" s="1"/>
  <c r="BK115" i="19"/>
  <c r="DL66" i="19"/>
  <c r="BM34" i="19"/>
  <c r="EP51" i="19"/>
  <c r="ES51" i="19" s="1"/>
  <c r="BP13" i="19"/>
  <c r="BQ13" i="19" s="1"/>
  <c r="BI99" i="19"/>
  <c r="DZ27" i="19"/>
  <c r="CZ44" i="19"/>
  <c r="EN27" i="19"/>
  <c r="BM101" i="19"/>
  <c r="BP101" i="19" s="1"/>
  <c r="BQ101" i="19" s="1"/>
  <c r="BK101" i="19"/>
  <c r="EP29" i="19"/>
  <c r="ES29" i="19" s="1"/>
  <c r="EO29" i="19"/>
  <c r="EQ29" i="19"/>
  <c r="ER29" i="19" s="1"/>
  <c r="EC55" i="19"/>
  <c r="ED55" i="19" s="1"/>
  <c r="AV28" i="19"/>
  <c r="EN62" i="19"/>
  <c r="EQ62" i="19"/>
  <c r="EN96" i="19"/>
  <c r="EB22" i="19"/>
  <c r="DE22" i="19"/>
  <c r="ER137" i="19"/>
  <c r="DZ98" i="19"/>
  <c r="BE135" i="19"/>
  <c r="DR135" i="19" s="1"/>
  <c r="AX135" i="19"/>
  <c r="BB135" i="19"/>
  <c r="AY135" i="19"/>
  <c r="BG135" i="19" s="1"/>
  <c r="AV135" i="19"/>
  <c r="AZ135" i="19"/>
  <c r="BC135" i="19"/>
  <c r="CI108" i="19"/>
  <c r="BW108" i="19"/>
  <c r="BG108" i="19"/>
  <c r="DG108" i="19"/>
  <c r="CU108" i="19"/>
  <c r="EC77" i="19"/>
  <c r="CT98" i="19"/>
  <c r="EN30" i="19"/>
  <c r="EP30" i="19" s="1"/>
  <c r="ES30" i="19" s="1"/>
  <c r="AX82" i="19"/>
  <c r="AY82" i="19"/>
  <c r="BD82" i="19"/>
  <c r="AW82" i="19"/>
  <c r="BC82" i="19"/>
  <c r="BB82" i="19"/>
  <c r="BE82" i="19"/>
  <c r="AZ82" i="19"/>
  <c r="AV82" i="19"/>
  <c r="BA82" i="19"/>
  <c r="AW71" i="19"/>
  <c r="BC71" i="19"/>
  <c r="AX71" i="19"/>
  <c r="AY71" i="19"/>
  <c r="AZ71" i="19"/>
  <c r="AV71" i="19"/>
  <c r="BD71" i="19"/>
  <c r="BE71" i="19"/>
  <c r="BA71" i="19"/>
  <c r="BB71" i="19"/>
  <c r="EM61" i="19"/>
  <c r="EQ158" i="19"/>
  <c r="EO158" i="19"/>
  <c r="EP158" i="19"/>
  <c r="ES158" i="19" s="1"/>
  <c r="AX61" i="19"/>
  <c r="AV61" i="19"/>
  <c r="BE61" i="19"/>
  <c r="DR61" i="19" s="1"/>
  <c r="AZ61" i="19"/>
  <c r="BC61" i="19"/>
  <c r="AW61" i="19"/>
  <c r="AY61" i="19"/>
  <c r="BA61" i="19"/>
  <c r="BB61" i="19"/>
  <c r="CW144" i="19"/>
  <c r="CX144" i="19"/>
  <c r="DA144" i="19" s="1"/>
  <c r="CY144" i="19"/>
  <c r="CZ144" i="19" s="1"/>
  <c r="EH153" i="19"/>
  <c r="EG153" i="19"/>
  <c r="AQ10" i="19"/>
  <c r="BD50" i="19"/>
  <c r="AV50" i="19"/>
  <c r="AY50" i="19"/>
  <c r="BE50" i="19"/>
  <c r="BA50" i="19"/>
  <c r="BC17" i="19"/>
  <c r="AZ17" i="19"/>
  <c r="AV17" i="19"/>
  <c r="BA17" i="19"/>
  <c r="BE17" i="19"/>
  <c r="BD17" i="19"/>
  <c r="AW17" i="19"/>
  <c r="BB17" i="19"/>
  <c r="AY17" i="19"/>
  <c r="AR36" i="19"/>
  <c r="AK39" i="19"/>
  <c r="AR39" i="19" s="1"/>
  <c r="AY39" i="19"/>
  <c r="AY49" i="19"/>
  <c r="AZ49" i="19"/>
  <c r="AV49" i="19"/>
  <c r="EK49" i="19" s="1"/>
  <c r="AO78" i="19"/>
  <c r="AR78" i="19" s="1"/>
  <c r="AQ73" i="19"/>
  <c r="AR73" i="19" s="1"/>
  <c r="BE73" i="19" s="1"/>
  <c r="AQ65" i="19"/>
  <c r="AR65" i="19" s="1"/>
  <c r="AQ83" i="19"/>
  <c r="AR83" i="19" s="1"/>
  <c r="AK54" i="19"/>
  <c r="AJ53" i="19"/>
  <c r="AR53" i="19" s="1"/>
  <c r="AX53" i="19" s="1"/>
  <c r="AK104" i="19"/>
  <c r="AR104" i="19" s="1"/>
  <c r="AK97" i="19"/>
  <c r="AR97" i="19" s="1"/>
  <c r="AY97" i="19" s="1"/>
  <c r="AK95" i="19"/>
  <c r="AK94" i="19"/>
  <c r="AR94" i="19" s="1"/>
  <c r="AX89" i="19"/>
  <c r="AW89" i="19"/>
  <c r="BA89" i="19"/>
  <c r="AZ89" i="19"/>
  <c r="AY89" i="19"/>
  <c r="BA87" i="19"/>
  <c r="AW87" i="19"/>
  <c r="BE87" i="19"/>
  <c r="AZ87" i="19"/>
  <c r="BD87" i="19"/>
  <c r="AY87" i="19"/>
  <c r="AV87" i="19"/>
  <c r="BB87" i="19"/>
  <c r="AX87" i="19"/>
  <c r="AR84" i="19"/>
  <c r="AR80" i="19"/>
  <c r="AW138" i="19"/>
  <c r="AV138" i="19"/>
  <c r="BD138" i="19"/>
  <c r="EM138" i="19" s="1"/>
  <c r="AX138" i="19"/>
  <c r="BE138" i="19"/>
  <c r="AZ138" i="19"/>
  <c r="AY138" i="19"/>
  <c r="BC138" i="19"/>
  <c r="BA138" i="19"/>
  <c r="BB138" i="19"/>
  <c r="BE25" i="19"/>
  <c r="BB25" i="19"/>
  <c r="AY25" i="19"/>
  <c r="AX25" i="19"/>
  <c r="AV25" i="19"/>
  <c r="AZ25" i="19"/>
  <c r="BL25" i="19" s="1"/>
  <c r="BA25" i="19"/>
  <c r="BC25" i="19"/>
  <c r="AW25" i="19"/>
  <c r="AJ9" i="19"/>
  <c r="AR9" i="19" s="1"/>
  <c r="AX9" i="19" s="1"/>
  <c r="EC157" i="19"/>
  <c r="EE144" i="19"/>
  <c r="EH144" i="19" s="1"/>
  <c r="ED144" i="19"/>
  <c r="EF144" i="19"/>
  <c r="EC145" i="19"/>
  <c r="EF145" i="19"/>
  <c r="CJ158" i="19"/>
  <c r="CK158" i="19"/>
  <c r="BX158" i="19"/>
  <c r="CA158" i="19"/>
  <c r="EN13" i="19"/>
  <c r="BB34" i="19"/>
  <c r="BC34" i="19"/>
  <c r="BE34" i="19"/>
  <c r="BD34" i="19"/>
  <c r="BB50" i="19"/>
  <c r="DR25" i="19"/>
  <c r="EM25" i="19"/>
  <c r="AW117" i="19"/>
  <c r="AV117" i="19"/>
  <c r="BB117" i="19"/>
  <c r="AZ117" i="19"/>
  <c r="AX117" i="19"/>
  <c r="BD117" i="19"/>
  <c r="AY117" i="19"/>
  <c r="BA117" i="19"/>
  <c r="BL117" i="19" s="1"/>
  <c r="BC117" i="19"/>
  <c r="CZ8" i="19"/>
  <c r="AW114" i="19"/>
  <c r="BO114" i="19" s="1"/>
  <c r="AV106" i="19"/>
  <c r="AW106" i="19"/>
  <c r="DS155" i="19"/>
  <c r="AR91" i="19"/>
  <c r="AZ22" i="19"/>
  <c r="BA22" i="19"/>
  <c r="BC22" i="19"/>
  <c r="BE22" i="19"/>
  <c r="EN56" i="19"/>
  <c r="BD106" i="19"/>
  <c r="DZ106" i="19" s="1"/>
  <c r="BC39" i="19"/>
  <c r="BC70" i="19"/>
  <c r="BD70" i="19"/>
  <c r="AX70" i="19"/>
  <c r="BA70" i="19"/>
  <c r="AV70" i="19"/>
  <c r="AW70" i="19"/>
  <c r="BE70" i="19"/>
  <c r="DR70" i="19" s="1"/>
  <c r="BB70" i="19"/>
  <c r="AZ70" i="19"/>
  <c r="BC114" i="19"/>
  <c r="AV114" i="19"/>
  <c r="AX106" i="19"/>
  <c r="AZ34" i="19"/>
  <c r="EE159" i="19"/>
  <c r="EH159" i="19" s="1"/>
  <c r="ED159" i="19"/>
  <c r="EF159" i="19"/>
  <c r="EO122" i="19"/>
  <c r="EQ122" i="19"/>
  <c r="EP122" i="19"/>
  <c r="ES122" i="19" s="1"/>
  <c r="CG121" i="19"/>
  <c r="BU121" i="19"/>
  <c r="BH121" i="19"/>
  <c r="EA121" i="19"/>
  <c r="AW69" i="19"/>
  <c r="BD69" i="19"/>
  <c r="AY69" i="19"/>
  <c r="AV69" i="19"/>
  <c r="BA69" i="19"/>
  <c r="BB69" i="19"/>
  <c r="BE69" i="19"/>
  <c r="AZ69" i="19"/>
  <c r="AX69" i="19"/>
  <c r="AR15" i="19"/>
  <c r="BV23" i="19"/>
  <c r="AR33" i="19"/>
  <c r="AW34" i="19"/>
  <c r="EP44" i="19"/>
  <c r="ES44" i="19" s="1"/>
  <c r="EQ44" i="19"/>
  <c r="AR42" i="19"/>
  <c r="AV100" i="19"/>
  <c r="AR124" i="19"/>
  <c r="BD124" i="19" s="1"/>
  <c r="EM124" i="19" s="1"/>
  <c r="BX8" i="19"/>
  <c r="AR128" i="19"/>
  <c r="ER146" i="19"/>
  <c r="AR54" i="19"/>
  <c r="BC54" i="19" s="1"/>
  <c r="AR93" i="19"/>
  <c r="CK144" i="19"/>
  <c r="CL144" i="19"/>
  <c r="CO144" i="19" s="1"/>
  <c r="CM144" i="19"/>
  <c r="BB67" i="19"/>
  <c r="AX67" i="19"/>
  <c r="BD67" i="19"/>
  <c r="EM67" i="19" s="1"/>
  <c r="AY67" i="19"/>
  <c r="AV67" i="19"/>
  <c r="AW67" i="19"/>
  <c r="BC67" i="19"/>
  <c r="DU158" i="19"/>
  <c r="DT158" i="19"/>
  <c r="AR88" i="19"/>
  <c r="BE100" i="19"/>
  <c r="AZ100" i="19"/>
  <c r="BB100" i="19"/>
  <c r="AY100" i="19"/>
  <c r="CX156" i="19"/>
  <c r="DA156" i="19" s="1"/>
  <c r="CW156" i="19"/>
  <c r="CY156" i="19"/>
  <c r="DJ151" i="19"/>
  <c r="DM151" i="19" s="1"/>
  <c r="DI151" i="19"/>
  <c r="DL154" i="19"/>
  <c r="DM154" i="19"/>
  <c r="BL101" i="19"/>
  <c r="CB159" i="19"/>
  <c r="BD100" i="19"/>
  <c r="BK122" i="19"/>
  <c r="BI122" i="19"/>
  <c r="BG122" i="19"/>
  <c r="DE122" i="19"/>
  <c r="DH122" i="19" s="1"/>
  <c r="CM155" i="19"/>
  <c r="CK155" i="19"/>
  <c r="CL155" i="19"/>
  <c r="CO155" i="19" s="1"/>
  <c r="BA100" i="19"/>
  <c r="DL145" i="19"/>
  <c r="DA148" i="19"/>
  <c r="CZ148" i="19"/>
  <c r="EE154" i="19"/>
  <c r="EH154" i="19" s="1"/>
  <c r="EF154" i="19"/>
  <c r="EG154" i="19" s="1"/>
  <c r="ED154" i="19"/>
  <c r="DS154" i="19"/>
  <c r="DU154" i="19" s="1"/>
  <c r="DX154" i="19" s="1"/>
  <c r="EN44" i="19"/>
  <c r="EO44" i="19" s="1"/>
  <c r="AR32" i="19"/>
  <c r="AZ32" i="19" s="1"/>
  <c r="BO122" i="19"/>
  <c r="AR125" i="19"/>
  <c r="AR57" i="19"/>
  <c r="AR118" i="19"/>
  <c r="AR10" i="19"/>
  <c r="BE10" i="19" s="1"/>
  <c r="DL158" i="19"/>
  <c r="DL144" i="19"/>
  <c r="AR86" i="19"/>
  <c r="AZ86" i="19" s="1"/>
  <c r="AR102" i="19"/>
  <c r="AR45" i="19"/>
  <c r="AR48" i="19"/>
  <c r="AR47" i="19"/>
  <c r="AR41" i="19"/>
  <c r="AR21" i="19"/>
  <c r="BA21" i="19" s="1"/>
  <c r="AR113" i="19"/>
  <c r="AR131" i="19"/>
  <c r="AR95" i="19"/>
  <c r="AY95" i="19" s="1"/>
  <c r="CN153" i="19"/>
  <c r="AR133" i="19"/>
  <c r="DW146" i="19"/>
  <c r="EG151" i="19"/>
  <c r="CB154" i="19"/>
  <c r="EQ153" i="19"/>
  <c r="DL153" i="19"/>
  <c r="AR81" i="19"/>
  <c r="AX81" i="19" s="1"/>
  <c r="DE81" i="19" s="1"/>
  <c r="AR136" i="19"/>
  <c r="AR75" i="19"/>
  <c r="BA75" i="19" s="1"/>
  <c r="AR64" i="19"/>
  <c r="AR72" i="19"/>
  <c r="BX148" i="19"/>
  <c r="BI159" i="19"/>
  <c r="DQ159" i="19" s="1"/>
  <c r="DS159" i="19" s="1"/>
  <c r="EN153" i="19"/>
  <c r="DV160" i="19"/>
  <c r="DW160" i="19" s="1"/>
  <c r="CJ159" i="19"/>
  <c r="DT59" i="19"/>
  <c r="DV59" i="19"/>
  <c r="DW51" i="19"/>
  <c r="DV43" i="19"/>
  <c r="DU43" i="19"/>
  <c r="DX43" i="19" s="1"/>
  <c r="DT43" i="19"/>
  <c r="EG43" i="19"/>
  <c r="CW103" i="19"/>
  <c r="DT51" i="19"/>
  <c r="CX59" i="19"/>
  <c r="DA59" i="19" s="1"/>
  <c r="CZ52" i="19"/>
  <c r="DU27" i="19"/>
  <c r="DX27" i="19" s="1"/>
  <c r="DU14" i="19"/>
  <c r="DX14" i="19" s="1"/>
  <c r="DX101" i="19"/>
  <c r="EH92" i="19"/>
  <c r="DW62" i="19"/>
  <c r="DV26" i="19"/>
  <c r="CO92" i="19"/>
  <c r="CN92" i="19"/>
  <c r="DI59" i="19"/>
  <c r="DJ59" i="19"/>
  <c r="DM59" i="19" s="1"/>
  <c r="DJ26" i="19"/>
  <c r="DI26" i="19"/>
  <c r="ED96" i="19"/>
  <c r="EE96" i="19"/>
  <c r="EH96" i="19" s="1"/>
  <c r="CY101" i="19"/>
  <c r="CZ101" i="19" s="1"/>
  <c r="CW101" i="19"/>
  <c r="DH112" i="19"/>
  <c r="DK112" i="19" s="1"/>
  <c r="CV11" i="19"/>
  <c r="CW11" i="19" s="1"/>
  <c r="CX51" i="19"/>
  <c r="DA51" i="19" s="1"/>
  <c r="DU107" i="19"/>
  <c r="DX107" i="19" s="1"/>
  <c r="DT56" i="19"/>
  <c r="DU56" i="19"/>
  <c r="DX56" i="19" s="1"/>
  <c r="DV56" i="19"/>
  <c r="ES11" i="19"/>
  <c r="ER11" i="19"/>
  <c r="CA29" i="19"/>
  <c r="BZ29" i="19"/>
  <c r="CC29" i="19" s="1"/>
  <c r="BY29" i="19"/>
  <c r="EE99" i="19"/>
  <c r="EH99" i="19" s="1"/>
  <c r="EF99" i="19"/>
  <c r="EG99" i="19" s="1"/>
  <c r="ED99" i="19"/>
  <c r="EC62" i="19"/>
  <c r="ED62" i="19" s="1"/>
  <c r="DH52" i="19"/>
  <c r="DJ52" i="19" s="1"/>
  <c r="DM52" i="19" s="1"/>
  <c r="EC119" i="19"/>
  <c r="DI11" i="19"/>
  <c r="EF51" i="19"/>
  <c r="EE51" i="19"/>
  <c r="EH51" i="19" s="1"/>
  <c r="CJ99" i="19"/>
  <c r="CM99" i="19" s="1"/>
  <c r="DU77" i="19"/>
  <c r="DX77" i="19" s="1"/>
  <c r="BZ11" i="19"/>
  <c r="CC11" i="19" s="1"/>
  <c r="BY11" i="19"/>
  <c r="CA11" i="19"/>
  <c r="DV27" i="19"/>
  <c r="DU59" i="19"/>
  <c r="DX59" i="19" s="1"/>
  <c r="DT77" i="19"/>
  <c r="DT14" i="19"/>
  <c r="CL51" i="19"/>
  <c r="CK51" i="19"/>
  <c r="CB99" i="19"/>
  <c r="DJ11" i="19"/>
  <c r="DM11" i="19" s="1"/>
  <c r="BZ92" i="19"/>
  <c r="BY92" i="19"/>
  <c r="CX112" i="19"/>
  <c r="DA112" i="19" s="1"/>
  <c r="CY112" i="19"/>
  <c r="CZ112" i="19" s="1"/>
  <c r="CW112" i="19"/>
  <c r="DI96" i="19"/>
  <c r="DK96" i="19"/>
  <c r="DJ96" i="19"/>
  <c r="DM96" i="19" s="1"/>
  <c r="CA51" i="19"/>
  <c r="BZ51" i="19"/>
  <c r="CC51" i="19" s="1"/>
  <c r="BY51" i="19"/>
  <c r="CZ20" i="19"/>
  <c r="ER20" i="19"/>
  <c r="CB103" i="19"/>
  <c r="BY37" i="19"/>
  <c r="CA112" i="19"/>
  <c r="CB112" i="19" s="1"/>
  <c r="ED43" i="19"/>
  <c r="BM59" i="19"/>
  <c r="BP59" i="19" s="1"/>
  <c r="BQ59" i="19" s="1"/>
  <c r="CA14" i="19"/>
  <c r="CB14" i="19" s="1"/>
  <c r="DK30" i="19"/>
  <c r="DL30" i="19" s="1"/>
  <c r="DI30" i="19"/>
  <c r="CL37" i="19"/>
  <c r="CO37" i="19" s="1"/>
  <c r="CK26" i="19"/>
  <c r="CV62" i="19"/>
  <c r="CW62" i="19"/>
  <c r="DQ114" i="19"/>
  <c r="BN114" i="19"/>
  <c r="BP114" i="19" s="1"/>
  <c r="CG98" i="19"/>
  <c r="DF98" i="19"/>
  <c r="EA98" i="19"/>
  <c r="BU98" i="19"/>
  <c r="BH98" i="19"/>
  <c r="BM98" i="19" s="1"/>
  <c r="BG98" i="19"/>
  <c r="CL26" i="19"/>
  <c r="CM13" i="19"/>
  <c r="CN13" i="19" s="1"/>
  <c r="CK13" i="19"/>
  <c r="EP107" i="19"/>
  <c r="ES107" i="19" s="1"/>
  <c r="EQ107" i="19"/>
  <c r="ER107" i="19" s="1"/>
  <c r="EO107" i="19"/>
  <c r="CX77" i="19"/>
  <c r="CV56" i="19"/>
  <c r="DZ135" i="19"/>
  <c r="BE128" i="19"/>
  <c r="AY128" i="19"/>
  <c r="AX128" i="19"/>
  <c r="BB128" i="19"/>
  <c r="AW128" i="19"/>
  <c r="BD128" i="19"/>
  <c r="AV128" i="19"/>
  <c r="AZ128" i="19"/>
  <c r="DZ30" i="19"/>
  <c r="BG30" i="19"/>
  <c r="EM31" i="19"/>
  <c r="DG31" i="19"/>
  <c r="CU31" i="19"/>
  <c r="DR31" i="19"/>
  <c r="BW31" i="19"/>
  <c r="BG31" i="19"/>
  <c r="BV31" i="19"/>
  <c r="BX31" i="19" s="1"/>
  <c r="BY31" i="19" s="1"/>
  <c r="BL31" i="19"/>
  <c r="CT31" i="19"/>
  <c r="BO31" i="19"/>
  <c r="BQ31" i="19" s="1"/>
  <c r="CH31" i="19"/>
  <c r="CW30" i="19"/>
  <c r="CI119" i="19"/>
  <c r="BW119" i="19"/>
  <c r="DG119" i="19"/>
  <c r="CU119" i="19"/>
  <c r="CV119" i="19" s="1"/>
  <c r="BG119" i="19"/>
  <c r="EQ52" i="19"/>
  <c r="ER52" i="19" s="1"/>
  <c r="EO52" i="19"/>
  <c r="BM76" i="19"/>
  <c r="BK76" i="19"/>
  <c r="BI76" i="19"/>
  <c r="EN66" i="19"/>
  <c r="EQ66" i="19" s="1"/>
  <c r="DR137" i="19"/>
  <c r="BG137" i="19"/>
  <c r="DZ137" i="19"/>
  <c r="CS137" i="19"/>
  <c r="BK52" i="19"/>
  <c r="DZ52" i="19"/>
  <c r="BG52" i="19"/>
  <c r="DR52" i="19"/>
  <c r="BM55" i="19"/>
  <c r="BP55" i="19" s="1"/>
  <c r="BQ55" i="19" s="1"/>
  <c r="BK55" i="19"/>
  <c r="DI44" i="19"/>
  <c r="DK44" i="19"/>
  <c r="DL44" i="19" s="1"/>
  <c r="BM106" i="19"/>
  <c r="EQ77" i="19"/>
  <c r="ER77" i="19" s="1"/>
  <c r="BI106" i="19"/>
  <c r="EO27" i="19"/>
  <c r="DI56" i="19"/>
  <c r="CA44" i="19"/>
  <c r="CB44" i="19" s="1"/>
  <c r="CM44" i="19"/>
  <c r="CN44" i="19" s="1"/>
  <c r="DZ31" i="19"/>
  <c r="EK106" i="19"/>
  <c r="EN8" i="19"/>
  <c r="EQ8" i="19" s="1"/>
  <c r="EN14" i="19"/>
  <c r="EO14" i="19" s="1"/>
  <c r="DH8" i="19"/>
  <c r="EP13" i="19"/>
  <c r="CH24" i="19"/>
  <c r="CT24" i="19"/>
  <c r="BL24" i="19"/>
  <c r="BO24" i="19"/>
  <c r="CG25" i="19"/>
  <c r="BG25" i="19"/>
  <c r="BH25" i="19"/>
  <c r="BM25" i="19" s="1"/>
  <c r="EA25" i="19"/>
  <c r="BU25" i="19"/>
  <c r="DF25" i="19"/>
  <c r="CU68" i="19"/>
  <c r="DZ68" i="19"/>
  <c r="DG68" i="19"/>
  <c r="CI68" i="19"/>
  <c r="BV76" i="19"/>
  <c r="CH76" i="19"/>
  <c r="BB130" i="19"/>
  <c r="BC130" i="19"/>
  <c r="AW130" i="19"/>
  <c r="AZ130" i="19"/>
  <c r="AX130" i="19"/>
  <c r="AV130" i="19"/>
  <c r="BE130" i="19"/>
  <c r="BL82" i="19"/>
  <c r="BO82" i="19"/>
  <c r="CT82" i="19"/>
  <c r="EL22" i="19"/>
  <c r="CT63" i="19"/>
  <c r="EQ30" i="19"/>
  <c r="ER30" i="19" s="1"/>
  <c r="EA68" i="19"/>
  <c r="BH68" i="19"/>
  <c r="EM70" i="19"/>
  <c r="BL56" i="19"/>
  <c r="EM55" i="19"/>
  <c r="DR55" i="19"/>
  <c r="BW55" i="19"/>
  <c r="DG55" i="19"/>
  <c r="CI55" i="19"/>
  <c r="BE63" i="19"/>
  <c r="BD63" i="19"/>
  <c r="DZ108" i="19"/>
  <c r="BD54" i="19"/>
  <c r="AX54" i="19"/>
  <c r="BB54" i="19"/>
  <c r="AZ54" i="19"/>
  <c r="AV54" i="19"/>
  <c r="BA54" i="19"/>
  <c r="BE54" i="19"/>
  <c r="DZ54" i="19" s="1"/>
  <c r="AW54" i="19"/>
  <c r="AQ111" i="19"/>
  <c r="BG68" i="19"/>
  <c r="EM17" i="19"/>
  <c r="DR17" i="19"/>
  <c r="DP49" i="19"/>
  <c r="BB74" i="19"/>
  <c r="BD74" i="19"/>
  <c r="BC74" i="19"/>
  <c r="AV74" i="19"/>
  <c r="AZ74" i="19"/>
  <c r="AY74" i="19"/>
  <c r="AX74" i="19"/>
  <c r="BE74" i="19"/>
  <c r="AW49" i="19"/>
  <c r="BI132" i="19"/>
  <c r="BG132" i="19"/>
  <c r="DJ159" i="19"/>
  <c r="DM159" i="19" s="1"/>
  <c r="DI159" i="19"/>
  <c r="AZ88" i="19"/>
  <c r="BE46" i="19"/>
  <c r="BA46" i="19"/>
  <c r="BC46" i="19"/>
  <c r="BG46" i="19" s="1"/>
  <c r="AZ46" i="19"/>
  <c r="AW46" i="19"/>
  <c r="BC49" i="19"/>
  <c r="BB49" i="19"/>
  <c r="BE49" i="19"/>
  <c r="AX49" i="19"/>
  <c r="BA49" i="19"/>
  <c r="BD49" i="19"/>
  <c r="CU49" i="19" s="1"/>
  <c r="BB46" i="19"/>
  <c r="BB108" i="19"/>
  <c r="BA108" i="19"/>
  <c r="AW32" i="19"/>
  <c r="BD46" i="19"/>
  <c r="AW9" i="19"/>
  <c r="BD9" i="19"/>
  <c r="BD24" i="19"/>
  <c r="BB24" i="19"/>
  <c r="AX24" i="19"/>
  <c r="AY24" i="19"/>
  <c r="AD35" i="19"/>
  <c r="AQ110" i="19"/>
  <c r="AR110" i="19" s="1"/>
  <c r="AD40" i="19"/>
  <c r="AR111" i="19"/>
  <c r="BE111" i="19" s="1"/>
  <c r="AC105" i="19"/>
  <c r="AR109" i="19"/>
  <c r="BD48" i="19"/>
  <c r="AZ48" i="19"/>
  <c r="BC48" i="19"/>
  <c r="AV48" i="19"/>
  <c r="BA48" i="19"/>
  <c r="BE48" i="19"/>
  <c r="AJ35" i="19"/>
  <c r="AR60" i="19"/>
  <c r="AZ21" i="19"/>
  <c r="BL21" i="19" s="1"/>
  <c r="AX21" i="19"/>
  <c r="BC21" i="19"/>
  <c r="AW21" i="19"/>
  <c r="AY21" i="19"/>
  <c r="BE21" i="19"/>
  <c r="BD21" i="19"/>
  <c r="BB21" i="19"/>
  <c r="AV21" i="19"/>
  <c r="BB81" i="19"/>
  <c r="AW81" i="19"/>
  <c r="BC81" i="19"/>
  <c r="AZ81" i="19"/>
  <c r="BA81" i="19"/>
  <c r="AY81" i="19"/>
  <c r="AV81" i="19"/>
  <c r="BD81" i="19"/>
  <c r="BE81" i="19"/>
  <c r="BE75" i="19"/>
  <c r="BB75" i="19"/>
  <c r="BD75" i="19"/>
  <c r="AV75" i="19"/>
  <c r="BC75" i="19"/>
  <c r="AY75" i="19"/>
  <c r="AZ75" i="19"/>
  <c r="AX75" i="19"/>
  <c r="AW75" i="19"/>
  <c r="AV24" i="19"/>
  <c r="BO138" i="19"/>
  <c r="BL138" i="19"/>
  <c r="AY136" i="19"/>
  <c r="BC136" i="19"/>
  <c r="BA136" i="19"/>
  <c r="BD136" i="19"/>
  <c r="AW136" i="19"/>
  <c r="AZ136" i="19"/>
  <c r="BB136" i="19"/>
  <c r="AX136" i="19"/>
  <c r="AV136" i="19"/>
  <c r="EG150" i="19"/>
  <c r="EH150" i="19"/>
  <c r="EL81" i="19"/>
  <c r="EB81" i="19"/>
  <c r="BH138" i="19"/>
  <c r="DF138" i="19"/>
  <c r="BU138" i="19"/>
  <c r="CG138" i="19"/>
  <c r="EA138" i="19"/>
  <c r="CH138" i="19"/>
  <c r="CT138" i="19"/>
  <c r="BA86" i="19"/>
  <c r="BD22" i="19"/>
  <c r="AV22" i="19"/>
  <c r="BB22" i="19"/>
  <c r="AW22" i="19"/>
  <c r="EN132" i="19"/>
  <c r="EO132" i="19" s="1"/>
  <c r="EG158" i="19"/>
  <c r="AY22" i="19"/>
  <c r="CT67" i="19"/>
  <c r="BE97" i="19"/>
  <c r="AX50" i="19"/>
  <c r="DR138" i="19"/>
  <c r="DT153" i="19"/>
  <c r="DV153" i="19"/>
  <c r="DW153" i="19" s="1"/>
  <c r="AZ121" i="19"/>
  <c r="BC121" i="19"/>
  <c r="BE121" i="19"/>
  <c r="BB121" i="19"/>
  <c r="AR18" i="19"/>
  <c r="BE18" i="19" s="1"/>
  <c r="BE124" i="19"/>
  <c r="AV124" i="19"/>
  <c r="AY124" i="19"/>
  <c r="AZ124" i="19"/>
  <c r="BB124" i="19"/>
  <c r="BA124" i="19"/>
  <c r="AX124" i="19"/>
  <c r="BC124" i="19"/>
  <c r="BC97" i="19"/>
  <c r="BC50" i="19"/>
  <c r="AQ38" i="19"/>
  <c r="AR38" i="19" s="1"/>
  <c r="DW157" i="19"/>
  <c r="AW124" i="19"/>
  <c r="BB89" i="19"/>
  <c r="AV89" i="19"/>
  <c r="BE89" i="19"/>
  <c r="BC89" i="19"/>
  <c r="BD89" i="19"/>
  <c r="AV97" i="19"/>
  <c r="AZ50" i="19"/>
  <c r="AW50" i="19"/>
  <c r="BA121" i="19"/>
  <c r="CO152" i="19"/>
  <c r="CN152" i="19"/>
  <c r="BB97" i="19"/>
  <c r="CN144" i="19"/>
  <c r="AY125" i="19"/>
  <c r="BC125" i="19"/>
  <c r="BA125" i="19"/>
  <c r="CB150" i="19"/>
  <c r="BB73" i="19"/>
  <c r="AY73" i="19"/>
  <c r="BA73" i="19"/>
  <c r="CL149" i="19"/>
  <c r="CO149" i="19" s="1"/>
  <c r="DK155" i="19"/>
  <c r="DJ155" i="19"/>
  <c r="DM155" i="19" s="1"/>
  <c r="AZ57" i="19"/>
  <c r="BD57" i="19"/>
  <c r="AY57" i="19"/>
  <c r="CL154" i="19"/>
  <c r="CO154" i="19" s="1"/>
  <c r="CM154" i="19"/>
  <c r="DK143" i="19"/>
  <c r="DJ143" i="19"/>
  <c r="DM143" i="19" s="1"/>
  <c r="DI143" i="19"/>
  <c r="DX158" i="19"/>
  <c r="DW158" i="19"/>
  <c r="CM149" i="19"/>
  <c r="CY151" i="19"/>
  <c r="CZ151" i="19" s="1"/>
  <c r="CW151" i="19"/>
  <c r="DU157" i="19"/>
  <c r="DX157" i="19" s="1"/>
  <c r="BE136" i="19"/>
  <c r="BE67" i="19"/>
  <c r="AR58" i="19"/>
  <c r="AR129" i="19"/>
  <c r="BA67" i="19"/>
  <c r="BV67" i="19" s="1"/>
  <c r="CL151" i="19"/>
  <c r="EE155" i="19"/>
  <c r="ED155" i="19"/>
  <c r="AR19" i="19"/>
  <c r="AR134" i="19"/>
  <c r="AR85" i="19"/>
  <c r="AP16" i="19"/>
  <c r="AR126" i="19"/>
  <c r="AR120" i="19"/>
  <c r="AR90" i="19"/>
  <c r="AR127" i="19"/>
  <c r="AR116" i="19"/>
  <c r="AH79" i="19"/>
  <c r="AR79" i="19" s="1"/>
  <c r="AV79" i="19" s="1"/>
  <c r="BX156" i="19"/>
  <c r="AQ90" i="19"/>
  <c r="AL123" i="19"/>
  <c r="AR123" i="19" s="1"/>
  <c r="BX146" i="19"/>
  <c r="CA146" i="19" s="1"/>
  <c r="AR16" i="19"/>
  <c r="BB118" i="19"/>
  <c r="AR12" i="19"/>
  <c r="BE120" i="19"/>
  <c r="EL9" i="19" l="1"/>
  <c r="DE9" i="19"/>
  <c r="EB9" i="19"/>
  <c r="EL53" i="19"/>
  <c r="DE53" i="19"/>
  <c r="EB53" i="19"/>
  <c r="BB83" i="19"/>
  <c r="BD83" i="19"/>
  <c r="BC83" i="19"/>
  <c r="AW83" i="19"/>
  <c r="AX83" i="19"/>
  <c r="BA83" i="19"/>
  <c r="AZ83" i="19"/>
  <c r="AY83" i="19"/>
  <c r="AV83" i="19"/>
  <c r="BE83" i="19"/>
  <c r="DZ83" i="19" s="1"/>
  <c r="CX119" i="19"/>
  <c r="DA119" i="19" s="1"/>
  <c r="CW119" i="19"/>
  <c r="AW65" i="19"/>
  <c r="AV65" i="19"/>
  <c r="BD65" i="19"/>
  <c r="AY65" i="19"/>
  <c r="AX65" i="19"/>
  <c r="BA65" i="19"/>
  <c r="BC65" i="19"/>
  <c r="BB65" i="19"/>
  <c r="AZ65" i="19"/>
  <c r="BE65" i="19"/>
  <c r="BB94" i="19"/>
  <c r="BD94" i="19"/>
  <c r="AX94" i="19"/>
  <c r="AZ94" i="19"/>
  <c r="BL94" i="19" s="1"/>
  <c r="AW94" i="19"/>
  <c r="CT94" i="19" s="1"/>
  <c r="AV94" i="19"/>
  <c r="BC94" i="19"/>
  <c r="BA94" i="19"/>
  <c r="BE94" i="19"/>
  <c r="AY94" i="19"/>
  <c r="AV104" i="19"/>
  <c r="BA104" i="19"/>
  <c r="BD104" i="19"/>
  <c r="AW104" i="19"/>
  <c r="BE104" i="19"/>
  <c r="AZ104" i="19"/>
  <c r="BC104" i="19"/>
  <c r="BB104" i="19"/>
  <c r="AX104" i="19"/>
  <c r="AY104" i="19"/>
  <c r="DF95" i="19"/>
  <c r="BU95" i="19"/>
  <c r="BH95" i="19"/>
  <c r="BM95" i="19" s="1"/>
  <c r="CG95" i="19"/>
  <c r="EA95" i="19"/>
  <c r="BA78" i="19"/>
  <c r="BD78" i="19"/>
  <c r="AY78" i="19"/>
  <c r="AV78" i="19"/>
  <c r="AZ78" i="19"/>
  <c r="AW78" i="19"/>
  <c r="BE78" i="19"/>
  <c r="BB78" i="19"/>
  <c r="AX78" i="19"/>
  <c r="BC78" i="19"/>
  <c r="EF13" i="19"/>
  <c r="EG13" i="19" s="1"/>
  <c r="EE13" i="19"/>
  <c r="EH13" i="19" s="1"/>
  <c r="ED13" i="19"/>
  <c r="BH97" i="19"/>
  <c r="CG97" i="19"/>
  <c r="DF97" i="19"/>
  <c r="EA97" i="19"/>
  <c r="BU97" i="19"/>
  <c r="BM97" i="19"/>
  <c r="BE131" i="19"/>
  <c r="AY131" i="19"/>
  <c r="BB131" i="19"/>
  <c r="AZ131" i="19"/>
  <c r="BC131" i="19"/>
  <c r="AX131" i="19"/>
  <c r="BD131" i="19"/>
  <c r="BA131" i="19"/>
  <c r="AV131" i="19"/>
  <c r="AW131" i="19"/>
  <c r="EM117" i="19"/>
  <c r="DR117" i="19"/>
  <c r="DZ117" i="19"/>
  <c r="EF157" i="19"/>
  <c r="EG157" i="19" s="1"/>
  <c r="ED157" i="19"/>
  <c r="EK50" i="19"/>
  <c r="DP50" i="19"/>
  <c r="BL71" i="19"/>
  <c r="BO71" i="19"/>
  <c r="DH108" i="19"/>
  <c r="DK108" i="19"/>
  <c r="EO96" i="19"/>
  <c r="EQ96" i="19"/>
  <c r="ER96" i="19" s="1"/>
  <c r="EP96" i="19"/>
  <c r="ES96" i="19" s="1"/>
  <c r="CK20" i="19"/>
  <c r="CL20" i="19"/>
  <c r="CO20" i="19" s="1"/>
  <c r="CM20" i="19"/>
  <c r="CN20" i="19" s="1"/>
  <c r="DL155" i="19"/>
  <c r="AW86" i="19"/>
  <c r="DZ70" i="19"/>
  <c r="DZ128" i="19"/>
  <c r="BZ148" i="19"/>
  <c r="CC148" i="19" s="1"/>
  <c r="BY148" i="19"/>
  <c r="CA148" i="19"/>
  <c r="CB148" i="19" s="1"/>
  <c r="BB113" i="19"/>
  <c r="BA113" i="19"/>
  <c r="BE113" i="19"/>
  <c r="DZ113" i="19" s="1"/>
  <c r="AW113" i="19"/>
  <c r="AX113" i="19"/>
  <c r="AY113" i="19"/>
  <c r="AV113" i="19"/>
  <c r="BC113" i="19"/>
  <c r="AZ113" i="19"/>
  <c r="BD113" i="19"/>
  <c r="BO100" i="19"/>
  <c r="BL100" i="19"/>
  <c r="CZ156" i="19"/>
  <c r="EL67" i="19"/>
  <c r="DE67" i="19"/>
  <c r="EB67" i="19"/>
  <c r="BC128" i="19"/>
  <c r="BA128" i="19"/>
  <c r="CH34" i="19"/>
  <c r="BV34" i="19"/>
  <c r="CT34" i="19"/>
  <c r="BO34" i="19"/>
  <c r="BL69" i="19"/>
  <c r="BO69" i="19"/>
  <c r="BL34" i="19"/>
  <c r="CT70" i="19"/>
  <c r="CH70" i="19"/>
  <c r="CS70" i="19" s="1"/>
  <c r="BV70" i="19"/>
  <c r="EO56" i="19"/>
  <c r="EQ56" i="19"/>
  <c r="EP56" i="19"/>
  <c r="ES56" i="19" s="1"/>
  <c r="BO106" i="19"/>
  <c r="BL106" i="19"/>
  <c r="CT106" i="19"/>
  <c r="BV106" i="19"/>
  <c r="CH106" i="19"/>
  <c r="CS106" i="19" s="1"/>
  <c r="CV106" i="19" s="1"/>
  <c r="CW106" i="19" s="1"/>
  <c r="EL117" i="19"/>
  <c r="EB117" i="19"/>
  <c r="DE117" i="19"/>
  <c r="DR34" i="19"/>
  <c r="EM34" i="19"/>
  <c r="CU34" i="19"/>
  <c r="BW34" i="19"/>
  <c r="CI34" i="19"/>
  <c r="DG34" i="19"/>
  <c r="BN34" i="19"/>
  <c r="CM158" i="19"/>
  <c r="CL158" i="19"/>
  <c r="CO158" i="19" s="1"/>
  <c r="DV154" i="19"/>
  <c r="DW154" i="19" s="1"/>
  <c r="EK25" i="19"/>
  <c r="CI25" i="19"/>
  <c r="BW25" i="19"/>
  <c r="DP25" i="19"/>
  <c r="DG25" i="19"/>
  <c r="CU25" i="19"/>
  <c r="DZ87" i="19"/>
  <c r="BE39" i="19"/>
  <c r="DZ39" i="19" s="1"/>
  <c r="BB39" i="19"/>
  <c r="AV39" i="19"/>
  <c r="AW39" i="19"/>
  <c r="AX39" i="19"/>
  <c r="AZ39" i="19"/>
  <c r="BD39" i="19"/>
  <c r="BA39" i="19"/>
  <c r="CI17" i="19"/>
  <c r="CU17" i="19"/>
  <c r="BG17" i="19"/>
  <c r="BW17" i="19"/>
  <c r="DP17" i="19"/>
  <c r="EK17" i="19"/>
  <c r="DG17" i="19"/>
  <c r="EM50" i="19"/>
  <c r="DR50" i="19"/>
  <c r="EL61" i="19"/>
  <c r="EB61" i="19"/>
  <c r="DE61" i="19"/>
  <c r="DZ71" i="19"/>
  <c r="CG82" i="19"/>
  <c r="BH82" i="19"/>
  <c r="BM82" i="19" s="1"/>
  <c r="BU82" i="19"/>
  <c r="EA82" i="19"/>
  <c r="DF82" i="19"/>
  <c r="BO28" i="19"/>
  <c r="BL28" i="19"/>
  <c r="EN37" i="19"/>
  <c r="EQ37" i="19"/>
  <c r="CJ43" i="19"/>
  <c r="CS43" i="19"/>
  <c r="CL43" i="19"/>
  <c r="CO43" i="19" s="1"/>
  <c r="DL43" i="19"/>
  <c r="BD32" i="19"/>
  <c r="BE32" i="19"/>
  <c r="BB32" i="19"/>
  <c r="DQ122" i="19"/>
  <c r="DS122" i="19" s="1"/>
  <c r="BN122" i="19"/>
  <c r="BP122" i="19" s="1"/>
  <c r="BQ122" i="19" s="1"/>
  <c r="AX88" i="19"/>
  <c r="AW88" i="19"/>
  <c r="BB88" i="19"/>
  <c r="BC88" i="19"/>
  <c r="BA88" i="19"/>
  <c r="AY88" i="19"/>
  <c r="BG88" i="19" s="1"/>
  <c r="BD88" i="19"/>
  <c r="BW88" i="19" s="1"/>
  <c r="BE88" i="19"/>
  <c r="BH39" i="19"/>
  <c r="BU39" i="19"/>
  <c r="DF39" i="19"/>
  <c r="CG39" i="19"/>
  <c r="BM39" i="19"/>
  <c r="EA39" i="19"/>
  <c r="BV71" i="19"/>
  <c r="CH71" i="19"/>
  <c r="CT71" i="19"/>
  <c r="BE86" i="19"/>
  <c r="BL75" i="19"/>
  <c r="BC32" i="19"/>
  <c r="BL128" i="19"/>
  <c r="DL11" i="19"/>
  <c r="BB72" i="19"/>
  <c r="AX72" i="19"/>
  <c r="BA72" i="19"/>
  <c r="AV72" i="19"/>
  <c r="AY72" i="19"/>
  <c r="BD72" i="19"/>
  <c r="BC72" i="19"/>
  <c r="AW72" i="19"/>
  <c r="AZ72" i="19"/>
  <c r="BE72" i="19"/>
  <c r="EM100" i="19"/>
  <c r="DR100" i="19"/>
  <c r="BY8" i="19"/>
  <c r="CA8" i="19"/>
  <c r="BZ8" i="19"/>
  <c r="CC8" i="19" s="1"/>
  <c r="BD33" i="19"/>
  <c r="BE33" i="19"/>
  <c r="DZ33" i="19" s="1"/>
  <c r="AZ33" i="19"/>
  <c r="BA33" i="19"/>
  <c r="AY33" i="19"/>
  <c r="BC33" i="19"/>
  <c r="BB33" i="19"/>
  <c r="AW33" i="19"/>
  <c r="AV33" i="19"/>
  <c r="AX33" i="19"/>
  <c r="DP69" i="19"/>
  <c r="DG69" i="19"/>
  <c r="CU69" i="19"/>
  <c r="CI69" i="19"/>
  <c r="EK69" i="19"/>
  <c r="BW69" i="19"/>
  <c r="BG69" i="19"/>
  <c r="EL106" i="19"/>
  <c r="EN106" i="19" s="1"/>
  <c r="EO106" i="19" s="1"/>
  <c r="EB106" i="19"/>
  <c r="DE106" i="19"/>
  <c r="EK70" i="19"/>
  <c r="CU70" i="19"/>
  <c r="BW70" i="19"/>
  <c r="DP70" i="19"/>
  <c r="BG70" i="19"/>
  <c r="DG70" i="19"/>
  <c r="CI70" i="19"/>
  <c r="DP106" i="19"/>
  <c r="BW106" i="19"/>
  <c r="CU106" i="19"/>
  <c r="DG106" i="19"/>
  <c r="BG106" i="19"/>
  <c r="CI106" i="19"/>
  <c r="BO117" i="19"/>
  <c r="DZ34" i="19"/>
  <c r="DT154" i="19"/>
  <c r="EL25" i="19"/>
  <c r="EB25" i="19"/>
  <c r="DE25" i="19"/>
  <c r="DH25" i="19" s="1"/>
  <c r="BE84" i="19"/>
  <c r="BD84" i="19"/>
  <c r="BC84" i="19"/>
  <c r="BA84" i="19"/>
  <c r="BB84" i="19"/>
  <c r="AW84" i="19"/>
  <c r="AV84" i="19"/>
  <c r="AZ84" i="19"/>
  <c r="AX84" i="19"/>
  <c r="AY84" i="19"/>
  <c r="BV87" i="19"/>
  <c r="CT87" i="19"/>
  <c r="CH87" i="19"/>
  <c r="AW53" i="19"/>
  <c r="BB53" i="19"/>
  <c r="AY53" i="19"/>
  <c r="BA53" i="19"/>
  <c r="AV53" i="19"/>
  <c r="BC53" i="19"/>
  <c r="AZ53" i="19"/>
  <c r="BD53" i="19"/>
  <c r="BE53" i="19"/>
  <c r="DZ53" i="19" s="1"/>
  <c r="AV73" i="19"/>
  <c r="BG73" i="19" s="1"/>
  <c r="AW73" i="19"/>
  <c r="AZ73" i="19"/>
  <c r="AX73" i="19"/>
  <c r="BC73" i="19"/>
  <c r="BD73" i="19"/>
  <c r="DZ73" i="19" s="1"/>
  <c r="BD36" i="19"/>
  <c r="BA36" i="19"/>
  <c r="BE36" i="19"/>
  <c r="DZ36" i="19" s="1"/>
  <c r="AY36" i="19"/>
  <c r="AZ36" i="19"/>
  <c r="BB36" i="19"/>
  <c r="AW36" i="19"/>
  <c r="AV36" i="19"/>
  <c r="BC36" i="19"/>
  <c r="AX36" i="19"/>
  <c r="BL61" i="19"/>
  <c r="BO61" i="19"/>
  <c r="EM71" i="19"/>
  <c r="DR71" i="19"/>
  <c r="EK82" i="19"/>
  <c r="BW82" i="19"/>
  <c r="DG82" i="19"/>
  <c r="CI82" i="19"/>
  <c r="BG82" i="19"/>
  <c r="CU82" i="19"/>
  <c r="DP82" i="19"/>
  <c r="EL82" i="19"/>
  <c r="EB82" i="19"/>
  <c r="DE82" i="19"/>
  <c r="BI82" i="19"/>
  <c r="BK82" i="19"/>
  <c r="DE135" i="19"/>
  <c r="EB135" i="19"/>
  <c r="EL135" i="19"/>
  <c r="BP34" i="19"/>
  <c r="BQ34" i="19" s="1"/>
  <c r="DS13" i="19"/>
  <c r="DT26" i="19"/>
  <c r="DU26" i="19"/>
  <c r="DX26" i="19" s="1"/>
  <c r="BN112" i="19"/>
  <c r="BP112" i="19" s="1"/>
  <c r="BQ112" i="19" s="1"/>
  <c r="DQ112" i="19"/>
  <c r="DS112" i="19" s="1"/>
  <c r="ER153" i="19"/>
  <c r="CN154" i="19"/>
  <c r="AY86" i="19"/>
  <c r="AX32" i="19"/>
  <c r="BE64" i="19"/>
  <c r="AV64" i="19"/>
  <c r="BC64" i="19"/>
  <c r="BA64" i="19"/>
  <c r="AY64" i="19"/>
  <c r="AW64" i="19"/>
  <c r="AZ64" i="19"/>
  <c r="BD64" i="19"/>
  <c r="BB64" i="19"/>
  <c r="AX64" i="19"/>
  <c r="AX41" i="19"/>
  <c r="AY41" i="19"/>
  <c r="AV41" i="19"/>
  <c r="BE41" i="19"/>
  <c r="AW41" i="19"/>
  <c r="BC41" i="19"/>
  <c r="BD41" i="19"/>
  <c r="AZ41" i="19"/>
  <c r="BB41" i="19"/>
  <c r="BA41" i="19"/>
  <c r="AX10" i="19"/>
  <c r="BC10" i="19"/>
  <c r="AV10" i="19"/>
  <c r="BD10" i="19"/>
  <c r="AZ10" i="19"/>
  <c r="BA10" i="19"/>
  <c r="AY10" i="19"/>
  <c r="AW10" i="19"/>
  <c r="BB10" i="19"/>
  <c r="BZ23" i="19"/>
  <c r="CC23" i="19" s="1"/>
  <c r="BX23" i="19"/>
  <c r="BY23" i="19" s="1"/>
  <c r="DF69" i="19"/>
  <c r="BH69" i="19"/>
  <c r="BM69" i="19" s="1"/>
  <c r="BU69" i="19"/>
  <c r="EA69" i="19"/>
  <c r="CG69" i="19"/>
  <c r="ER122" i="19"/>
  <c r="EK114" i="19"/>
  <c r="BG114" i="19"/>
  <c r="CU114" i="19"/>
  <c r="CI114" i="19"/>
  <c r="DP114" i="19"/>
  <c r="DZ114" i="19"/>
  <c r="BW114" i="19"/>
  <c r="BK114" i="19"/>
  <c r="DG114" i="19"/>
  <c r="BO70" i="19"/>
  <c r="BL70" i="19"/>
  <c r="CH114" i="19"/>
  <c r="BV114" i="19"/>
  <c r="CT114" i="19"/>
  <c r="BG34" i="19"/>
  <c r="ED145" i="19"/>
  <c r="EE145" i="19"/>
  <c r="EH145" i="19" s="1"/>
  <c r="DZ138" i="19"/>
  <c r="EL87" i="19"/>
  <c r="EB87" i="19"/>
  <c r="DE87" i="19"/>
  <c r="CS87" i="19"/>
  <c r="CV87" i="19" s="1"/>
  <c r="CW87" i="19" s="1"/>
  <c r="BL87" i="19"/>
  <c r="BO87" i="19"/>
  <c r="AY54" i="19"/>
  <c r="DF17" i="19"/>
  <c r="BM17" i="19"/>
  <c r="BH17" i="19"/>
  <c r="CG17" i="19"/>
  <c r="BU17" i="19"/>
  <c r="EA17" i="19"/>
  <c r="BH61" i="19"/>
  <c r="BM61" i="19" s="1"/>
  <c r="CG61" i="19"/>
  <c r="EA61" i="19"/>
  <c r="DF61" i="19"/>
  <c r="BU61" i="19"/>
  <c r="DP71" i="19"/>
  <c r="BG71" i="19"/>
  <c r="DG71" i="19"/>
  <c r="EK71" i="19"/>
  <c r="CU71" i="19"/>
  <c r="BW71" i="19"/>
  <c r="CI71" i="19"/>
  <c r="EO62" i="19"/>
  <c r="EP62" i="19"/>
  <c r="ES62" i="19" s="1"/>
  <c r="BK34" i="19"/>
  <c r="CV13" i="19"/>
  <c r="EA28" i="19"/>
  <c r="DF28" i="19"/>
  <c r="BU28" i="19"/>
  <c r="CG28" i="19"/>
  <c r="BH28" i="19"/>
  <c r="BM28" i="19" s="1"/>
  <c r="BL114" i="19"/>
  <c r="DS119" i="19"/>
  <c r="DV119" i="19" s="1"/>
  <c r="CL96" i="19"/>
  <c r="CO96" i="19" s="1"/>
  <c r="CM96" i="19"/>
  <c r="CN96" i="19" s="1"/>
  <c r="CK96" i="19"/>
  <c r="CK159" i="19"/>
  <c r="CL159" i="19"/>
  <c r="CO159" i="19" s="1"/>
  <c r="CM159" i="19"/>
  <c r="CN159" i="19" s="1"/>
  <c r="AV133" i="19"/>
  <c r="AZ133" i="19"/>
  <c r="BB133" i="19"/>
  <c r="AX133" i="19"/>
  <c r="BA133" i="19"/>
  <c r="AY133" i="19"/>
  <c r="AW133" i="19"/>
  <c r="BC133" i="19"/>
  <c r="BD133" i="19"/>
  <c r="BE133" i="19"/>
  <c r="BD47" i="19"/>
  <c r="BC47" i="19"/>
  <c r="BE47" i="19"/>
  <c r="AV47" i="19"/>
  <c r="AY47" i="19"/>
  <c r="AZ47" i="19"/>
  <c r="AW47" i="19"/>
  <c r="BA47" i="19"/>
  <c r="BB47" i="19"/>
  <c r="AX47" i="19"/>
  <c r="BC118" i="19"/>
  <c r="AW118" i="19"/>
  <c r="BE118" i="19"/>
  <c r="DZ118" i="19" s="1"/>
  <c r="AZ118" i="19"/>
  <c r="BA118" i="19"/>
  <c r="AY118" i="19"/>
  <c r="AV118" i="19"/>
  <c r="AX118" i="19"/>
  <c r="BD118" i="19"/>
  <c r="CN155" i="19"/>
  <c r="BU100" i="19"/>
  <c r="EA100" i="19"/>
  <c r="CG100" i="19"/>
  <c r="DF100" i="19"/>
  <c r="BH100" i="19"/>
  <c r="BK100" i="19" s="1"/>
  <c r="CI67" i="19"/>
  <c r="CU100" i="19"/>
  <c r="EK100" i="19"/>
  <c r="DP100" i="19"/>
  <c r="CI100" i="19"/>
  <c r="DG100" i="19"/>
  <c r="BG100" i="19"/>
  <c r="BW100" i="19"/>
  <c r="BE15" i="19"/>
  <c r="AX15" i="19"/>
  <c r="BA15" i="19"/>
  <c r="BB15" i="19"/>
  <c r="BC15" i="19"/>
  <c r="AZ15" i="19"/>
  <c r="AY15" i="19"/>
  <c r="AW15" i="19"/>
  <c r="BD15" i="19"/>
  <c r="AV15" i="19"/>
  <c r="EM69" i="19"/>
  <c r="DR69" i="19"/>
  <c r="EL70" i="19"/>
  <c r="EB70" i="19"/>
  <c r="BK70" i="19"/>
  <c r="DE70" i="19"/>
  <c r="BI70" i="19"/>
  <c r="BW117" i="19"/>
  <c r="EK117" i="19"/>
  <c r="CI117" i="19"/>
  <c r="CU117" i="19"/>
  <c r="DP117" i="19"/>
  <c r="BG117" i="19"/>
  <c r="DG117" i="19"/>
  <c r="EG144" i="19"/>
  <c r="AY9" i="19"/>
  <c r="BB9" i="19"/>
  <c r="AZ9" i="19"/>
  <c r="AV9" i="19"/>
  <c r="BC9" i="19"/>
  <c r="BA9" i="19"/>
  <c r="BE9" i="19"/>
  <c r="EB138" i="19"/>
  <c r="DE138" i="19"/>
  <c r="DH138" i="19" s="1"/>
  <c r="DJ138" i="19" s="1"/>
  <c r="DM138" i="19" s="1"/>
  <c r="EL138" i="19"/>
  <c r="EA89" i="19"/>
  <c r="BH89" i="19"/>
  <c r="CG89" i="19"/>
  <c r="DF89" i="19"/>
  <c r="BU89" i="19"/>
  <c r="BM89" i="19"/>
  <c r="CT61" i="19"/>
  <c r="BV61" i="19"/>
  <c r="CH61" i="19"/>
  <c r="CS61" i="19" s="1"/>
  <c r="ER158" i="19"/>
  <c r="DZ82" i="19"/>
  <c r="EC82" i="19" s="1"/>
  <c r="ED82" i="19" s="1"/>
  <c r="EO30" i="19"/>
  <c r="BK106" i="19"/>
  <c r="EK28" i="19"/>
  <c r="CU28" i="19"/>
  <c r="CI28" i="19"/>
  <c r="DP28" i="19"/>
  <c r="BG28" i="19"/>
  <c r="BW28" i="19"/>
  <c r="DG28" i="19"/>
  <c r="EQ27" i="19"/>
  <c r="EP27" i="19"/>
  <c r="ES27" i="19" s="1"/>
  <c r="EL28" i="19"/>
  <c r="DE28" i="19"/>
  <c r="EB28" i="19"/>
  <c r="EN99" i="19"/>
  <c r="EP99" i="19"/>
  <c r="ES99" i="19" s="1"/>
  <c r="CY26" i="19"/>
  <c r="CX26" i="19"/>
  <c r="DA26" i="19" s="1"/>
  <c r="DS103" i="19"/>
  <c r="DU103" i="19" s="1"/>
  <c r="DX103" i="19" s="1"/>
  <c r="CV96" i="19"/>
  <c r="AX86" i="19"/>
  <c r="BD86" i="19"/>
  <c r="EM106" i="19"/>
  <c r="DR106" i="19"/>
  <c r="BD80" i="19"/>
  <c r="BB80" i="19"/>
  <c r="AY80" i="19"/>
  <c r="AW80" i="19"/>
  <c r="BA80" i="19"/>
  <c r="AZ80" i="19"/>
  <c r="BE80" i="19"/>
  <c r="DZ80" i="19" s="1"/>
  <c r="BC80" i="19"/>
  <c r="AX80" i="19"/>
  <c r="AV80" i="19"/>
  <c r="CT17" i="19"/>
  <c r="BO17" i="19"/>
  <c r="BL17" i="19"/>
  <c r="EK61" i="19"/>
  <c r="EN61" i="19" s="1"/>
  <c r="CU61" i="19"/>
  <c r="BW61" i="19"/>
  <c r="CI61" i="19"/>
  <c r="DP61" i="19"/>
  <c r="DG61" i="19"/>
  <c r="BG61" i="19"/>
  <c r="EM82" i="19"/>
  <c r="DR82" i="19"/>
  <c r="CG135" i="19"/>
  <c r="DF135" i="19"/>
  <c r="BU135" i="19"/>
  <c r="BH135" i="19"/>
  <c r="BM135" i="19" s="1"/>
  <c r="EA135" i="19"/>
  <c r="DR28" i="19"/>
  <c r="DZ28" i="19"/>
  <c r="EC28" i="19" s="1"/>
  <c r="ED28" i="19" s="1"/>
  <c r="CN149" i="19"/>
  <c r="BC86" i="19"/>
  <c r="CU86" i="19" s="1"/>
  <c r="EQ132" i="19"/>
  <c r="AY32" i="19"/>
  <c r="DG49" i="19"/>
  <c r="BL130" i="19"/>
  <c r="DW56" i="19"/>
  <c r="DW26" i="19"/>
  <c r="DL59" i="19"/>
  <c r="AY48" i="19"/>
  <c r="AX48" i="19"/>
  <c r="AW48" i="19"/>
  <c r="BB48" i="19"/>
  <c r="BA57" i="19"/>
  <c r="AV57" i="19"/>
  <c r="BB57" i="19"/>
  <c r="AX57" i="19"/>
  <c r="AW57" i="19"/>
  <c r="BO57" i="19" s="1"/>
  <c r="BE57" i="19"/>
  <c r="BC57" i="19"/>
  <c r="BD42" i="19"/>
  <c r="EM42" i="19" s="1"/>
  <c r="AZ42" i="19"/>
  <c r="AW42" i="19"/>
  <c r="AV42" i="19"/>
  <c r="AX42" i="19"/>
  <c r="BB42" i="19"/>
  <c r="BA42" i="19"/>
  <c r="BE42" i="19"/>
  <c r="BC42" i="19"/>
  <c r="AY42" i="19"/>
  <c r="BK69" i="19"/>
  <c r="EB69" i="19"/>
  <c r="CS69" i="19"/>
  <c r="CV69" i="19" s="1"/>
  <c r="CW69" i="19" s="1"/>
  <c r="BI69" i="19"/>
  <c r="DE69" i="19"/>
  <c r="EL69" i="19"/>
  <c r="CT69" i="19"/>
  <c r="CH69" i="19"/>
  <c r="BV69" i="19"/>
  <c r="DL151" i="19"/>
  <c r="CH117" i="19"/>
  <c r="CT117" i="19"/>
  <c r="BV117" i="19"/>
  <c r="EQ13" i="19"/>
  <c r="EO13" i="19"/>
  <c r="CH25" i="19"/>
  <c r="CS25" i="19" s="1"/>
  <c r="CV25" i="19" s="1"/>
  <c r="CW25" i="19" s="1"/>
  <c r="BV25" i="19"/>
  <c r="CT25" i="19"/>
  <c r="DZ25" i="19"/>
  <c r="EK87" i="19"/>
  <c r="BW87" i="19"/>
  <c r="BG87" i="19"/>
  <c r="DG87" i="19"/>
  <c r="CI87" i="19"/>
  <c r="CU87" i="19"/>
  <c r="DP87" i="19"/>
  <c r="BV17" i="19"/>
  <c r="CH17" i="19"/>
  <c r="CG71" i="19"/>
  <c r="BM71" i="19"/>
  <c r="BU71" i="19"/>
  <c r="BH71" i="19"/>
  <c r="DF71" i="19"/>
  <c r="EA71" i="19"/>
  <c r="CX98" i="19"/>
  <c r="DA98" i="19" s="1"/>
  <c r="CV98" i="19"/>
  <c r="CJ23" i="19"/>
  <c r="CM23" i="19"/>
  <c r="DL77" i="19"/>
  <c r="DV155" i="19"/>
  <c r="DT155" i="19"/>
  <c r="EL89" i="19"/>
  <c r="DE89" i="19"/>
  <c r="BI89" i="19"/>
  <c r="DQ89" i="19" s="1"/>
  <c r="EB89" i="19"/>
  <c r="DG57" i="19"/>
  <c r="AV86" i="19"/>
  <c r="BA32" i="19"/>
  <c r="ER44" i="19"/>
  <c r="BQ114" i="19"/>
  <c r="BA45" i="19"/>
  <c r="AV45" i="19"/>
  <c r="AY45" i="19"/>
  <c r="AX45" i="19"/>
  <c r="BC45" i="19"/>
  <c r="BE45" i="19"/>
  <c r="AZ45" i="19"/>
  <c r="BD45" i="19"/>
  <c r="BB45" i="19"/>
  <c r="AW45" i="19"/>
  <c r="AX125" i="19"/>
  <c r="BB125" i="19"/>
  <c r="AV125" i="19"/>
  <c r="DG125" i="19" s="1"/>
  <c r="BE125" i="19"/>
  <c r="BD125" i="19"/>
  <c r="AW125" i="19"/>
  <c r="CH125" i="19" s="1"/>
  <c r="AZ125" i="19"/>
  <c r="BL125" i="19" s="1"/>
  <c r="DI122" i="19"/>
  <c r="DJ122" i="19"/>
  <c r="DM122" i="19" s="1"/>
  <c r="DK122" i="19"/>
  <c r="DL122" i="19" s="1"/>
  <c r="BV100" i="19"/>
  <c r="CT100" i="19"/>
  <c r="CH100" i="19"/>
  <c r="CS100" i="19" s="1"/>
  <c r="EK67" i="19"/>
  <c r="DP67" i="19"/>
  <c r="DG67" i="19"/>
  <c r="CU67" i="19"/>
  <c r="BW67" i="19"/>
  <c r="AV93" i="19"/>
  <c r="AZ93" i="19"/>
  <c r="BD93" i="19"/>
  <c r="BC93" i="19"/>
  <c r="BB93" i="19"/>
  <c r="BA93" i="19"/>
  <c r="AX93" i="19"/>
  <c r="AY93" i="19"/>
  <c r="AW93" i="19"/>
  <c r="BE93" i="19"/>
  <c r="EG159" i="19"/>
  <c r="BA91" i="19"/>
  <c r="BO91" i="19" s="1"/>
  <c r="BB91" i="19"/>
  <c r="AY91" i="19"/>
  <c r="BE91" i="19"/>
  <c r="AV91" i="19"/>
  <c r="AX91" i="19"/>
  <c r="AW91" i="19"/>
  <c r="AZ91" i="19"/>
  <c r="BC91" i="19"/>
  <c r="BD91" i="19"/>
  <c r="EK138" i="19"/>
  <c r="BW138" i="19"/>
  <c r="BG138" i="19"/>
  <c r="CI138" i="19"/>
  <c r="CU138" i="19"/>
  <c r="DP138" i="19"/>
  <c r="DG138" i="19"/>
  <c r="EA87" i="19"/>
  <c r="BU87" i="19"/>
  <c r="CG87" i="19"/>
  <c r="DF87" i="19"/>
  <c r="BH87" i="19"/>
  <c r="BO89" i="19"/>
  <c r="BL89" i="19"/>
  <c r="AX97" i="19"/>
  <c r="AW97" i="19"/>
  <c r="BD97" i="19"/>
  <c r="EM97" i="19" s="1"/>
  <c r="BA97" i="19"/>
  <c r="AZ97" i="19"/>
  <c r="DZ50" i="19"/>
  <c r="CS71" i="19"/>
  <c r="CV71" i="19" s="1"/>
  <c r="CW71" i="19" s="1"/>
  <c r="EL71" i="19"/>
  <c r="DE71" i="19"/>
  <c r="EB71" i="19"/>
  <c r="BI71" i="19"/>
  <c r="BK71" i="19"/>
  <c r="ED77" i="19"/>
  <c r="EF77" i="19"/>
  <c r="EE77" i="19"/>
  <c r="EH77" i="19" s="1"/>
  <c r="BL135" i="19"/>
  <c r="BV135" i="19"/>
  <c r="CH135" i="19"/>
  <c r="BO135" i="19"/>
  <c r="CT135" i="19"/>
  <c r="EE55" i="19"/>
  <c r="EH55" i="19" s="1"/>
  <c r="EF55" i="19"/>
  <c r="EG55" i="19" s="1"/>
  <c r="ED27" i="19"/>
  <c r="EC27" i="19"/>
  <c r="CT28" i="19"/>
  <c r="CH28" i="19"/>
  <c r="CS28" i="19" s="1"/>
  <c r="CV28" i="19" s="1"/>
  <c r="CW28" i="19" s="1"/>
  <c r="BV28" i="19"/>
  <c r="CB56" i="19"/>
  <c r="DW30" i="19"/>
  <c r="EH59" i="19"/>
  <c r="EG59" i="19"/>
  <c r="DS37" i="19"/>
  <c r="DV37" i="19" s="1"/>
  <c r="BB86" i="19"/>
  <c r="BO21" i="19"/>
  <c r="AV32" i="19"/>
  <c r="AV88" i="19"/>
  <c r="EO153" i="19"/>
  <c r="EP153" i="19"/>
  <c r="ES153" i="19" s="1"/>
  <c r="BE95" i="19"/>
  <c r="AV95" i="19"/>
  <c r="BB95" i="19"/>
  <c r="AX95" i="19"/>
  <c r="AW95" i="19"/>
  <c r="AZ95" i="19"/>
  <c r="BA95" i="19"/>
  <c r="BC95" i="19"/>
  <c r="BD95" i="19"/>
  <c r="AY102" i="19"/>
  <c r="BA102" i="19"/>
  <c r="AZ102" i="19"/>
  <c r="BB102" i="19"/>
  <c r="BD102" i="19"/>
  <c r="AX102" i="19"/>
  <c r="BE102" i="19"/>
  <c r="DZ102" i="19" s="1"/>
  <c r="BC102" i="19"/>
  <c r="AW102" i="19"/>
  <c r="AV102" i="19"/>
  <c r="DZ100" i="19"/>
  <c r="BH67" i="19"/>
  <c r="BI67" i="19" s="1"/>
  <c r="DF67" i="19"/>
  <c r="CG67" i="19"/>
  <c r="BM67" i="19"/>
  <c r="BU67" i="19"/>
  <c r="EA67" i="19"/>
  <c r="DZ69" i="19"/>
  <c r="BM121" i="19"/>
  <c r="BI121" i="19"/>
  <c r="DQ121" i="19" s="1"/>
  <c r="DU155" i="19"/>
  <c r="DX155" i="19" s="1"/>
  <c r="BH117" i="19"/>
  <c r="BM117" i="19" s="1"/>
  <c r="BU117" i="19"/>
  <c r="EA117" i="19"/>
  <c r="DF117" i="19"/>
  <c r="CG117" i="19"/>
  <c r="BZ158" i="19"/>
  <c r="CC158" i="19" s="1"/>
  <c r="BY158" i="19"/>
  <c r="EE157" i="19"/>
  <c r="EH157" i="19" s="1"/>
  <c r="BO25" i="19"/>
  <c r="BV138" i="19"/>
  <c r="BX138" i="19" s="1"/>
  <c r="BY138" i="19" s="1"/>
  <c r="EM87" i="19"/>
  <c r="DR87" i="19"/>
  <c r="CH89" i="19"/>
  <c r="BV89" i="19"/>
  <c r="CT89" i="19"/>
  <c r="BH49" i="19"/>
  <c r="BU49" i="19"/>
  <c r="CG49" i="19"/>
  <c r="BM49" i="19"/>
  <c r="DF49" i="19"/>
  <c r="EA49" i="19"/>
  <c r="DZ17" i="19"/>
  <c r="CS17" i="19"/>
  <c r="BH50" i="19"/>
  <c r="BM50" i="19" s="1"/>
  <c r="CG50" i="19"/>
  <c r="DF50" i="19"/>
  <c r="BU50" i="19"/>
  <c r="EA50" i="19"/>
  <c r="DZ61" i="19"/>
  <c r="EC61" i="19" s="1"/>
  <c r="ED61" i="19" s="1"/>
  <c r="BV82" i="19"/>
  <c r="CH82" i="19"/>
  <c r="DP135" i="19"/>
  <c r="CI135" i="19"/>
  <c r="EK135" i="19"/>
  <c r="EN135" i="19" s="1"/>
  <c r="BW135" i="19"/>
  <c r="CU135" i="19"/>
  <c r="DG135" i="19"/>
  <c r="BN99" i="19"/>
  <c r="BP99" i="19" s="1"/>
  <c r="BQ99" i="19" s="1"/>
  <c r="DQ99" i="19"/>
  <c r="CV23" i="19"/>
  <c r="CY23" i="19"/>
  <c r="DH37" i="19"/>
  <c r="DL29" i="19"/>
  <c r="DL20" i="19"/>
  <c r="AV110" i="19"/>
  <c r="AZ110" i="19"/>
  <c r="AY110" i="19"/>
  <c r="BC110" i="19"/>
  <c r="BB110" i="19"/>
  <c r="AX110" i="19"/>
  <c r="BA110" i="19"/>
  <c r="AW110" i="19"/>
  <c r="BD110" i="19"/>
  <c r="BE110" i="19"/>
  <c r="BA38" i="19"/>
  <c r="AZ38" i="19"/>
  <c r="AY38" i="19"/>
  <c r="AW38" i="19"/>
  <c r="BC38" i="19"/>
  <c r="BB38" i="19"/>
  <c r="AX38" i="19"/>
  <c r="AV38" i="19"/>
  <c r="BD38" i="19"/>
  <c r="BE38" i="19"/>
  <c r="DZ38" i="19" s="1"/>
  <c r="BX67" i="19"/>
  <c r="BZ67" i="19" s="1"/>
  <c r="CC67" i="19" s="1"/>
  <c r="AY123" i="19"/>
  <c r="BD123" i="19"/>
  <c r="BA123" i="19"/>
  <c r="BE123" i="19"/>
  <c r="AX123" i="19"/>
  <c r="AV123" i="19"/>
  <c r="BC123" i="19"/>
  <c r="BB123" i="19"/>
  <c r="AW123" i="19"/>
  <c r="AZ123" i="19"/>
  <c r="EK79" i="19"/>
  <c r="DP79" i="19"/>
  <c r="BK138" i="19"/>
  <c r="BI138" i="19"/>
  <c r="EL21" i="19"/>
  <c r="DE21" i="19"/>
  <c r="EB21" i="19"/>
  <c r="EN31" i="19"/>
  <c r="EQ31" i="19" s="1"/>
  <c r="BV128" i="19"/>
  <c r="CT128" i="19"/>
  <c r="CH128" i="19"/>
  <c r="CS128" i="19" s="1"/>
  <c r="BO128" i="19"/>
  <c r="EQ61" i="19"/>
  <c r="EP61" i="19"/>
  <c r="ES61" i="19" s="1"/>
  <c r="BL121" i="19"/>
  <c r="BO121" i="19"/>
  <c r="BK121" i="19"/>
  <c r="DZ121" i="19"/>
  <c r="DR121" i="19"/>
  <c r="BU32" i="19"/>
  <c r="BH32" i="19"/>
  <c r="BM32" i="19" s="1"/>
  <c r="DF32" i="19"/>
  <c r="EA32" i="19"/>
  <c r="CG32" i="19"/>
  <c r="EB74" i="19"/>
  <c r="EL74" i="19"/>
  <c r="DE74" i="19"/>
  <c r="CJ55" i="19"/>
  <c r="BV124" i="19"/>
  <c r="CH124" i="19"/>
  <c r="CS124" i="19" s="1"/>
  <c r="CT124" i="19"/>
  <c r="DP86" i="19"/>
  <c r="EK86" i="19"/>
  <c r="EK48" i="19"/>
  <c r="CU48" i="19"/>
  <c r="CI48" i="19"/>
  <c r="BW48" i="19"/>
  <c r="DP48" i="19"/>
  <c r="DG48" i="19"/>
  <c r="BL32" i="19"/>
  <c r="BO32" i="19"/>
  <c r="BI68" i="19"/>
  <c r="BM68" i="19"/>
  <c r="BK68" i="19"/>
  <c r="CJ25" i="19"/>
  <c r="CK25" i="19" s="1"/>
  <c r="EC98" i="19"/>
  <c r="EE98" i="19"/>
  <c r="EH98" i="19" s="1"/>
  <c r="CN37" i="19"/>
  <c r="DI112" i="19"/>
  <c r="DJ112" i="19"/>
  <c r="DM112" i="19" s="1"/>
  <c r="BX55" i="19"/>
  <c r="CA55" i="19"/>
  <c r="CS76" i="19"/>
  <c r="CJ76" i="19"/>
  <c r="CL76" i="19"/>
  <c r="CO76" i="19" s="1"/>
  <c r="BZ31" i="19"/>
  <c r="CC31" i="19" s="1"/>
  <c r="DH98" i="19"/>
  <c r="DJ98" i="19" s="1"/>
  <c r="DM98" i="19" s="1"/>
  <c r="CB51" i="19"/>
  <c r="AX19" i="19"/>
  <c r="AW19" i="19"/>
  <c r="AV19" i="19"/>
  <c r="BC19" i="19"/>
  <c r="BB19" i="19"/>
  <c r="BE19" i="19"/>
  <c r="BA19" i="19"/>
  <c r="BD19" i="19"/>
  <c r="AY19" i="19"/>
  <c r="AZ19" i="19"/>
  <c r="EH155" i="19"/>
  <c r="EG155" i="19"/>
  <c r="DZ136" i="19"/>
  <c r="BG94" i="19"/>
  <c r="DZ94" i="19"/>
  <c r="EK97" i="19"/>
  <c r="DG97" i="19"/>
  <c r="CU97" i="19"/>
  <c r="DP97" i="19"/>
  <c r="BG97" i="19"/>
  <c r="BW97" i="19"/>
  <c r="CI97" i="19"/>
  <c r="DF124" i="19"/>
  <c r="BH124" i="19"/>
  <c r="BM124" i="19" s="1"/>
  <c r="EA124" i="19"/>
  <c r="BU124" i="19"/>
  <c r="CG124" i="19"/>
  <c r="CH67" i="19"/>
  <c r="BO22" i="19"/>
  <c r="CH22" i="19"/>
  <c r="BV22" i="19"/>
  <c r="CT22" i="19"/>
  <c r="BL86" i="19"/>
  <c r="BO86" i="19"/>
  <c r="EC138" i="19"/>
  <c r="CH136" i="19"/>
  <c r="CS136" i="19" s="1"/>
  <c r="CT136" i="19"/>
  <c r="BV136" i="19"/>
  <c r="BM81" i="19"/>
  <c r="EA81" i="19"/>
  <c r="BH81" i="19"/>
  <c r="DF81" i="19"/>
  <c r="CG81" i="19"/>
  <c r="BU81" i="19"/>
  <c r="DR21" i="19"/>
  <c r="EM21" i="19"/>
  <c r="CT48" i="19"/>
  <c r="CH48" i="19"/>
  <c r="BV48" i="19"/>
  <c r="CT32" i="19"/>
  <c r="CH32" i="19"/>
  <c r="BV32" i="19"/>
  <c r="DQ132" i="19"/>
  <c r="BN132" i="19"/>
  <c r="BP132" i="19" s="1"/>
  <c r="BQ132" i="19" s="1"/>
  <c r="DP74" i="19"/>
  <c r="CI74" i="19"/>
  <c r="EK74" i="19"/>
  <c r="DG74" i="19"/>
  <c r="CU74" i="19"/>
  <c r="BG74" i="19"/>
  <c r="BW74" i="19"/>
  <c r="DR54" i="19"/>
  <c r="EM54" i="19"/>
  <c r="DS55" i="19"/>
  <c r="DV55" i="19"/>
  <c r="DR130" i="19"/>
  <c r="DZ130" i="19"/>
  <c r="BX76" i="19"/>
  <c r="BZ76" i="19"/>
  <c r="CC76" i="19" s="1"/>
  <c r="DJ25" i="19"/>
  <c r="DM25" i="19" s="1"/>
  <c r="EP8" i="19"/>
  <c r="ES8" i="19" s="1"/>
  <c r="EO8" i="19"/>
  <c r="EC31" i="19"/>
  <c r="ED31" i="19" s="1"/>
  <c r="CW137" i="19"/>
  <c r="CV137" i="19"/>
  <c r="CG128" i="19"/>
  <c r="BH128" i="19"/>
  <c r="BM128" i="19" s="1"/>
  <c r="EA128" i="19"/>
  <c r="DF128" i="19"/>
  <c r="BU128" i="19"/>
  <c r="CO26" i="19"/>
  <c r="CN26" i="19"/>
  <c r="DW14" i="19"/>
  <c r="DW43" i="19"/>
  <c r="BZ156" i="19"/>
  <c r="CC156" i="19" s="1"/>
  <c r="BY156" i="19"/>
  <c r="EL50" i="19"/>
  <c r="BI50" i="19"/>
  <c r="EB50" i="19"/>
  <c r="DE50" i="19"/>
  <c r="BG50" i="19"/>
  <c r="BK50" i="19"/>
  <c r="DZ81" i="19"/>
  <c r="DZ97" i="19"/>
  <c r="DR97" i="19"/>
  <c r="CG74" i="19"/>
  <c r="EA74" i="19"/>
  <c r="DF74" i="19"/>
  <c r="BU74" i="19"/>
  <c r="BH74" i="19"/>
  <c r="BK74" i="19" s="1"/>
  <c r="DH55" i="19"/>
  <c r="DK55" i="19"/>
  <c r="CX62" i="19"/>
  <c r="DA62" i="19" s="1"/>
  <c r="CY62" i="19"/>
  <c r="CZ62" i="19" s="1"/>
  <c r="BA79" i="19"/>
  <c r="BB79" i="19"/>
  <c r="BE79" i="19"/>
  <c r="AW79" i="19"/>
  <c r="AX79" i="19"/>
  <c r="AY79" i="19"/>
  <c r="BC79" i="19"/>
  <c r="AZ79" i="19"/>
  <c r="BD79" i="19"/>
  <c r="BV121" i="19"/>
  <c r="CH121" i="19"/>
  <c r="CS121" i="19" s="1"/>
  <c r="CT121" i="19"/>
  <c r="CG75" i="19"/>
  <c r="BU75" i="19"/>
  <c r="BH75" i="19"/>
  <c r="BI75" i="19" s="1"/>
  <c r="DF75" i="19"/>
  <c r="EA75" i="19"/>
  <c r="CT46" i="19"/>
  <c r="CH46" i="19"/>
  <c r="BV46" i="19"/>
  <c r="BO94" i="19"/>
  <c r="DR89" i="19"/>
  <c r="EM89" i="19"/>
  <c r="BW50" i="19"/>
  <c r="CU50" i="19"/>
  <c r="DG50" i="19"/>
  <c r="CI50" i="19"/>
  <c r="DP124" i="19"/>
  <c r="EK124" i="19"/>
  <c r="CI124" i="19"/>
  <c r="BW124" i="19"/>
  <c r="BG124" i="19"/>
  <c r="DG124" i="19"/>
  <c r="CU124" i="19"/>
  <c r="EA22" i="19"/>
  <c r="DF22" i="19"/>
  <c r="BU22" i="19"/>
  <c r="BH22" i="19"/>
  <c r="BM22" i="19" s="1"/>
  <c r="CG22" i="19"/>
  <c r="BV86" i="19"/>
  <c r="CH86" i="19"/>
  <c r="CT86" i="19"/>
  <c r="CJ138" i="19"/>
  <c r="CM138" i="19" s="1"/>
  <c r="DR136" i="19"/>
  <c r="EM136" i="19"/>
  <c r="DG75" i="19"/>
  <c r="CU75" i="19"/>
  <c r="BW75" i="19"/>
  <c r="EK75" i="19"/>
  <c r="DP75" i="19"/>
  <c r="CI75" i="19"/>
  <c r="BG75" i="19"/>
  <c r="BL81" i="19"/>
  <c r="BO81" i="19"/>
  <c r="DZ21" i="19"/>
  <c r="EM48" i="19"/>
  <c r="DR48" i="19"/>
  <c r="BK89" i="19"/>
  <c r="DR49" i="19"/>
  <c r="EM49" i="19"/>
  <c r="BW49" i="19"/>
  <c r="CT54" i="19"/>
  <c r="CH54" i="19"/>
  <c r="BV54" i="19"/>
  <c r="EQ55" i="19"/>
  <c r="EN55" i="19"/>
  <c r="BK97" i="19"/>
  <c r="EK130" i="19"/>
  <c r="CU130" i="19"/>
  <c r="DP130" i="19"/>
  <c r="DG130" i="19"/>
  <c r="BG130" i="19"/>
  <c r="BW130" i="19"/>
  <c r="CI130" i="19"/>
  <c r="CJ68" i="19"/>
  <c r="BX25" i="19"/>
  <c r="BY25" i="19" s="1"/>
  <c r="ES13" i="19"/>
  <c r="ER13" i="19"/>
  <c r="EC137" i="19"/>
  <c r="ED137" i="19" s="1"/>
  <c r="CA31" i="19"/>
  <c r="CB31" i="19" s="1"/>
  <c r="EC128" i="19"/>
  <c r="ED128" i="19" s="1"/>
  <c r="CJ98" i="19"/>
  <c r="CC92" i="19"/>
  <c r="CB92" i="19"/>
  <c r="DI52" i="19"/>
  <c r="DK52" i="19"/>
  <c r="DL52" i="19" s="1"/>
  <c r="DM26" i="19"/>
  <c r="DL26" i="19"/>
  <c r="BO50" i="19"/>
  <c r="BV50" i="19"/>
  <c r="CH50" i="19"/>
  <c r="CS50" i="19" s="1"/>
  <c r="CT50" i="19"/>
  <c r="DG21" i="19"/>
  <c r="BG21" i="19"/>
  <c r="BW21" i="19"/>
  <c r="EK21" i="19"/>
  <c r="CI21" i="19"/>
  <c r="CU21" i="19"/>
  <c r="DP21" i="19"/>
  <c r="EC106" i="19"/>
  <c r="CI81" i="19"/>
  <c r="BW81" i="19"/>
  <c r="DP81" i="19"/>
  <c r="EK81" i="19"/>
  <c r="CU81" i="19"/>
  <c r="DG81" i="19"/>
  <c r="BG81" i="19"/>
  <c r="AQ40" i="19"/>
  <c r="AR40" i="19" s="1"/>
  <c r="BE40" i="19"/>
  <c r="CI32" i="19"/>
  <c r="DG32" i="19"/>
  <c r="EK32" i="19"/>
  <c r="DP32" i="19"/>
  <c r="BG32" i="19"/>
  <c r="DZ32" i="19"/>
  <c r="CU32" i="19"/>
  <c r="BW32" i="19"/>
  <c r="BL74" i="19"/>
  <c r="BV74" i="19"/>
  <c r="BO74" i="19"/>
  <c r="CH74" i="19"/>
  <c r="CS74" i="19" s="1"/>
  <c r="CT74" i="19"/>
  <c r="EP132" i="19"/>
  <c r="ES132" i="19" s="1"/>
  <c r="CV100" i="19"/>
  <c r="CW100" i="19" s="1"/>
  <c r="EG51" i="19"/>
  <c r="CO151" i="19"/>
  <c r="CN151" i="19"/>
  <c r="BL67" i="19"/>
  <c r="BO67" i="19"/>
  <c r="DL143" i="19"/>
  <c r="BO73" i="19"/>
  <c r="CH73" i="19"/>
  <c r="CT73" i="19"/>
  <c r="BL73" i="19"/>
  <c r="BV73" i="19"/>
  <c r="CT125" i="19"/>
  <c r="DR124" i="19"/>
  <c r="DZ124" i="19"/>
  <c r="CI22" i="19"/>
  <c r="CU22" i="19"/>
  <c r="DP22" i="19"/>
  <c r="EK22" i="19"/>
  <c r="DG22" i="19"/>
  <c r="BW22" i="19"/>
  <c r="BG22" i="19"/>
  <c r="DZ86" i="19"/>
  <c r="CS86" i="19"/>
  <c r="BL136" i="19"/>
  <c r="BO136" i="19"/>
  <c r="EM75" i="19"/>
  <c r="DR75" i="19"/>
  <c r="EA21" i="19"/>
  <c r="DF21" i="19"/>
  <c r="CG21" i="19"/>
  <c r="BU21" i="19"/>
  <c r="BH21" i="19"/>
  <c r="BK21" i="19" s="1"/>
  <c r="AW109" i="19"/>
  <c r="BD109" i="19"/>
  <c r="AV109" i="19"/>
  <c r="BE109" i="19"/>
  <c r="AZ109" i="19"/>
  <c r="BB109" i="19"/>
  <c r="AX109" i="19"/>
  <c r="BA109" i="19"/>
  <c r="AY109" i="19"/>
  <c r="BC109" i="19"/>
  <c r="AQ35" i="19"/>
  <c r="AR35" i="19" s="1"/>
  <c r="BE35" i="19" s="1"/>
  <c r="DR9" i="19"/>
  <c r="EM9" i="19"/>
  <c r="BW9" i="19"/>
  <c r="CU9" i="19"/>
  <c r="DG9" i="19"/>
  <c r="DZ9" i="19"/>
  <c r="CI9" i="19"/>
  <c r="BO49" i="19"/>
  <c r="BL49" i="19"/>
  <c r="BO46" i="19"/>
  <c r="BL46" i="19"/>
  <c r="CI88" i="19"/>
  <c r="EK88" i="19"/>
  <c r="DP88" i="19"/>
  <c r="DZ88" i="19"/>
  <c r="DR74" i="19"/>
  <c r="EM74" i="19"/>
  <c r="EN17" i="19"/>
  <c r="EQ17" i="19"/>
  <c r="EC108" i="19"/>
  <c r="ED108" i="19" s="1"/>
  <c r="EL130" i="19"/>
  <c r="EB130" i="19"/>
  <c r="BI130" i="19"/>
  <c r="DE130" i="19"/>
  <c r="BK130" i="19"/>
  <c r="DH68" i="19"/>
  <c r="DK68" i="19"/>
  <c r="EP14" i="19"/>
  <c r="ES14" i="19" s="1"/>
  <c r="DI8" i="19"/>
  <c r="DJ8" i="19"/>
  <c r="DM8" i="19" s="1"/>
  <c r="DS52" i="19"/>
  <c r="DV52" i="19" s="1"/>
  <c r="CY119" i="19"/>
  <c r="CZ119" i="19" s="1"/>
  <c r="DV31" i="19"/>
  <c r="DS31" i="19"/>
  <c r="EC135" i="19"/>
  <c r="ED135" i="19" s="1"/>
  <c r="DW27" i="19"/>
  <c r="CL99" i="19"/>
  <c r="CO99" i="19" s="1"/>
  <c r="CK99" i="19"/>
  <c r="DW107" i="19"/>
  <c r="DW59" i="19"/>
  <c r="DF57" i="19"/>
  <c r="BU57" i="19"/>
  <c r="EA57" i="19"/>
  <c r="BH57" i="19"/>
  <c r="BM57" i="19" s="1"/>
  <c r="CG57" i="19"/>
  <c r="EL136" i="19"/>
  <c r="EB136" i="19"/>
  <c r="DE136" i="19"/>
  <c r="BL48" i="19"/>
  <c r="BO48" i="19"/>
  <c r="CX56" i="19"/>
  <c r="DA56" i="19" s="1"/>
  <c r="CY56" i="19"/>
  <c r="BX98" i="19"/>
  <c r="BY98" i="19" s="1"/>
  <c r="AV16" i="19"/>
  <c r="BB16" i="19"/>
  <c r="AZ16" i="19"/>
  <c r="BA16" i="19"/>
  <c r="AW16" i="19"/>
  <c r="BC16" i="19"/>
  <c r="BE16" i="19"/>
  <c r="AX16" i="19"/>
  <c r="AY16" i="19"/>
  <c r="EM81" i="19"/>
  <c r="DR81" i="19"/>
  <c r="DS114" i="19"/>
  <c r="DU114" i="19" s="1"/>
  <c r="DX114" i="19" s="1"/>
  <c r="BZ146" i="19"/>
  <c r="CC146" i="19" s="1"/>
  <c r="BY146" i="19"/>
  <c r="EB54" i="19"/>
  <c r="DE54" i="19"/>
  <c r="CS54" i="19"/>
  <c r="EL54" i="19"/>
  <c r="BC120" i="19"/>
  <c r="AZ120" i="19"/>
  <c r="AX120" i="19"/>
  <c r="BD120" i="19"/>
  <c r="AV120" i="19"/>
  <c r="AW120" i="19"/>
  <c r="AY120" i="19"/>
  <c r="BB120" i="19"/>
  <c r="BA120" i="19"/>
  <c r="BD16" i="19"/>
  <c r="DF73" i="19"/>
  <c r="EA73" i="19"/>
  <c r="BH73" i="19"/>
  <c r="BM73" i="19" s="1"/>
  <c r="CG73" i="19"/>
  <c r="BU73" i="19"/>
  <c r="DZ89" i="19"/>
  <c r="CS89" i="19"/>
  <c r="BD18" i="19"/>
  <c r="BB18" i="19"/>
  <c r="BA18" i="19"/>
  <c r="AY18" i="19"/>
  <c r="AX18" i="19"/>
  <c r="AW18" i="19"/>
  <c r="BC18" i="19"/>
  <c r="AV18" i="19"/>
  <c r="AZ18" i="19"/>
  <c r="CS138" i="19"/>
  <c r="EM22" i="19"/>
  <c r="DR22" i="19"/>
  <c r="DZ22" i="19"/>
  <c r="DK25" i="19"/>
  <c r="DL25" i="19" s="1"/>
  <c r="BH86" i="19"/>
  <c r="CG86" i="19"/>
  <c r="DF86" i="19"/>
  <c r="EA86" i="19"/>
  <c r="BU86" i="19"/>
  <c r="EK24" i="19"/>
  <c r="BW24" i="19"/>
  <c r="CU24" i="19"/>
  <c r="BG24" i="19"/>
  <c r="DP24" i="19"/>
  <c r="CI24" i="19"/>
  <c r="DG24" i="19"/>
  <c r="CH21" i="19"/>
  <c r="CT21" i="19"/>
  <c r="BV21" i="19"/>
  <c r="BU24" i="19"/>
  <c r="CG24" i="19"/>
  <c r="BH24" i="19"/>
  <c r="BK24" i="19" s="1"/>
  <c r="DF24" i="19"/>
  <c r="EA24" i="19"/>
  <c r="BM24" i="19"/>
  <c r="CT9" i="19"/>
  <c r="CH9" i="19"/>
  <c r="BO9" i="19"/>
  <c r="BL9" i="19"/>
  <c r="BV9" i="19"/>
  <c r="DE32" i="19"/>
  <c r="EB32" i="19"/>
  <c r="BK32" i="19"/>
  <c r="EL32" i="19"/>
  <c r="BI32" i="19"/>
  <c r="EL49" i="19"/>
  <c r="EB49" i="19"/>
  <c r="DE49" i="19"/>
  <c r="BG49" i="19"/>
  <c r="BI49" i="19"/>
  <c r="BK49" i="19"/>
  <c r="DZ46" i="19"/>
  <c r="BV88" i="19"/>
  <c r="CT88" i="19"/>
  <c r="CH88" i="19"/>
  <c r="BO88" i="19"/>
  <c r="BL88" i="19"/>
  <c r="CH49" i="19"/>
  <c r="CT49" i="19"/>
  <c r="BV49" i="19"/>
  <c r="BL54" i="19"/>
  <c r="BO54" i="19"/>
  <c r="CU63" i="19"/>
  <c r="CI63" i="19"/>
  <c r="DG63" i="19"/>
  <c r="BG63" i="19"/>
  <c r="BW63" i="19"/>
  <c r="BK63" i="19"/>
  <c r="DR63" i="19"/>
  <c r="EM63" i="19"/>
  <c r="BN63" i="19"/>
  <c r="BP63" i="19" s="1"/>
  <c r="BQ63" i="19" s="1"/>
  <c r="EC68" i="19"/>
  <c r="EF68" i="19" s="1"/>
  <c r="EC25" i="19"/>
  <c r="EE25" i="19" s="1"/>
  <c r="EH25" i="19" s="1"/>
  <c r="EQ14" i="19"/>
  <c r="ER14" i="19" s="1"/>
  <c r="DK8" i="19"/>
  <c r="DL8" i="19" s="1"/>
  <c r="BN106" i="19"/>
  <c r="DQ106" i="19"/>
  <c r="DS137" i="19"/>
  <c r="DV137" i="19"/>
  <c r="DH119" i="19"/>
  <c r="DK119" i="19"/>
  <c r="CS31" i="19"/>
  <c r="CJ31" i="19"/>
  <c r="CL31" i="19" s="1"/>
  <c r="CO31" i="19" s="1"/>
  <c r="EK128" i="19"/>
  <c r="DP128" i="19"/>
  <c r="CI128" i="19"/>
  <c r="BW128" i="19"/>
  <c r="BG128" i="19"/>
  <c r="DG128" i="19"/>
  <c r="CU128" i="19"/>
  <c r="DA77" i="19"/>
  <c r="CZ77" i="19"/>
  <c r="DL96" i="19"/>
  <c r="CB11" i="19"/>
  <c r="EF62" i="19"/>
  <c r="EG62" i="19" s="1"/>
  <c r="EE62" i="19"/>
  <c r="EH62" i="19" s="1"/>
  <c r="CB29" i="19"/>
  <c r="DW77" i="19"/>
  <c r="BL124" i="19"/>
  <c r="BO124" i="19"/>
  <c r="DE75" i="19"/>
  <c r="BK75" i="19"/>
  <c r="EB75" i="19"/>
  <c r="EL75" i="19"/>
  <c r="AZ111" i="19"/>
  <c r="AY111" i="19"/>
  <c r="BD111" i="19"/>
  <c r="AW111" i="19"/>
  <c r="BB111" i="19"/>
  <c r="AX111" i="19"/>
  <c r="BC111" i="19"/>
  <c r="AV111" i="19"/>
  <c r="BA111" i="19"/>
  <c r="CJ119" i="19"/>
  <c r="CM119" i="19" s="1"/>
  <c r="ED119" i="19"/>
  <c r="EF119" i="19"/>
  <c r="DR57" i="19"/>
  <c r="CU57" i="19"/>
  <c r="EM57" i="19"/>
  <c r="CI57" i="19"/>
  <c r="DZ57" i="19"/>
  <c r="BW57" i="19"/>
  <c r="BG121" i="19"/>
  <c r="CI121" i="19"/>
  <c r="BW121" i="19"/>
  <c r="DG121" i="19"/>
  <c r="CU121" i="19"/>
  <c r="EM24" i="19"/>
  <c r="DR24" i="19"/>
  <c r="DZ24" i="19"/>
  <c r="CI49" i="19"/>
  <c r="BP106" i="19"/>
  <c r="BQ106" i="19" s="1"/>
  <c r="CO51" i="19"/>
  <c r="CN51" i="19"/>
  <c r="BB58" i="19"/>
  <c r="AZ58" i="19"/>
  <c r="BE58" i="19"/>
  <c r="AV58" i="19"/>
  <c r="AX58" i="19"/>
  <c r="BC58" i="19"/>
  <c r="AW58" i="19"/>
  <c r="AY58" i="19"/>
  <c r="BA58" i="19"/>
  <c r="BD58" i="19"/>
  <c r="BL50" i="19"/>
  <c r="AZ60" i="19"/>
  <c r="BD60" i="19"/>
  <c r="BA60" i="19"/>
  <c r="AV60" i="19"/>
  <c r="AX60" i="19"/>
  <c r="AW60" i="19"/>
  <c r="BB60" i="19"/>
  <c r="BE60" i="19"/>
  <c r="AY60" i="19"/>
  <c r="BC60" i="19"/>
  <c r="EO61" i="19"/>
  <c r="BN76" i="19"/>
  <c r="BP76" i="19" s="1"/>
  <c r="BQ76" i="19" s="1"/>
  <c r="DQ76" i="19"/>
  <c r="EC30" i="19"/>
  <c r="ED30" i="19" s="1"/>
  <c r="EL128" i="19"/>
  <c r="EB128" i="19"/>
  <c r="BK128" i="19"/>
  <c r="DE128" i="19"/>
  <c r="BI128" i="19"/>
  <c r="DZ120" i="19"/>
  <c r="AY90" i="19"/>
  <c r="AW90" i="19"/>
  <c r="BA90" i="19"/>
  <c r="BB90" i="19"/>
  <c r="AV90" i="19"/>
  <c r="AX90" i="19"/>
  <c r="BD90" i="19"/>
  <c r="AZ90" i="19"/>
  <c r="BC90" i="19"/>
  <c r="DT159" i="19"/>
  <c r="DV159" i="19"/>
  <c r="DU159" i="19"/>
  <c r="DX159" i="19" s="1"/>
  <c r="AX134" i="19"/>
  <c r="AY134" i="19"/>
  <c r="BC134" i="19"/>
  <c r="AZ134" i="19"/>
  <c r="BB134" i="19"/>
  <c r="BD134" i="19"/>
  <c r="BE134" i="19"/>
  <c r="BA134" i="19"/>
  <c r="AW134" i="19"/>
  <c r="AV134" i="19"/>
  <c r="AW12" i="19"/>
  <c r="AX12" i="19"/>
  <c r="AY12" i="19"/>
  <c r="AZ12" i="19"/>
  <c r="BA12" i="19"/>
  <c r="BC12" i="19"/>
  <c r="BE12" i="19"/>
  <c r="BD12" i="19"/>
  <c r="AV12" i="19"/>
  <c r="BB12" i="19"/>
  <c r="AY116" i="19"/>
  <c r="AX116" i="19"/>
  <c r="BA116" i="19"/>
  <c r="BE116" i="19"/>
  <c r="AV116" i="19"/>
  <c r="BD116" i="19"/>
  <c r="AW116" i="19"/>
  <c r="BB116" i="19"/>
  <c r="BC116" i="19"/>
  <c r="AZ116" i="19"/>
  <c r="BE90" i="19"/>
  <c r="BA129" i="19"/>
  <c r="BC129" i="19"/>
  <c r="AV129" i="19"/>
  <c r="BB129" i="19"/>
  <c r="AY129" i="19"/>
  <c r="BD129" i="19"/>
  <c r="AZ129" i="19"/>
  <c r="AX129" i="19"/>
  <c r="BE129" i="19"/>
  <c r="DZ129" i="19" s="1"/>
  <c r="AW129" i="19"/>
  <c r="CA156" i="19"/>
  <c r="AV127" i="19"/>
  <c r="BD127" i="19"/>
  <c r="BE127" i="19"/>
  <c r="BA127" i="19"/>
  <c r="BB127" i="19"/>
  <c r="AX127" i="19"/>
  <c r="AZ127" i="19"/>
  <c r="AY127" i="19"/>
  <c r="AW127" i="19"/>
  <c r="BC127" i="19"/>
  <c r="BC126" i="19"/>
  <c r="BD126" i="19"/>
  <c r="BE126" i="19"/>
  <c r="BA126" i="19"/>
  <c r="AX126" i="19"/>
  <c r="AW126" i="19"/>
  <c r="BB126" i="19"/>
  <c r="AZ126" i="19"/>
  <c r="AY126" i="19"/>
  <c r="AV126" i="19"/>
  <c r="AX85" i="19"/>
  <c r="BA85" i="19"/>
  <c r="BD85" i="19"/>
  <c r="AY85" i="19"/>
  <c r="BE85" i="19"/>
  <c r="AZ85" i="19"/>
  <c r="AW85" i="19"/>
  <c r="BC85" i="19"/>
  <c r="BB85" i="19"/>
  <c r="AV85" i="19"/>
  <c r="CS67" i="19"/>
  <c r="DR67" i="19"/>
  <c r="DZ67" i="19"/>
  <c r="BG67" i="19"/>
  <c r="BK67" i="19"/>
  <c r="BH125" i="19"/>
  <c r="BM125" i="19" s="1"/>
  <c r="CG125" i="19"/>
  <c r="DF125" i="19"/>
  <c r="BU125" i="19"/>
  <c r="EA125" i="19"/>
  <c r="BG89" i="19"/>
  <c r="DG89" i="19"/>
  <c r="CI89" i="19"/>
  <c r="CU89" i="19"/>
  <c r="BW89" i="19"/>
  <c r="DP89" i="19"/>
  <c r="EK89" i="19"/>
  <c r="BN89" i="19"/>
  <c r="BP89" i="19" s="1"/>
  <c r="EL124" i="19"/>
  <c r="EB124" i="19"/>
  <c r="DE124" i="19"/>
  <c r="BK124" i="19"/>
  <c r="BI124" i="19"/>
  <c r="BM138" i="19"/>
  <c r="BG136" i="19"/>
  <c r="CI136" i="19"/>
  <c r="DG136" i="19"/>
  <c r="EK136" i="19"/>
  <c r="CU136" i="19"/>
  <c r="DP136" i="19"/>
  <c r="BW136" i="19"/>
  <c r="BM136" i="19"/>
  <c r="DF136" i="19"/>
  <c r="CG136" i="19"/>
  <c r="BH136" i="19"/>
  <c r="BI136" i="19" s="1"/>
  <c r="BU136" i="19"/>
  <c r="EA136" i="19"/>
  <c r="CH75" i="19"/>
  <c r="CS75" i="19" s="1"/>
  <c r="CT75" i="19"/>
  <c r="BV75" i="19"/>
  <c r="BO75" i="19"/>
  <c r="DZ75" i="19"/>
  <c r="BV81" i="19"/>
  <c r="CT81" i="19"/>
  <c r="CH81" i="19"/>
  <c r="DZ48" i="19"/>
  <c r="CS48" i="19"/>
  <c r="AP105" i="19"/>
  <c r="AR105" i="19" s="1"/>
  <c r="BD105" i="19" s="1"/>
  <c r="BG125" i="19"/>
  <c r="EL24" i="19"/>
  <c r="CS24" i="19"/>
  <c r="DE24" i="19"/>
  <c r="EB24" i="19"/>
  <c r="DR46" i="19"/>
  <c r="EM46" i="19"/>
  <c r="BW46" i="19"/>
  <c r="DG46" i="19"/>
  <c r="CU46" i="19"/>
  <c r="BN46" i="19"/>
  <c r="BP46" i="19" s="1"/>
  <c r="BQ46" i="19" s="1"/>
  <c r="BK46" i="19"/>
  <c r="CI46" i="19"/>
  <c r="BV108" i="19"/>
  <c r="CT108" i="19"/>
  <c r="BL108" i="19"/>
  <c r="CH108" i="19"/>
  <c r="BO108" i="19"/>
  <c r="BQ108" i="19" s="1"/>
  <c r="DZ49" i="19"/>
  <c r="DZ74" i="19"/>
  <c r="BL22" i="19"/>
  <c r="BW54" i="19"/>
  <c r="DG54" i="19"/>
  <c r="BG54" i="19"/>
  <c r="EK54" i="19"/>
  <c r="CU54" i="19"/>
  <c r="CI54" i="19"/>
  <c r="DP54" i="19"/>
  <c r="DZ63" i="19"/>
  <c r="CS63" i="19"/>
  <c r="EN70" i="19"/>
  <c r="CT130" i="19"/>
  <c r="BV130" i="19"/>
  <c r="CH130" i="19"/>
  <c r="BO130" i="19"/>
  <c r="CV68" i="19"/>
  <c r="BK25" i="19"/>
  <c r="BI25" i="19"/>
  <c r="DL159" i="19"/>
  <c r="EC52" i="19"/>
  <c r="ED52" i="19" s="1"/>
  <c r="EO66" i="19"/>
  <c r="EP66" i="19"/>
  <c r="ES66" i="19" s="1"/>
  <c r="BX119" i="19"/>
  <c r="CA119" i="19"/>
  <c r="DH31" i="19"/>
  <c r="DK31" i="19" s="1"/>
  <c r="EM128" i="19"/>
  <c r="DR128" i="19"/>
  <c r="CW56" i="19"/>
  <c r="BI98" i="19"/>
  <c r="BK98" i="19"/>
  <c r="EE119" i="19"/>
  <c r="EH119" i="19" s="1"/>
  <c r="CY11" i="19"/>
  <c r="CZ11" i="19" s="1"/>
  <c r="CX11" i="19"/>
  <c r="DA11" i="19" s="1"/>
  <c r="EG96" i="19"/>
  <c r="CZ51" i="19"/>
  <c r="CZ59" i="19"/>
  <c r="CV61" i="19" l="1"/>
  <c r="CW61" i="19"/>
  <c r="CV70" i="19"/>
  <c r="CW70" i="19"/>
  <c r="DW119" i="19"/>
  <c r="DQ67" i="19"/>
  <c r="BN67" i="19"/>
  <c r="BP67" i="19" s="1"/>
  <c r="BQ67" i="19" s="1"/>
  <c r="BL57" i="19"/>
  <c r="BV94" i="19"/>
  <c r="BX94" i="19" s="1"/>
  <c r="CX23" i="19"/>
  <c r="DA23" i="19" s="1"/>
  <c r="CW23" i="19"/>
  <c r="EB102" i="19"/>
  <c r="DE102" i="19"/>
  <c r="EL102" i="19"/>
  <c r="BO95" i="19"/>
  <c r="BL95" i="19"/>
  <c r="BL91" i="19"/>
  <c r="EM93" i="19"/>
  <c r="DR93" i="19"/>
  <c r="EM125" i="19"/>
  <c r="DR125" i="19"/>
  <c r="CY87" i="19"/>
  <c r="CX25" i="19"/>
  <c r="DA25" i="19" s="1"/>
  <c r="EK42" i="19"/>
  <c r="CU42" i="19"/>
  <c r="DP42" i="19"/>
  <c r="BW42" i="19"/>
  <c r="DG42" i="19"/>
  <c r="CI42" i="19"/>
  <c r="BG42" i="19"/>
  <c r="EM86" i="19"/>
  <c r="DR86" i="19"/>
  <c r="EN28" i="19"/>
  <c r="EQ28" i="19" s="1"/>
  <c r="DQ70" i="19"/>
  <c r="DS70" i="19" s="1"/>
  <c r="BN70" i="19"/>
  <c r="BP70" i="19" s="1"/>
  <c r="BQ70" i="19" s="1"/>
  <c r="EK15" i="19"/>
  <c r="BG15" i="19"/>
  <c r="DP15" i="19"/>
  <c r="CU15" i="19"/>
  <c r="CI15" i="19"/>
  <c r="DG15" i="19"/>
  <c r="BW15" i="19"/>
  <c r="EL15" i="19"/>
  <c r="DE15" i="19"/>
  <c r="BK15" i="19"/>
  <c r="EB15" i="19"/>
  <c r="CT118" i="19"/>
  <c r="CH118" i="19"/>
  <c r="BV118" i="19"/>
  <c r="EK47" i="19"/>
  <c r="DP47" i="19"/>
  <c r="BG47" i="19"/>
  <c r="CU47" i="19"/>
  <c r="BW47" i="19"/>
  <c r="DG47" i="19"/>
  <c r="CI47" i="19"/>
  <c r="DF133" i="19"/>
  <c r="BH133" i="19"/>
  <c r="BM133" i="19" s="1"/>
  <c r="EA133" i="19"/>
  <c r="CG133" i="19"/>
  <c r="BU133" i="19"/>
  <c r="CJ28" i="19"/>
  <c r="CK28" i="19" s="1"/>
  <c r="CJ17" i="19"/>
  <c r="CK17" i="19" s="1"/>
  <c r="DH87" i="19"/>
  <c r="DJ87" i="19" s="1"/>
  <c r="DM87" i="19" s="1"/>
  <c r="DI87" i="19"/>
  <c r="BX114" i="19"/>
  <c r="BY114" i="19" s="1"/>
  <c r="BX69" i="19"/>
  <c r="BY69" i="19" s="1"/>
  <c r="BU10" i="19"/>
  <c r="CG10" i="19"/>
  <c r="DF10" i="19"/>
  <c r="BH10" i="19"/>
  <c r="BM10" i="19" s="1"/>
  <c r="EA10" i="19"/>
  <c r="EL41" i="19"/>
  <c r="EB41" i="19"/>
  <c r="DE41" i="19"/>
  <c r="DU112" i="19"/>
  <c r="DX112" i="19" s="1"/>
  <c r="DT112" i="19"/>
  <c r="DV112" i="19"/>
  <c r="DW112" i="19" s="1"/>
  <c r="ER62" i="19"/>
  <c r="DQ82" i="19"/>
  <c r="BN82" i="19"/>
  <c r="BP82" i="19" s="1"/>
  <c r="BQ82" i="19" s="1"/>
  <c r="DK82" i="19"/>
  <c r="DL82" i="19" s="1"/>
  <c r="EM36" i="19"/>
  <c r="DR36" i="19"/>
  <c r="EM53" i="19"/>
  <c r="DR53" i="19"/>
  <c r="DK106" i="19"/>
  <c r="DL106" i="19" s="1"/>
  <c r="CA70" i="19"/>
  <c r="CB70" i="19" s="1"/>
  <c r="CT33" i="19"/>
  <c r="CH33" i="19"/>
  <c r="CS33" i="19" s="1"/>
  <c r="BV33" i="19"/>
  <c r="BK61" i="19"/>
  <c r="EM39" i="19"/>
  <c r="DR39" i="19"/>
  <c r="CY25" i="19"/>
  <c r="CZ25" i="19" s="1"/>
  <c r="CN158" i="19"/>
  <c r="DH117" i="19"/>
  <c r="DI117" i="19"/>
  <c r="CX106" i="19"/>
  <c r="DA106" i="19" s="1"/>
  <c r="CX70" i="19"/>
  <c r="DA70" i="19" s="1"/>
  <c r="EC117" i="19"/>
  <c r="EF117" i="19" s="1"/>
  <c r="EL78" i="19"/>
  <c r="DE78" i="19"/>
  <c r="EB78" i="19"/>
  <c r="CS78" i="19"/>
  <c r="BI78" i="19"/>
  <c r="BO78" i="19"/>
  <c r="BL78" i="19"/>
  <c r="EB94" i="19"/>
  <c r="DE94" i="19"/>
  <c r="EL94" i="19"/>
  <c r="BO65" i="19"/>
  <c r="BL65" i="19"/>
  <c r="EM83" i="19"/>
  <c r="DR83" i="19"/>
  <c r="DI37" i="19"/>
  <c r="DJ37" i="19"/>
  <c r="DM37" i="19" s="1"/>
  <c r="EM95" i="19"/>
  <c r="DR95" i="19"/>
  <c r="BO45" i="19"/>
  <c r="BL45" i="19"/>
  <c r="BN69" i="19"/>
  <c r="BP69" i="19" s="1"/>
  <c r="BQ69" i="19" s="1"/>
  <c r="DQ69" i="19"/>
  <c r="CJ69" i="19"/>
  <c r="CM69" i="19" s="1"/>
  <c r="CK69" i="19"/>
  <c r="EK41" i="19"/>
  <c r="BG41" i="19"/>
  <c r="DP41" i="19"/>
  <c r="DG41" i="19"/>
  <c r="CU41" i="19"/>
  <c r="CI41" i="19"/>
  <c r="BW41" i="19"/>
  <c r="DU13" i="19"/>
  <c r="DX13" i="19" s="1"/>
  <c r="DT13" i="19"/>
  <c r="CI84" i="19"/>
  <c r="BG84" i="19"/>
  <c r="CU84" i="19"/>
  <c r="DP84" i="19"/>
  <c r="EK84" i="19"/>
  <c r="DG84" i="19"/>
  <c r="BW84" i="19"/>
  <c r="DU122" i="19"/>
  <c r="DX122" i="19" s="1"/>
  <c r="DT122" i="19"/>
  <c r="DV122" i="19"/>
  <c r="CJ82" i="19"/>
  <c r="CM82" i="19" s="1"/>
  <c r="CK82" i="19"/>
  <c r="EC39" i="19"/>
  <c r="EF39" i="19" s="1"/>
  <c r="EN34" i="19"/>
  <c r="EQ34" i="19"/>
  <c r="BZ34" i="19"/>
  <c r="CC34" i="19" s="1"/>
  <c r="BX34" i="19"/>
  <c r="BY34" i="19" s="1"/>
  <c r="EM131" i="19"/>
  <c r="DR131" i="19"/>
  <c r="DF78" i="19"/>
  <c r="EA78" i="19"/>
  <c r="CG78" i="19"/>
  <c r="BH78" i="19"/>
  <c r="BK78" i="19" s="1"/>
  <c r="BU78" i="19"/>
  <c r="CH83" i="19"/>
  <c r="CT83" i="19"/>
  <c r="BV83" i="19"/>
  <c r="DI25" i="19"/>
  <c r="BO125" i="19"/>
  <c r="BG86" i="19"/>
  <c r="EN67" i="19"/>
  <c r="EQ67" i="19" s="1"/>
  <c r="EO67" i="19"/>
  <c r="DE57" i="19"/>
  <c r="EB57" i="19"/>
  <c r="EL57" i="19"/>
  <c r="CY61" i="19"/>
  <c r="CX61" i="19"/>
  <c r="DA61" i="19" s="1"/>
  <c r="BM9" i="19"/>
  <c r="DF9" i="19"/>
  <c r="DH9" i="19" s="1"/>
  <c r="DK9" i="19" s="1"/>
  <c r="EA9" i="19"/>
  <c r="BU9" i="19"/>
  <c r="BH9" i="19"/>
  <c r="CG9" i="19"/>
  <c r="BO15" i="19"/>
  <c r="BL15" i="19"/>
  <c r="BX17" i="19"/>
  <c r="CA17" i="19" s="1"/>
  <c r="EC114" i="19"/>
  <c r="ED114" i="19"/>
  <c r="CH10" i="19"/>
  <c r="CT10" i="19"/>
  <c r="BV10" i="19"/>
  <c r="BO64" i="19"/>
  <c r="BL64" i="19"/>
  <c r="EC53" i="19"/>
  <c r="ED53" i="19" s="1"/>
  <c r="CT84" i="19"/>
  <c r="BV84" i="19"/>
  <c r="CH84" i="19"/>
  <c r="CT72" i="19"/>
  <c r="CH72" i="19"/>
  <c r="BV72" i="19"/>
  <c r="BU88" i="19"/>
  <c r="BX88" i="19" s="1"/>
  <c r="CG88" i="19"/>
  <c r="EA88" i="19"/>
  <c r="DF88" i="19"/>
  <c r="BH88" i="19"/>
  <c r="BK88" i="19" s="1"/>
  <c r="BX106" i="19"/>
  <c r="BY106" i="19" s="1"/>
  <c r="CJ34" i="19"/>
  <c r="CK34" i="19" s="1"/>
  <c r="CL34" i="19"/>
  <c r="CO34" i="19" s="1"/>
  <c r="CH113" i="19"/>
  <c r="BV113" i="19"/>
  <c r="CT113" i="19"/>
  <c r="EM78" i="19"/>
  <c r="DR78" i="19"/>
  <c r="EB104" i="19"/>
  <c r="EL104" i="19"/>
  <c r="DE104" i="19"/>
  <c r="BG9" i="19"/>
  <c r="EC70" i="19"/>
  <c r="ED70" i="19" s="1"/>
  <c r="CH94" i="19"/>
  <c r="CJ94" i="19" s="1"/>
  <c r="CL94" i="19" s="1"/>
  <c r="CO94" i="19" s="1"/>
  <c r="DG79" i="19"/>
  <c r="CT57" i="19"/>
  <c r="DZ123" i="19"/>
  <c r="DZ110" i="19"/>
  <c r="DS99" i="19"/>
  <c r="DU99" i="19" s="1"/>
  <c r="DX99" i="19" s="1"/>
  <c r="CS82" i="19"/>
  <c r="CV82" i="19" s="1"/>
  <c r="CX82" i="19" s="1"/>
  <c r="DA82" i="19" s="1"/>
  <c r="CL82" i="19"/>
  <c r="CO82" i="19" s="1"/>
  <c r="DR102" i="19"/>
  <c r="EM102" i="19"/>
  <c r="BL97" i="19"/>
  <c r="BO97" i="19"/>
  <c r="CJ87" i="19"/>
  <c r="CL87" i="19" s="1"/>
  <c r="CO87" i="19" s="1"/>
  <c r="CT91" i="19"/>
  <c r="CH91" i="19"/>
  <c r="BV91" i="19"/>
  <c r="DZ93" i="19"/>
  <c r="DZ125" i="19"/>
  <c r="DZ45" i="19"/>
  <c r="DW155" i="19"/>
  <c r="CM87" i="19"/>
  <c r="BZ69" i="19"/>
  <c r="CC69" i="19" s="1"/>
  <c r="CT42" i="19"/>
  <c r="CH42" i="19"/>
  <c r="BV42" i="19"/>
  <c r="DP57" i="19"/>
  <c r="EK57" i="19"/>
  <c r="BL80" i="19"/>
  <c r="BO80" i="19"/>
  <c r="EL86" i="19"/>
  <c r="DE86" i="19"/>
  <c r="EB86" i="19"/>
  <c r="EQ99" i="19"/>
  <c r="ER99" i="19" s="1"/>
  <c r="EO99" i="19"/>
  <c r="ER27" i="19"/>
  <c r="DK117" i="19"/>
  <c r="DR15" i="19"/>
  <c r="EM15" i="19"/>
  <c r="DZ15" i="19"/>
  <c r="CI118" i="19"/>
  <c r="DR118" i="19"/>
  <c r="EM118" i="19"/>
  <c r="DZ47" i="19"/>
  <c r="BO133" i="19"/>
  <c r="BL133" i="19"/>
  <c r="BX28" i="19"/>
  <c r="BZ28" i="19" s="1"/>
  <c r="CC28" i="19" s="1"/>
  <c r="BX61" i="19"/>
  <c r="BY61" i="19" s="1"/>
  <c r="BI17" i="19"/>
  <c r="BK17" i="19"/>
  <c r="EC87" i="19"/>
  <c r="ED87" i="19" s="1"/>
  <c r="EF87" i="19"/>
  <c r="EG87" i="19" s="1"/>
  <c r="CS114" i="19"/>
  <c r="CJ114" i="19"/>
  <c r="CM114" i="19"/>
  <c r="BL10" i="19"/>
  <c r="BO10" i="19"/>
  <c r="EL64" i="19"/>
  <c r="EB64" i="19"/>
  <c r="DE64" i="19"/>
  <c r="DG64" i="19"/>
  <c r="BW64" i="19"/>
  <c r="BG64" i="19"/>
  <c r="DP64" i="19"/>
  <c r="EK64" i="19"/>
  <c r="CU64" i="19"/>
  <c r="CI64" i="19"/>
  <c r="EP135" i="19"/>
  <c r="ES135" i="19" s="1"/>
  <c r="DH82" i="19"/>
  <c r="DI82" i="19"/>
  <c r="EK36" i="19"/>
  <c r="BG36" i="19"/>
  <c r="CI36" i="19"/>
  <c r="BW36" i="19"/>
  <c r="DP36" i="19"/>
  <c r="CU36" i="19"/>
  <c r="DG36" i="19"/>
  <c r="EM73" i="19"/>
  <c r="DR73" i="19"/>
  <c r="CX87" i="19"/>
  <c r="DA87" i="19" s="1"/>
  <c r="BO84" i="19"/>
  <c r="BL84" i="19"/>
  <c r="CY106" i="19"/>
  <c r="CZ106" i="19" s="1"/>
  <c r="CY70" i="19"/>
  <c r="CZ70" i="19" s="1"/>
  <c r="EN69" i="19"/>
  <c r="EO69" i="19" s="1"/>
  <c r="CB8" i="19"/>
  <c r="DR72" i="19"/>
  <c r="EM72" i="19"/>
  <c r="DR32" i="19"/>
  <c r="EM32" i="19"/>
  <c r="DR113" i="19"/>
  <c r="EM113" i="19"/>
  <c r="BO113" i="19"/>
  <c r="BL113" i="19"/>
  <c r="DJ108" i="19"/>
  <c r="DM108" i="19" s="1"/>
  <c r="DI108" i="19"/>
  <c r="DF94" i="19"/>
  <c r="BU94" i="19"/>
  <c r="EA94" i="19"/>
  <c r="CG94" i="19"/>
  <c r="BH94" i="19"/>
  <c r="BM94" i="19" s="1"/>
  <c r="EM94" i="19"/>
  <c r="DR94" i="19"/>
  <c r="DE65" i="19"/>
  <c r="EB65" i="19"/>
  <c r="EL65" i="19"/>
  <c r="CI83" i="19"/>
  <c r="BW83" i="19"/>
  <c r="CU83" i="19"/>
  <c r="BG83" i="19"/>
  <c r="DP83" i="19"/>
  <c r="EK83" i="19"/>
  <c r="DG83" i="19"/>
  <c r="BK87" i="19"/>
  <c r="BI87" i="19"/>
  <c r="EL42" i="19"/>
  <c r="EB42" i="19"/>
  <c r="DE42" i="19"/>
  <c r="CS42" i="19"/>
  <c r="CK135" i="19"/>
  <c r="CJ135" i="19"/>
  <c r="CM135" i="19" s="1"/>
  <c r="CN135" i="19" s="1"/>
  <c r="CY28" i="19"/>
  <c r="EQ69" i="19"/>
  <c r="DF47" i="19"/>
  <c r="BU47" i="19"/>
  <c r="CG47" i="19"/>
  <c r="EA47" i="19"/>
  <c r="BH47" i="19"/>
  <c r="BI47" i="19" s="1"/>
  <c r="BW104" i="19"/>
  <c r="CI104" i="19"/>
  <c r="DG104" i="19"/>
  <c r="CU104" i="19"/>
  <c r="DP104" i="19"/>
  <c r="BG104" i="19"/>
  <c r="EK104" i="19"/>
  <c r="EG119" i="19"/>
  <c r="CU88" i="19"/>
  <c r="CH57" i="19"/>
  <c r="DG86" i="19"/>
  <c r="CV17" i="19"/>
  <c r="CY17" i="19" s="1"/>
  <c r="BV95" i="19"/>
  <c r="CT95" i="19"/>
  <c r="CH95" i="19"/>
  <c r="CJ95" i="19" s="1"/>
  <c r="DQ71" i="19"/>
  <c r="BN71" i="19"/>
  <c r="BM87" i="19"/>
  <c r="BK91" i="19"/>
  <c r="BI91" i="19"/>
  <c r="DE91" i="19"/>
  <c r="EB91" i="19"/>
  <c r="EL91" i="19"/>
  <c r="CT93" i="19"/>
  <c r="BV93" i="19"/>
  <c r="CH93" i="19"/>
  <c r="DG93" i="19"/>
  <c r="DP93" i="19"/>
  <c r="CU93" i="19"/>
  <c r="CI93" i="19"/>
  <c r="BW93" i="19"/>
  <c r="BG93" i="19"/>
  <c r="EK93" i="19"/>
  <c r="DP125" i="19"/>
  <c r="CI125" i="19"/>
  <c r="CJ125" i="19" s="1"/>
  <c r="CU125" i="19"/>
  <c r="BW125" i="19"/>
  <c r="EK125" i="19"/>
  <c r="BX71" i="19"/>
  <c r="BY71" i="19"/>
  <c r="DK87" i="19"/>
  <c r="BH42" i="19"/>
  <c r="BI42" i="19" s="1"/>
  <c r="BM42" i="19"/>
  <c r="CG42" i="19"/>
  <c r="BU42" i="19"/>
  <c r="EA42" i="19"/>
  <c r="DF42" i="19"/>
  <c r="CT80" i="19"/>
  <c r="CH80" i="19"/>
  <c r="BV80" i="19"/>
  <c r="CX96" i="19"/>
  <c r="DA96" i="19" s="1"/>
  <c r="CY96" i="19"/>
  <c r="CZ96" i="19" s="1"/>
  <c r="DH70" i="19"/>
  <c r="DJ70" i="19" s="1"/>
  <c r="DM70" i="19" s="1"/>
  <c r="BV15" i="19"/>
  <c r="CH15" i="19"/>
  <c r="CS15" i="19" s="1"/>
  <c r="CT15" i="19"/>
  <c r="EB118" i="19"/>
  <c r="DE118" i="19"/>
  <c r="EL118" i="19"/>
  <c r="CS118" i="19"/>
  <c r="CV118" i="19" s="1"/>
  <c r="CW118" i="19" s="1"/>
  <c r="EL47" i="19"/>
  <c r="DE47" i="19"/>
  <c r="EB47" i="19"/>
  <c r="DE133" i="19"/>
  <c r="EL133" i="19"/>
  <c r="BK133" i="19"/>
  <c r="BI133" i="19"/>
  <c r="EB133" i="19"/>
  <c r="DJ61" i="19"/>
  <c r="DM61" i="19" s="1"/>
  <c r="EM41" i="19"/>
  <c r="DR41" i="19"/>
  <c r="DZ64" i="19"/>
  <c r="EF82" i="19"/>
  <c r="EN82" i="19"/>
  <c r="EO82" i="19" s="1"/>
  <c r="CT36" i="19"/>
  <c r="CH36" i="19"/>
  <c r="BV36" i="19"/>
  <c r="EG145" i="19"/>
  <c r="DF72" i="19"/>
  <c r="BU72" i="19"/>
  <c r="CG72" i="19"/>
  <c r="EA72" i="19"/>
  <c r="BH72" i="19"/>
  <c r="BM72" i="19" s="1"/>
  <c r="DJ82" i="19"/>
  <c r="DM82" i="19" s="1"/>
  <c r="DH61" i="19"/>
  <c r="DK61" i="19" s="1"/>
  <c r="DL61" i="19" s="1"/>
  <c r="DI61" i="19"/>
  <c r="EL39" i="19"/>
  <c r="EB39" i="19"/>
  <c r="BK39" i="19"/>
  <c r="DE39" i="19"/>
  <c r="BI39" i="19"/>
  <c r="DH34" i="19"/>
  <c r="DK34" i="19"/>
  <c r="BI117" i="19"/>
  <c r="DZ78" i="19"/>
  <c r="EC78" i="19" s="1"/>
  <c r="ED78" i="19" s="1"/>
  <c r="BU65" i="19"/>
  <c r="BH65" i="19"/>
  <c r="BI65" i="19" s="1"/>
  <c r="EA65" i="19"/>
  <c r="DF65" i="19"/>
  <c r="CG65" i="19"/>
  <c r="CG83" i="19"/>
  <c r="BH83" i="19"/>
  <c r="BM83" i="19" s="1"/>
  <c r="EA83" i="19"/>
  <c r="DF83" i="19"/>
  <c r="BU83" i="19"/>
  <c r="CA23" i="19"/>
  <c r="CB23" i="19" s="1"/>
  <c r="DZ60" i="19"/>
  <c r="CY71" i="19"/>
  <c r="CX71" i="19"/>
  <c r="DA71" i="19" s="1"/>
  <c r="BV125" i="19"/>
  <c r="ER132" i="19"/>
  <c r="BV57" i="19"/>
  <c r="BX57" i="19" s="1"/>
  <c r="BW86" i="19"/>
  <c r="ER61" i="19"/>
  <c r="EC17" i="19"/>
  <c r="EF17" i="19" s="1"/>
  <c r="EC100" i="19"/>
  <c r="EF100" i="19" s="1"/>
  <c r="BI95" i="19"/>
  <c r="DE95" i="19"/>
  <c r="CS95" i="19"/>
  <c r="EL95" i="19"/>
  <c r="BK95" i="19"/>
  <c r="EB95" i="19"/>
  <c r="CL135" i="19"/>
  <c r="CO135" i="19" s="1"/>
  <c r="EF71" i="19"/>
  <c r="EG71" i="19" s="1"/>
  <c r="CH97" i="19"/>
  <c r="CS97" i="19" s="1"/>
  <c r="BV97" i="19"/>
  <c r="CT97" i="19"/>
  <c r="BX87" i="19"/>
  <c r="BZ87" i="19" s="1"/>
  <c r="CC87" i="19" s="1"/>
  <c r="EK91" i="19"/>
  <c r="CI91" i="19"/>
  <c r="DG91" i="19"/>
  <c r="BW91" i="19"/>
  <c r="CU91" i="19"/>
  <c r="BG91" i="19"/>
  <c r="DP91" i="19"/>
  <c r="BH93" i="19"/>
  <c r="BM93" i="19"/>
  <c r="BU93" i="19"/>
  <c r="BX93" i="19" s="1"/>
  <c r="BY93" i="19" s="1"/>
  <c r="DF93" i="19"/>
  <c r="CG93" i="19"/>
  <c r="EA93" i="19"/>
  <c r="EL45" i="19"/>
  <c r="DE45" i="19"/>
  <c r="EB45" i="19"/>
  <c r="CS45" i="19"/>
  <c r="BI45" i="19"/>
  <c r="BP71" i="19"/>
  <c r="BQ71" i="19" s="1"/>
  <c r="CX69" i="19"/>
  <c r="DA69" i="19" s="1"/>
  <c r="BU80" i="19"/>
  <c r="EA80" i="19"/>
  <c r="BH80" i="19"/>
  <c r="BM80" i="19" s="1"/>
  <c r="CG80" i="19"/>
  <c r="DF80" i="19"/>
  <c r="CW96" i="19"/>
  <c r="BI28" i="19"/>
  <c r="BU15" i="19"/>
  <c r="CG15" i="19"/>
  <c r="BH15" i="19"/>
  <c r="BI15" i="19" s="1"/>
  <c r="DF15" i="19"/>
  <c r="EA15" i="19"/>
  <c r="BM100" i="19"/>
  <c r="BI100" i="19"/>
  <c r="CU118" i="19"/>
  <c r="EK118" i="19"/>
  <c r="EN118" i="19" s="1"/>
  <c r="DP118" i="19"/>
  <c r="BG118" i="19"/>
  <c r="BW118" i="19"/>
  <c r="DG118" i="19"/>
  <c r="EM47" i="19"/>
  <c r="DR47" i="19"/>
  <c r="EE28" i="19"/>
  <c r="EH28" i="19" s="1"/>
  <c r="CA71" i="19"/>
  <c r="EE61" i="19"/>
  <c r="EH61" i="19" s="1"/>
  <c r="DH17" i="19"/>
  <c r="DI17" i="19" s="1"/>
  <c r="EM10" i="19"/>
  <c r="DR10" i="19"/>
  <c r="EM64" i="19"/>
  <c r="DR64" i="19"/>
  <c r="CS135" i="19"/>
  <c r="EP82" i="19"/>
  <c r="ES82" i="19" s="1"/>
  <c r="DE73" i="19"/>
  <c r="EL73" i="19"/>
  <c r="EP73" i="19" s="1"/>
  <c r="ES73" i="19" s="1"/>
  <c r="EB73" i="19"/>
  <c r="EC73" i="19" s="1"/>
  <c r="EE73" i="19" s="1"/>
  <c r="EH73" i="19" s="1"/>
  <c r="EK53" i="19"/>
  <c r="CI53" i="19"/>
  <c r="CU53" i="19"/>
  <c r="DP53" i="19"/>
  <c r="BG53" i="19"/>
  <c r="BW53" i="19"/>
  <c r="DG53" i="19"/>
  <c r="BU84" i="19"/>
  <c r="DF84" i="19"/>
  <c r="CG84" i="19"/>
  <c r="BH84" i="19"/>
  <c r="BM84" i="19" s="1"/>
  <c r="EA84" i="19"/>
  <c r="EM84" i="19"/>
  <c r="DR84" i="19"/>
  <c r="EC34" i="19"/>
  <c r="CY69" i="19"/>
  <c r="CZ69" i="19" s="1"/>
  <c r="BH33" i="19"/>
  <c r="BM33" i="19" s="1"/>
  <c r="BU33" i="19"/>
  <c r="EA33" i="19"/>
  <c r="DF33" i="19"/>
  <c r="CG33" i="19"/>
  <c r="EK72" i="19"/>
  <c r="CU72" i="19"/>
  <c r="DP72" i="19"/>
  <c r="CI72" i="19"/>
  <c r="DG72" i="19"/>
  <c r="BG72" i="19"/>
  <c r="BW72" i="19"/>
  <c r="BX39" i="19"/>
  <c r="CA39" i="19" s="1"/>
  <c r="EE82" i="19"/>
  <c r="EH82" i="19" s="1"/>
  <c r="EF61" i="19"/>
  <c r="EG61" i="19" s="1"/>
  <c r="BV39" i="19"/>
  <c r="CH39" i="19"/>
  <c r="CT39" i="19"/>
  <c r="CM34" i="19"/>
  <c r="CN34" i="19" s="1"/>
  <c r="CS117" i="19"/>
  <c r="BV131" i="19"/>
  <c r="CT131" i="19"/>
  <c r="CH131" i="19"/>
  <c r="CG131" i="19"/>
  <c r="BH131" i="19"/>
  <c r="BM131" i="19"/>
  <c r="EA131" i="19"/>
  <c r="BU131" i="19"/>
  <c r="DF131" i="19"/>
  <c r="BV78" i="19"/>
  <c r="CH78" i="19"/>
  <c r="CT78" i="19"/>
  <c r="DZ104" i="19"/>
  <c r="DR65" i="19"/>
  <c r="EM65" i="19"/>
  <c r="DZ10" i="19"/>
  <c r="EO135" i="19"/>
  <c r="EQ135" i="19"/>
  <c r="ER135" i="19" s="1"/>
  <c r="DH28" i="19"/>
  <c r="DK28" i="19" s="1"/>
  <c r="CY13" i="19"/>
  <c r="CX13" i="19"/>
  <c r="DA13" i="19" s="1"/>
  <c r="BU64" i="19"/>
  <c r="DF64" i="19"/>
  <c r="CG64" i="19"/>
  <c r="BH64" i="19"/>
  <c r="BM64" i="19" s="1"/>
  <c r="EA64" i="19"/>
  <c r="EM88" i="19"/>
  <c r="EN88" i="19" s="1"/>
  <c r="EO88" i="19" s="1"/>
  <c r="DR88" i="19"/>
  <c r="CM17" i="19"/>
  <c r="CJ106" i="19"/>
  <c r="CK106" i="19" s="1"/>
  <c r="EL113" i="19"/>
  <c r="EB113" i="19"/>
  <c r="DE113" i="19"/>
  <c r="CS113" i="19"/>
  <c r="BK113" i="19"/>
  <c r="BH104" i="19"/>
  <c r="BK104" i="19" s="1"/>
  <c r="EA104" i="19"/>
  <c r="BU104" i="19"/>
  <c r="DF104" i="19"/>
  <c r="CG104" i="19"/>
  <c r="BM104" i="19"/>
  <c r="BL104" i="19"/>
  <c r="BO104" i="19"/>
  <c r="EM45" i="19"/>
  <c r="DR45" i="19"/>
  <c r="CZ26" i="19"/>
  <c r="BX100" i="19"/>
  <c r="BZ100" i="19" s="1"/>
  <c r="CC100" i="19" s="1"/>
  <c r="CT133" i="19"/>
  <c r="BV133" i="19"/>
  <c r="CH133" i="19"/>
  <c r="BL41" i="19"/>
  <c r="BO41" i="19"/>
  <c r="EL36" i="19"/>
  <c r="EB36" i="19"/>
  <c r="CS36" i="19"/>
  <c r="CV36" i="19" s="1"/>
  <c r="CW36" i="19" s="1"/>
  <c r="DE36" i="19"/>
  <c r="BK36" i="19"/>
  <c r="BI36" i="19"/>
  <c r="EM33" i="19"/>
  <c r="DR33" i="19"/>
  <c r="DZ85" i="19"/>
  <c r="BG57" i="19"/>
  <c r="CI86" i="19"/>
  <c r="BN121" i="19"/>
  <c r="BP121" i="19" s="1"/>
  <c r="BQ121" i="19" s="1"/>
  <c r="CJ117" i="19"/>
  <c r="CL117" i="19" s="1"/>
  <c r="CO117" i="19" s="1"/>
  <c r="EC69" i="19"/>
  <c r="ED69" i="19" s="1"/>
  <c r="DP102" i="19"/>
  <c r="EK102" i="19"/>
  <c r="DG102" i="19"/>
  <c r="BG102" i="19"/>
  <c r="CI102" i="19"/>
  <c r="CU102" i="19"/>
  <c r="BW102" i="19"/>
  <c r="BO102" i="19"/>
  <c r="BL102" i="19"/>
  <c r="CX28" i="19"/>
  <c r="DA28" i="19" s="1"/>
  <c r="DH71" i="19"/>
  <c r="DJ71" i="19" s="1"/>
  <c r="DM71" i="19" s="1"/>
  <c r="EL97" i="19"/>
  <c r="EN97" i="19" s="1"/>
  <c r="BI97" i="19"/>
  <c r="DE97" i="19"/>
  <c r="EB97" i="19"/>
  <c r="EE87" i="19"/>
  <c r="EH87" i="19" s="1"/>
  <c r="CB158" i="19"/>
  <c r="DZ91" i="19"/>
  <c r="EL93" i="19"/>
  <c r="CS93" i="19"/>
  <c r="EB93" i="19"/>
  <c r="BK93" i="19"/>
  <c r="BI93" i="19"/>
  <c r="DE93" i="19"/>
  <c r="EL125" i="19"/>
  <c r="DE125" i="19"/>
  <c r="EB125" i="19"/>
  <c r="CG45" i="19"/>
  <c r="BU45" i="19"/>
  <c r="EA45" i="19"/>
  <c r="BH45" i="19"/>
  <c r="BM45" i="19" s="1"/>
  <c r="DF45" i="19"/>
  <c r="CL23" i="19"/>
  <c r="CO23" i="19" s="1"/>
  <c r="CK23" i="19"/>
  <c r="CJ71" i="19"/>
  <c r="CM71" i="19" s="1"/>
  <c r="CK71" i="19"/>
  <c r="CA87" i="19"/>
  <c r="CB87" i="19" s="1"/>
  <c r="EP69" i="19"/>
  <c r="ES69" i="19" s="1"/>
  <c r="DR42" i="19"/>
  <c r="DZ42" i="19"/>
  <c r="BW80" i="19"/>
  <c r="DG80" i="19"/>
  <c r="CU80" i="19"/>
  <c r="CI80" i="19"/>
  <c r="EK80" i="19"/>
  <c r="DP80" i="19"/>
  <c r="BG80" i="19"/>
  <c r="BK28" i="19"/>
  <c r="EK9" i="19"/>
  <c r="EN9" i="19" s="1"/>
  <c r="DP9" i="19"/>
  <c r="DK100" i="19"/>
  <c r="DJ100" i="19"/>
  <c r="DM100" i="19" s="1"/>
  <c r="DH100" i="19"/>
  <c r="DI100" i="19" s="1"/>
  <c r="EA118" i="19"/>
  <c r="EC118" i="19" s="1"/>
  <c r="DF118" i="19"/>
  <c r="CG118" i="19"/>
  <c r="CJ118" i="19" s="1"/>
  <c r="CK118" i="19" s="1"/>
  <c r="BH118" i="19"/>
  <c r="BM118" i="19" s="1"/>
  <c r="BU118" i="19"/>
  <c r="BX118" i="19" s="1"/>
  <c r="CA118" i="19" s="1"/>
  <c r="BO47" i="19"/>
  <c r="BL47" i="19"/>
  <c r="CJ61" i="19"/>
  <c r="CM61" i="19" s="1"/>
  <c r="CK61" i="19"/>
  <c r="CG54" i="19"/>
  <c r="EA54" i="19"/>
  <c r="EC54" i="19" s="1"/>
  <c r="EF54" i="19" s="1"/>
  <c r="BU54" i="19"/>
  <c r="BH54" i="19"/>
  <c r="DF54" i="19"/>
  <c r="DH114" i="19"/>
  <c r="DK114" i="19"/>
  <c r="EN114" i="19"/>
  <c r="EO114" i="19"/>
  <c r="BG10" i="19"/>
  <c r="EK10" i="19"/>
  <c r="BW10" i="19"/>
  <c r="CI10" i="19"/>
  <c r="DP10" i="19"/>
  <c r="DG10" i="19"/>
  <c r="CU10" i="19"/>
  <c r="CH41" i="19"/>
  <c r="BV41" i="19"/>
  <c r="CT41" i="19"/>
  <c r="BI135" i="19"/>
  <c r="DS82" i="19"/>
  <c r="DV82" i="19" s="1"/>
  <c r="BL53" i="19"/>
  <c r="BO53" i="19"/>
  <c r="EL84" i="19"/>
  <c r="EB84" i="19"/>
  <c r="DE84" i="19"/>
  <c r="CS84" i="19"/>
  <c r="CV84" i="19" s="1"/>
  <c r="CW84" i="19" s="1"/>
  <c r="BI84" i="19"/>
  <c r="DZ84" i="19"/>
  <c r="CS34" i="19"/>
  <c r="DH106" i="19"/>
  <c r="DJ106" i="19" s="1"/>
  <c r="DM106" i="19" s="1"/>
  <c r="DI106" i="19"/>
  <c r="BL33" i="19"/>
  <c r="BO33" i="19"/>
  <c r="BO72" i="19"/>
  <c r="BL72" i="19"/>
  <c r="EL88" i="19"/>
  <c r="DE88" i="19"/>
  <c r="EB88" i="19"/>
  <c r="BI88" i="19"/>
  <c r="CV43" i="19"/>
  <c r="BX82" i="19"/>
  <c r="BY82" i="19" s="1"/>
  <c r="BI61" i="19"/>
  <c r="EK39" i="19"/>
  <c r="BG39" i="19"/>
  <c r="CI39" i="19"/>
  <c r="DP39" i="19"/>
  <c r="BW39" i="19"/>
  <c r="DG39" i="19"/>
  <c r="CU39" i="19"/>
  <c r="CA34" i="19"/>
  <c r="CB34" i="19" s="1"/>
  <c r="BK117" i="19"/>
  <c r="ER56" i="19"/>
  <c r="DH67" i="19"/>
  <c r="DJ67" i="19" s="1"/>
  <c r="DM67" i="19" s="1"/>
  <c r="EK113" i="19"/>
  <c r="CI113" i="19"/>
  <c r="DP113" i="19"/>
  <c r="BG113" i="19"/>
  <c r="BW113" i="19"/>
  <c r="DG113" i="19"/>
  <c r="CU113" i="19"/>
  <c r="DG131" i="19"/>
  <c r="CU131" i="19"/>
  <c r="BG131" i="19"/>
  <c r="DP131" i="19"/>
  <c r="BW131" i="19"/>
  <c r="CI131" i="19"/>
  <c r="EK131" i="19"/>
  <c r="DZ131" i="19"/>
  <c r="BX95" i="19"/>
  <c r="BY95" i="19" s="1"/>
  <c r="CH104" i="19"/>
  <c r="CS104" i="19" s="1"/>
  <c r="CV104" i="19" s="1"/>
  <c r="CW104" i="19" s="1"/>
  <c r="CT104" i="19"/>
  <c r="BV104" i="19"/>
  <c r="DZ65" i="19"/>
  <c r="DP65" i="19"/>
  <c r="EK65" i="19"/>
  <c r="CI65" i="19"/>
  <c r="DG65" i="19"/>
  <c r="BG65" i="19"/>
  <c r="BW65" i="19"/>
  <c r="CU65" i="19"/>
  <c r="BL83" i="19"/>
  <c r="BO83" i="19"/>
  <c r="EE117" i="19"/>
  <c r="EH117" i="19" s="1"/>
  <c r="DZ95" i="19"/>
  <c r="EM91" i="19"/>
  <c r="DR91" i="19"/>
  <c r="BU48" i="19"/>
  <c r="BX48" i="19" s="1"/>
  <c r="EA48" i="19"/>
  <c r="EC48" i="19" s="1"/>
  <c r="DF48" i="19"/>
  <c r="CG48" i="19"/>
  <c r="BH48" i="19"/>
  <c r="BM48" i="19"/>
  <c r="CA61" i="19"/>
  <c r="EN138" i="19"/>
  <c r="EP138" i="19"/>
  <c r="ES138" i="19" s="1"/>
  <c r="EN117" i="19"/>
  <c r="EO117" i="19"/>
  <c r="EE17" i="19"/>
  <c r="EH17" i="19" s="1"/>
  <c r="CA114" i="19"/>
  <c r="BK10" i="19"/>
  <c r="EB10" i="19"/>
  <c r="CS10" i="19"/>
  <c r="EL10" i="19"/>
  <c r="BI10" i="19"/>
  <c r="DE10" i="19"/>
  <c r="DI135" i="19"/>
  <c r="DH135" i="19"/>
  <c r="DK135" i="19" s="1"/>
  <c r="BW73" i="19"/>
  <c r="DG73" i="19"/>
  <c r="DH73" i="19" s="1"/>
  <c r="EK73" i="19"/>
  <c r="EN73" i="19" s="1"/>
  <c r="EQ73" i="19" s="1"/>
  <c r="CI73" i="19"/>
  <c r="DP73" i="19"/>
  <c r="CU73" i="19"/>
  <c r="EL33" i="19"/>
  <c r="EB33" i="19"/>
  <c r="EC33" i="19" s="1"/>
  <c r="ED33" i="19" s="1"/>
  <c r="DE33" i="19"/>
  <c r="BI33" i="19"/>
  <c r="BK33" i="19"/>
  <c r="BZ71" i="19"/>
  <c r="CC71" i="19" s="1"/>
  <c r="BX70" i="19"/>
  <c r="BY70" i="19" s="1"/>
  <c r="BZ70" i="19"/>
  <c r="CC70" i="19" s="1"/>
  <c r="DZ116" i="19"/>
  <c r="CZ23" i="19"/>
  <c r="BX117" i="19"/>
  <c r="BY117" i="19" s="1"/>
  <c r="EG77" i="19"/>
  <c r="EC71" i="19"/>
  <c r="ED71" i="19" s="1"/>
  <c r="EE71" i="19"/>
  <c r="EH71" i="19" s="1"/>
  <c r="CA117" i="19"/>
  <c r="EN100" i="19"/>
  <c r="EO100" i="19"/>
  <c r="EE69" i="19"/>
  <c r="EH69" i="19" s="1"/>
  <c r="CG41" i="19"/>
  <c r="BH41" i="19"/>
  <c r="BI41" i="19" s="1"/>
  <c r="BM41" i="19"/>
  <c r="BU41" i="19"/>
  <c r="BX41" i="19" s="1"/>
  <c r="BY41" i="19" s="1"/>
  <c r="EA41" i="19"/>
  <c r="DF41" i="19"/>
  <c r="BL36" i="19"/>
  <c r="BO36" i="19"/>
  <c r="BV53" i="19"/>
  <c r="CH53" i="19"/>
  <c r="CT53" i="19"/>
  <c r="EK33" i="19"/>
  <c r="DP33" i="19"/>
  <c r="BW33" i="19"/>
  <c r="BG33" i="19"/>
  <c r="CU33" i="19"/>
  <c r="CI33" i="19"/>
  <c r="DG33" i="19"/>
  <c r="EO37" i="19"/>
  <c r="EP37" i="19"/>
  <c r="ES37" i="19" s="1"/>
  <c r="BL39" i="19"/>
  <c r="BO39" i="19"/>
  <c r="DS34" i="19"/>
  <c r="CJ70" i="19"/>
  <c r="CK70" i="19" s="1"/>
  <c r="CL70" i="19"/>
  <c r="CO70" i="19" s="1"/>
  <c r="DE131" i="19"/>
  <c r="DH131" i="19" s="1"/>
  <c r="DI131" i="19" s="1"/>
  <c r="BI131" i="19"/>
  <c r="EB131" i="19"/>
  <c r="CS131" i="19"/>
  <c r="EL131" i="19"/>
  <c r="BK131" i="19"/>
  <c r="BQ89" i="19"/>
  <c r="CB156" i="19"/>
  <c r="DZ16" i="19"/>
  <c r="EC16" i="19" s="1"/>
  <c r="BK136" i="19"/>
  <c r="DG88" i="19"/>
  <c r="BM21" i="19"/>
  <c r="BG48" i="19"/>
  <c r="BI21" i="19"/>
  <c r="DK37" i="19"/>
  <c r="DL37" i="19" s="1"/>
  <c r="DJ117" i="19"/>
  <c r="DM117" i="19" s="1"/>
  <c r="CH102" i="19"/>
  <c r="CS102" i="19" s="1"/>
  <c r="CV102" i="19" s="1"/>
  <c r="CW102" i="19" s="1"/>
  <c r="CT102" i="19"/>
  <c r="BV102" i="19"/>
  <c r="BU102" i="19"/>
  <c r="BX102" i="19" s="1"/>
  <c r="BY102" i="19" s="1"/>
  <c r="EA102" i="19"/>
  <c r="EC102" i="19" s="1"/>
  <c r="ED102" i="19" s="1"/>
  <c r="BH102" i="19"/>
  <c r="BK102" i="19" s="1"/>
  <c r="BM102" i="19"/>
  <c r="DF102" i="19"/>
  <c r="CG102" i="19"/>
  <c r="BG95" i="19"/>
  <c r="CU95" i="19"/>
  <c r="DP95" i="19"/>
  <c r="CI95" i="19"/>
  <c r="BW95" i="19"/>
  <c r="DG95" i="19"/>
  <c r="EK95" i="19"/>
  <c r="DT37" i="19"/>
  <c r="DU37" i="19"/>
  <c r="DX37" i="19" s="1"/>
  <c r="EF27" i="19"/>
  <c r="EE27" i="19"/>
  <c r="EH27" i="19" s="1"/>
  <c r="BH91" i="19"/>
  <c r="BM91" i="19" s="1"/>
  <c r="CG91" i="19"/>
  <c r="EA91" i="19"/>
  <c r="DF91" i="19"/>
  <c r="BU91" i="19"/>
  <c r="BO93" i="19"/>
  <c r="BL93" i="19"/>
  <c r="DK67" i="19"/>
  <c r="DL67" i="19" s="1"/>
  <c r="BV45" i="19"/>
  <c r="CH45" i="19"/>
  <c r="CT45" i="19"/>
  <c r="DG45" i="19"/>
  <c r="BW45" i="19"/>
  <c r="CI45" i="19"/>
  <c r="BG45" i="19"/>
  <c r="CU45" i="19"/>
  <c r="DP45" i="19"/>
  <c r="EK45" i="19"/>
  <c r="CY98" i="19"/>
  <c r="CZ98" i="19" s="1"/>
  <c r="CW98" i="19"/>
  <c r="CL17" i="19"/>
  <c r="CO17" i="19" s="1"/>
  <c r="EN87" i="19"/>
  <c r="EP87" i="19" s="1"/>
  <c r="ES87" i="19" s="1"/>
  <c r="DH69" i="19"/>
  <c r="DK69" i="19" s="1"/>
  <c r="BO42" i="19"/>
  <c r="BL42" i="19"/>
  <c r="EL48" i="19"/>
  <c r="EN48" i="19" s="1"/>
  <c r="EB48" i="19"/>
  <c r="DE48" i="19"/>
  <c r="DH48" i="19" s="1"/>
  <c r="DI48" i="19" s="1"/>
  <c r="BX135" i="19"/>
  <c r="BY135" i="19" s="1"/>
  <c r="BI80" i="19"/>
  <c r="BK80" i="19"/>
  <c r="DE80" i="19"/>
  <c r="EL80" i="19"/>
  <c r="CS80" i="19"/>
  <c r="EB80" i="19"/>
  <c r="EM80" i="19"/>
  <c r="DR80" i="19"/>
  <c r="DT103" i="19"/>
  <c r="DV103" i="19"/>
  <c r="DW103" i="19" s="1"/>
  <c r="EF28" i="19"/>
  <c r="EG28" i="19" s="1"/>
  <c r="CL61" i="19"/>
  <c r="CO61" i="19" s="1"/>
  <c r="CM117" i="19"/>
  <c r="CJ100" i="19"/>
  <c r="BO118" i="19"/>
  <c r="BL118" i="19"/>
  <c r="CH47" i="19"/>
  <c r="CT47" i="19"/>
  <c r="BV47" i="19"/>
  <c r="DZ133" i="19"/>
  <c r="EC133" i="19" s="1"/>
  <c r="EM133" i="19"/>
  <c r="DR133" i="19"/>
  <c r="DP133" i="19"/>
  <c r="EK133" i="19"/>
  <c r="BW133" i="19"/>
  <c r="CI133" i="19"/>
  <c r="DG133" i="19"/>
  <c r="CU133" i="19"/>
  <c r="BG133" i="19"/>
  <c r="DT119" i="19"/>
  <c r="DU119" i="19"/>
  <c r="DX119" i="19" s="1"/>
  <c r="CW13" i="19"/>
  <c r="EN71" i="19"/>
  <c r="EP71" i="19" s="1"/>
  <c r="ES71" i="19" s="1"/>
  <c r="DZ41" i="19"/>
  <c r="CH64" i="19"/>
  <c r="CT64" i="19"/>
  <c r="BV64" i="19"/>
  <c r="DV13" i="19"/>
  <c r="BK135" i="19"/>
  <c r="BU36" i="19"/>
  <c r="BH36" i="19"/>
  <c r="BM36" i="19" s="1"/>
  <c r="EA36" i="19"/>
  <c r="DF36" i="19"/>
  <c r="CG36" i="19"/>
  <c r="DF53" i="19"/>
  <c r="DH53" i="19" s="1"/>
  <c r="CG53" i="19"/>
  <c r="CJ53" i="19" s="1"/>
  <c r="CK53" i="19" s="1"/>
  <c r="BH53" i="19"/>
  <c r="BU53" i="19"/>
  <c r="EA53" i="19"/>
  <c r="DK70" i="19"/>
  <c r="DL70" i="19" s="1"/>
  <c r="DT69" i="19"/>
  <c r="DS69" i="19"/>
  <c r="DV69" i="19" s="1"/>
  <c r="DZ72" i="19"/>
  <c r="EL72" i="19"/>
  <c r="EB72" i="19"/>
  <c r="DE72" i="19"/>
  <c r="CS72" i="19"/>
  <c r="CK43" i="19"/>
  <c r="CM43" i="19"/>
  <c r="CN43" i="19" s="1"/>
  <c r="EN25" i="19"/>
  <c r="EQ25" i="19" s="1"/>
  <c r="EO25" i="19"/>
  <c r="BH113" i="19"/>
  <c r="BI113" i="19" s="1"/>
  <c r="DF113" i="19"/>
  <c r="BU113" i="19"/>
  <c r="BX113" i="19" s="1"/>
  <c r="BY113" i="19" s="1"/>
  <c r="CG113" i="19"/>
  <c r="EA113" i="19"/>
  <c r="EC113" i="19" s="1"/>
  <c r="BM113" i="19"/>
  <c r="BL131" i="19"/>
  <c r="BO131" i="19"/>
  <c r="EK78" i="19"/>
  <c r="CU78" i="19"/>
  <c r="BG78" i="19"/>
  <c r="CI78" i="19"/>
  <c r="BW78" i="19"/>
  <c r="DG78" i="19"/>
  <c r="DP78" i="19"/>
  <c r="EM104" i="19"/>
  <c r="DR104" i="19"/>
  <c r="DP94" i="19"/>
  <c r="DG94" i="19"/>
  <c r="BW94" i="19"/>
  <c r="CU94" i="19"/>
  <c r="EK94" i="19"/>
  <c r="EN94" i="19" s="1"/>
  <c r="EQ94" i="19" s="1"/>
  <c r="CI94" i="19"/>
  <c r="CT65" i="19"/>
  <c r="BV65" i="19"/>
  <c r="CH65" i="19"/>
  <c r="EL83" i="19"/>
  <c r="DE83" i="19"/>
  <c r="EB83" i="19"/>
  <c r="BK83" i="19"/>
  <c r="BI83" i="19"/>
  <c r="CS83" i="19"/>
  <c r="CS53" i="19"/>
  <c r="CV124" i="19"/>
  <c r="CW124" i="19" s="1"/>
  <c r="CV128" i="19"/>
  <c r="CW128" i="19"/>
  <c r="BN75" i="19"/>
  <c r="DQ75" i="19"/>
  <c r="EM105" i="19"/>
  <c r="DQ136" i="19"/>
  <c r="BN136" i="19"/>
  <c r="CV74" i="19"/>
  <c r="CX74" i="19" s="1"/>
  <c r="DA74" i="19" s="1"/>
  <c r="CW74" i="19"/>
  <c r="CB119" i="19"/>
  <c r="CX68" i="19"/>
  <c r="DA68" i="19" s="1"/>
  <c r="CW68" i="19"/>
  <c r="CV24" i="19"/>
  <c r="CX24" i="19" s="1"/>
  <c r="DA24" i="19" s="1"/>
  <c r="CW24" i="19"/>
  <c r="BN124" i="19"/>
  <c r="BP124" i="19" s="1"/>
  <c r="BQ124" i="19" s="1"/>
  <c r="DQ124" i="19"/>
  <c r="BL127" i="19"/>
  <c r="BO127" i="19"/>
  <c r="BV58" i="19"/>
  <c r="CH58" i="19"/>
  <c r="CT58" i="19"/>
  <c r="EC24" i="19"/>
  <c r="ED24" i="19" s="1"/>
  <c r="CV75" i="19"/>
  <c r="CY75" i="19" s="1"/>
  <c r="CW75" i="19"/>
  <c r="DQ32" i="19"/>
  <c r="BN32" i="19"/>
  <c r="CY24" i="19"/>
  <c r="CZ24" i="19" s="1"/>
  <c r="BO18" i="19"/>
  <c r="BL18" i="19"/>
  <c r="BO120" i="19"/>
  <c r="BL120" i="19"/>
  <c r="CH16" i="19"/>
  <c r="BV16" i="19"/>
  <c r="CT16" i="19"/>
  <c r="DH130" i="19"/>
  <c r="DJ130" i="19" s="1"/>
  <c r="DM130" i="19" s="1"/>
  <c r="DR109" i="19"/>
  <c r="EM109" i="19"/>
  <c r="CS125" i="19"/>
  <c r="EN32" i="19"/>
  <c r="EQ32" i="19" s="1"/>
  <c r="BX121" i="19"/>
  <c r="BY121" i="19" s="1"/>
  <c r="BV79" i="19"/>
  <c r="CT79" i="19"/>
  <c r="CH79" i="19"/>
  <c r="EC97" i="19"/>
  <c r="ED97" i="19" s="1"/>
  <c r="EC50" i="19"/>
  <c r="EF50" i="19"/>
  <c r="DH81" i="19"/>
  <c r="DI81" i="19" s="1"/>
  <c r="EF138" i="19"/>
  <c r="ED138" i="19"/>
  <c r="CJ67" i="19"/>
  <c r="CL67" i="19"/>
  <c r="CO67" i="19" s="1"/>
  <c r="CJ97" i="19"/>
  <c r="EC94" i="19"/>
  <c r="ED94" i="19" s="1"/>
  <c r="DR19" i="19"/>
  <c r="EM19" i="19"/>
  <c r="CK55" i="19"/>
  <c r="CL55" i="19"/>
  <c r="CO55" i="19" s="1"/>
  <c r="CV121" i="19"/>
  <c r="CW121" i="19" s="1"/>
  <c r="ER66" i="19"/>
  <c r="BN21" i="19"/>
  <c r="DQ21" i="19"/>
  <c r="DS21" i="19" s="1"/>
  <c r="DV21" i="19" s="1"/>
  <c r="CI79" i="19"/>
  <c r="CT110" i="19"/>
  <c r="BV110" i="19"/>
  <c r="CH110" i="19"/>
  <c r="CS110" i="19" s="1"/>
  <c r="BN98" i="19"/>
  <c r="BP98" i="19" s="1"/>
  <c r="BQ98" i="19" s="1"/>
  <c r="DQ98" i="19"/>
  <c r="BZ119" i="19"/>
  <c r="CC119" i="19" s="1"/>
  <c r="BY119" i="19"/>
  <c r="CY68" i="19"/>
  <c r="CZ68" i="19" s="1"/>
  <c r="CV63" i="19"/>
  <c r="CX63" i="19" s="1"/>
  <c r="DA63" i="19" s="1"/>
  <c r="CJ108" i="19"/>
  <c r="CL108" i="19" s="1"/>
  <c r="CO108" i="19" s="1"/>
  <c r="CS108" i="19"/>
  <c r="DH46" i="19"/>
  <c r="DK46" i="19" s="1"/>
  <c r="BI24" i="19"/>
  <c r="BX136" i="19"/>
  <c r="BY136" i="19" s="1"/>
  <c r="EN136" i="19"/>
  <c r="EO136" i="19" s="1"/>
  <c r="BX89" i="19"/>
  <c r="CA89" i="19" s="1"/>
  <c r="EC67" i="19"/>
  <c r="ED67" i="19"/>
  <c r="BV85" i="19"/>
  <c r="CH85" i="19"/>
  <c r="CS85" i="19" s="1"/>
  <c r="CT85" i="19"/>
  <c r="BH126" i="19"/>
  <c r="BM126" i="19"/>
  <c r="EA126" i="19"/>
  <c r="CG126" i="19"/>
  <c r="DF126" i="19"/>
  <c r="BU126" i="19"/>
  <c r="DZ127" i="19"/>
  <c r="EM129" i="19"/>
  <c r="DR129" i="19"/>
  <c r="DF116" i="19"/>
  <c r="BU116" i="19"/>
  <c r="BH116" i="19"/>
  <c r="BM116" i="19" s="1"/>
  <c r="EA116" i="19"/>
  <c r="CG116" i="19"/>
  <c r="CG12" i="19"/>
  <c r="BU12" i="19"/>
  <c r="BH12" i="19"/>
  <c r="BM12" i="19" s="1"/>
  <c r="EA12" i="19"/>
  <c r="DF12" i="19"/>
  <c r="DF90" i="19"/>
  <c r="BH90" i="19"/>
  <c r="BU90" i="19"/>
  <c r="CG90" i="19"/>
  <c r="EA90" i="19"/>
  <c r="BM90" i="19"/>
  <c r="CY128" i="19"/>
  <c r="DS106" i="19"/>
  <c r="DU106" i="19" s="1"/>
  <c r="DX106" i="19" s="1"/>
  <c r="DH63" i="19"/>
  <c r="DK63" i="19" s="1"/>
  <c r="CJ49" i="19"/>
  <c r="CK49" i="19" s="1"/>
  <c r="CS49" i="19"/>
  <c r="EP32" i="19"/>
  <c r="ES32" i="19" s="1"/>
  <c r="CJ9" i="19"/>
  <c r="CK9" i="19" s="1"/>
  <c r="CS9" i="19"/>
  <c r="CA24" i="19"/>
  <c r="CB24" i="19" s="1"/>
  <c r="CK86" i="19"/>
  <c r="CJ86" i="19"/>
  <c r="CM86" i="19" s="1"/>
  <c r="CV138" i="19"/>
  <c r="CW138" i="19"/>
  <c r="CJ73" i="19"/>
  <c r="CM73" i="19" s="1"/>
  <c r="CL138" i="19"/>
  <c r="CO138" i="19" s="1"/>
  <c r="BL16" i="19"/>
  <c r="BO16" i="19"/>
  <c r="CJ57" i="19"/>
  <c r="CK57" i="19"/>
  <c r="DQ130" i="19"/>
  <c r="DS130" i="19" s="1"/>
  <c r="BN130" i="19"/>
  <c r="BP130" i="19" s="1"/>
  <c r="BQ130" i="19" s="1"/>
  <c r="CG109" i="19"/>
  <c r="EA109" i="19"/>
  <c r="BU109" i="19"/>
  <c r="BH109" i="19"/>
  <c r="BM109" i="19" s="1"/>
  <c r="DF109" i="19"/>
  <c r="CT109" i="19"/>
  <c r="CH109" i="19"/>
  <c r="BV109" i="19"/>
  <c r="EO55" i="19"/>
  <c r="EP55" i="19"/>
  <c r="ES55" i="19" s="1"/>
  <c r="DZ79" i="19"/>
  <c r="BX74" i="19"/>
  <c r="BZ74" i="19" s="1"/>
  <c r="CC74" i="19" s="1"/>
  <c r="DL112" i="19"/>
  <c r="DQ50" i="19"/>
  <c r="BN50" i="19"/>
  <c r="BP50" i="19" s="1"/>
  <c r="BQ50" i="19" s="1"/>
  <c r="EE128" i="19"/>
  <c r="EH128" i="19" s="1"/>
  <c r="CY74" i="19"/>
  <c r="BK81" i="19"/>
  <c r="BI81" i="19"/>
  <c r="CJ124" i="19"/>
  <c r="CK124" i="19" s="1"/>
  <c r="BX97" i="19"/>
  <c r="CA97" i="19"/>
  <c r="BO19" i="19"/>
  <c r="BL19" i="19"/>
  <c r="CM76" i="19"/>
  <c r="CN76" i="19" s="1"/>
  <c r="CK76" i="19"/>
  <c r="DQ68" i="19"/>
  <c r="BN68" i="19"/>
  <c r="BP68" i="19" s="1"/>
  <c r="BQ68" i="19" s="1"/>
  <c r="CB146" i="19"/>
  <c r="EK123" i="19"/>
  <c r="DG123" i="19"/>
  <c r="CU123" i="19"/>
  <c r="BW123" i="19"/>
  <c r="DP123" i="19"/>
  <c r="CI123" i="19"/>
  <c r="BG123" i="19"/>
  <c r="BY67" i="19"/>
  <c r="CA67" i="19"/>
  <c r="CB67" i="19" s="1"/>
  <c r="BO110" i="19"/>
  <c r="BL110" i="19"/>
  <c r="EO70" i="19"/>
  <c r="EP70" i="19"/>
  <c r="ES70" i="19" s="1"/>
  <c r="EN54" i="19"/>
  <c r="EO54" i="19" s="1"/>
  <c r="DS89" i="19"/>
  <c r="DU89" i="19" s="1"/>
  <c r="DX89" i="19" s="1"/>
  <c r="EK126" i="19"/>
  <c r="CI126" i="19"/>
  <c r="DP126" i="19"/>
  <c r="BW126" i="19"/>
  <c r="BG126" i="19"/>
  <c r="CU126" i="19"/>
  <c r="DG126" i="19"/>
  <c r="EM126" i="19"/>
  <c r="DR126" i="19"/>
  <c r="EL116" i="19"/>
  <c r="DE116" i="19"/>
  <c r="EB116" i="19"/>
  <c r="BK116" i="19"/>
  <c r="BI116" i="19"/>
  <c r="EM134" i="19"/>
  <c r="DR134" i="19"/>
  <c r="CH90" i="19"/>
  <c r="CT90" i="19"/>
  <c r="BV90" i="19"/>
  <c r="EK111" i="19"/>
  <c r="BW111" i="19"/>
  <c r="CI111" i="19"/>
  <c r="DP111" i="19"/>
  <c r="DG111" i="19"/>
  <c r="BG111" i="19"/>
  <c r="CU111" i="19"/>
  <c r="EC46" i="19"/>
  <c r="BX24" i="19"/>
  <c r="BZ24" i="19" s="1"/>
  <c r="CC24" i="19" s="1"/>
  <c r="BX73" i="19"/>
  <c r="CA73" i="19" s="1"/>
  <c r="EN81" i="19"/>
  <c r="EP81" i="19" s="1"/>
  <c r="ES81" i="19" s="1"/>
  <c r="EO81" i="19"/>
  <c r="CL68" i="19"/>
  <c r="CO68" i="19" s="1"/>
  <c r="CK68" i="19"/>
  <c r="EC21" i="19"/>
  <c r="EF21" i="19" s="1"/>
  <c r="ED21" i="19"/>
  <c r="EC63" i="19"/>
  <c r="BX125" i="19"/>
  <c r="CA125" i="19" s="1"/>
  <c r="DS67" i="19"/>
  <c r="DV67" i="19" s="1"/>
  <c r="EM127" i="19"/>
  <c r="DR127" i="19"/>
  <c r="CG129" i="19"/>
  <c r="BU129" i="19"/>
  <c r="DF129" i="19"/>
  <c r="EA129" i="19"/>
  <c r="BH129" i="19"/>
  <c r="BM129" i="19" s="1"/>
  <c r="BK12" i="19"/>
  <c r="EB12" i="19"/>
  <c r="EL12" i="19"/>
  <c r="DE12" i="19"/>
  <c r="BI12" i="19"/>
  <c r="EE30" i="19"/>
  <c r="EH30" i="19" s="1"/>
  <c r="EF30" i="19"/>
  <c r="BV60" i="19"/>
  <c r="CT60" i="19"/>
  <c r="CH60" i="19"/>
  <c r="EB58" i="19"/>
  <c r="DE58" i="19"/>
  <c r="CS58" i="19"/>
  <c r="EL58" i="19"/>
  <c r="EL111" i="19"/>
  <c r="DE111" i="19"/>
  <c r="EB111" i="19"/>
  <c r="CM31" i="19"/>
  <c r="CN31" i="19" s="1"/>
  <c r="CK31" i="19"/>
  <c r="CM63" i="19"/>
  <c r="CJ63" i="19"/>
  <c r="EN24" i="19"/>
  <c r="EQ24" i="19" s="1"/>
  <c r="BI86" i="19"/>
  <c r="BK86" i="19"/>
  <c r="DR18" i="19"/>
  <c r="EM18" i="19"/>
  <c r="DF120" i="19"/>
  <c r="BH120" i="19"/>
  <c r="BI120" i="19" s="1"/>
  <c r="CG120" i="19"/>
  <c r="BU120" i="19"/>
  <c r="EA120" i="19"/>
  <c r="CV136" i="19"/>
  <c r="CX136" i="19" s="1"/>
  <c r="DA136" i="19" s="1"/>
  <c r="BO109" i="19"/>
  <c r="BL109" i="19"/>
  <c r="BY118" i="19"/>
  <c r="BZ118" i="19"/>
  <c r="CC118" i="19" s="1"/>
  <c r="CM32" i="19"/>
  <c r="CA81" i="19"/>
  <c r="CJ50" i="19"/>
  <c r="CK50" i="19" s="1"/>
  <c r="EE137" i="19"/>
  <c r="EH137" i="19" s="1"/>
  <c r="EF137" i="19"/>
  <c r="CA130" i="19"/>
  <c r="CB130" i="19" s="1"/>
  <c r="EQ136" i="19"/>
  <c r="CJ22" i="19"/>
  <c r="CK22" i="19" s="1"/>
  <c r="BM75" i="19"/>
  <c r="BP75" i="19" s="1"/>
  <c r="BQ75" i="19" s="1"/>
  <c r="EP94" i="19"/>
  <c r="ES94" i="19" s="1"/>
  <c r="EO94" i="19"/>
  <c r="BM74" i="19"/>
  <c r="EC81" i="19"/>
  <c r="EF81" i="19" s="1"/>
  <c r="EN50" i="19"/>
  <c r="EP50" i="19" s="1"/>
  <c r="ES50" i="19" s="1"/>
  <c r="DT55" i="19"/>
  <c r="DU55" i="19"/>
  <c r="DX55" i="19" s="1"/>
  <c r="BX124" i="19"/>
  <c r="CA124" i="19" s="1"/>
  <c r="DZ19" i="19"/>
  <c r="DK98" i="19"/>
  <c r="DL98" i="19" s="1"/>
  <c r="DI98" i="19"/>
  <c r="CV76" i="19"/>
  <c r="CW76" i="19"/>
  <c r="CX124" i="19"/>
  <c r="DA124" i="19" s="1"/>
  <c r="DH74" i="19"/>
  <c r="DJ74" i="19" s="1"/>
  <c r="DM74" i="19" s="1"/>
  <c r="BN138" i="19"/>
  <c r="DQ138" i="19"/>
  <c r="EL123" i="19"/>
  <c r="DE123" i="19"/>
  <c r="EB123" i="19"/>
  <c r="CT38" i="19"/>
  <c r="BV38" i="19"/>
  <c r="CH38" i="19"/>
  <c r="DE110" i="19"/>
  <c r="EB110" i="19"/>
  <c r="EL110" i="19"/>
  <c r="BV12" i="19"/>
  <c r="CT12" i="19"/>
  <c r="CH12" i="19"/>
  <c r="CU58" i="19"/>
  <c r="EK58" i="19"/>
  <c r="DP58" i="19"/>
  <c r="BW58" i="19"/>
  <c r="CI58" i="19"/>
  <c r="DG58" i="19"/>
  <c r="BG58" i="19"/>
  <c r="CY63" i="19"/>
  <c r="CZ63" i="19" s="1"/>
  <c r="CI18" i="19"/>
  <c r="BW18" i="19"/>
  <c r="CU18" i="19"/>
  <c r="EK18" i="19"/>
  <c r="BG18" i="19"/>
  <c r="DP18" i="19"/>
  <c r="DG18" i="19"/>
  <c r="BK73" i="19"/>
  <c r="BI73" i="19"/>
  <c r="BI57" i="19"/>
  <c r="BK57" i="19"/>
  <c r="DT52" i="19"/>
  <c r="DU52" i="19"/>
  <c r="DX52" i="19" s="1"/>
  <c r="ER17" i="19"/>
  <c r="EL109" i="19"/>
  <c r="BK109" i="19"/>
  <c r="CS109" i="19"/>
  <c r="EB109" i="19"/>
  <c r="BI109" i="19"/>
  <c r="DE109" i="19"/>
  <c r="EC124" i="19"/>
  <c r="EE124" i="19" s="1"/>
  <c r="EH124" i="19" s="1"/>
  <c r="CM98" i="19"/>
  <c r="CN98" i="19" s="1"/>
  <c r="CL98" i="19"/>
  <c r="CO98" i="19" s="1"/>
  <c r="CM124" i="19"/>
  <c r="BO79" i="19"/>
  <c r="BL79" i="19"/>
  <c r="CS81" i="19"/>
  <c r="BP32" i="19"/>
  <c r="BQ32" i="19" s="1"/>
  <c r="BX130" i="19"/>
  <c r="BY130" i="19" s="1"/>
  <c r="BZ130" i="19"/>
  <c r="CC130" i="19" s="1"/>
  <c r="ED133" i="19"/>
  <c r="EE133" i="19"/>
  <c r="EH133" i="19" s="1"/>
  <c r="BX108" i="19"/>
  <c r="BZ108" i="19"/>
  <c r="CC108" i="19" s="1"/>
  <c r="DS46" i="19"/>
  <c r="DV46" i="19" s="1"/>
  <c r="DH89" i="19"/>
  <c r="BH85" i="19"/>
  <c r="BI85" i="19" s="1"/>
  <c r="EA85" i="19"/>
  <c r="CG85" i="19"/>
  <c r="DF85" i="19"/>
  <c r="BU85" i="19"/>
  <c r="CT126" i="19"/>
  <c r="CH126" i="19"/>
  <c r="CS126" i="19" s="1"/>
  <c r="BV126" i="19"/>
  <c r="BU127" i="19"/>
  <c r="BH127" i="19"/>
  <c r="BM127" i="19" s="1"/>
  <c r="CG127" i="19"/>
  <c r="DF127" i="19"/>
  <c r="EA127" i="19"/>
  <c r="BG129" i="19"/>
  <c r="CI129" i="19"/>
  <c r="CU129" i="19"/>
  <c r="DG129" i="19"/>
  <c r="BW129" i="19"/>
  <c r="EK129" i="19"/>
  <c r="DP129" i="19"/>
  <c r="EM116" i="19"/>
  <c r="DR116" i="19"/>
  <c r="DR12" i="19"/>
  <c r="EM12" i="19"/>
  <c r="DP134" i="19"/>
  <c r="CU134" i="19"/>
  <c r="BG134" i="19"/>
  <c r="DG134" i="19"/>
  <c r="BW134" i="19"/>
  <c r="CI134" i="19"/>
  <c r="EK134" i="19"/>
  <c r="BU134" i="19"/>
  <c r="CG134" i="19"/>
  <c r="BH134" i="19"/>
  <c r="BM134" i="19" s="1"/>
  <c r="EA134" i="19"/>
  <c r="DF134" i="19"/>
  <c r="EB90" i="19"/>
  <c r="EL90" i="19"/>
  <c r="DE90" i="19"/>
  <c r="CS90" i="19"/>
  <c r="BI90" i="19"/>
  <c r="BK90" i="19"/>
  <c r="DG60" i="19"/>
  <c r="BG60" i="19"/>
  <c r="BW60" i="19"/>
  <c r="DP60" i="19"/>
  <c r="EK60" i="19"/>
  <c r="CU60" i="19"/>
  <c r="CI60" i="19"/>
  <c r="DZ58" i="19"/>
  <c r="EP118" i="19"/>
  <c r="ES118" i="19" s="1"/>
  <c r="EO118" i="19"/>
  <c r="CT111" i="19"/>
  <c r="BV111" i="19"/>
  <c r="CH111" i="19"/>
  <c r="EN63" i="19"/>
  <c r="EQ63" i="19" s="1"/>
  <c r="CS88" i="19"/>
  <c r="CJ88" i="19"/>
  <c r="CK88" i="19" s="1"/>
  <c r="DH32" i="19"/>
  <c r="DK32" i="19" s="1"/>
  <c r="DI32" i="19"/>
  <c r="EE24" i="19"/>
  <c r="EH24" i="19" s="1"/>
  <c r="DK138" i="19"/>
  <c r="DL138" i="19" s="1"/>
  <c r="DI138" i="19"/>
  <c r="EC89" i="19"/>
  <c r="ED89" i="19" s="1"/>
  <c r="DG120" i="19"/>
  <c r="DP120" i="19"/>
  <c r="CU120" i="19"/>
  <c r="EK120" i="19"/>
  <c r="CI120" i="19"/>
  <c r="BW120" i="19"/>
  <c r="BG120" i="19"/>
  <c r="EP54" i="19"/>
  <c r="ES54" i="19" s="1"/>
  <c r="EA16" i="19"/>
  <c r="BU16" i="19"/>
  <c r="DF16" i="19"/>
  <c r="BH16" i="19"/>
  <c r="BK16" i="19" s="1"/>
  <c r="BM16" i="19"/>
  <c r="CG16" i="19"/>
  <c r="EK16" i="19"/>
  <c r="BG16" i="19"/>
  <c r="DG16" i="19"/>
  <c r="CU16" i="19"/>
  <c r="BW16" i="19"/>
  <c r="CI16" i="19"/>
  <c r="DP16" i="19"/>
  <c r="EO17" i="19"/>
  <c r="EP17" i="19"/>
  <c r="ES17" i="19" s="1"/>
  <c r="CJ21" i="19"/>
  <c r="CL21" i="19" s="1"/>
  <c r="CO21" i="19" s="1"/>
  <c r="BZ73" i="19"/>
  <c r="CC73" i="19" s="1"/>
  <c r="AV40" i="19"/>
  <c r="AW40" i="19"/>
  <c r="BC40" i="19"/>
  <c r="AY40" i="19"/>
  <c r="BA40" i="19"/>
  <c r="AX40" i="19"/>
  <c r="AZ40" i="19"/>
  <c r="BD40" i="19"/>
  <c r="BB40" i="19"/>
  <c r="EN21" i="19"/>
  <c r="EP21" i="19" s="1"/>
  <c r="ES21" i="19" s="1"/>
  <c r="CK98" i="19"/>
  <c r="DK130" i="19"/>
  <c r="DL130" i="19" s="1"/>
  <c r="CJ54" i="19"/>
  <c r="CK54" i="19" s="1"/>
  <c r="CK138" i="19"/>
  <c r="BX22" i="19"/>
  <c r="CA22" i="19" s="1"/>
  <c r="CB22" i="19" s="1"/>
  <c r="BY22" i="19"/>
  <c r="EN124" i="19"/>
  <c r="EQ124" i="19" s="1"/>
  <c r="BX75" i="19"/>
  <c r="BZ75" i="19" s="1"/>
  <c r="CC75" i="19" s="1"/>
  <c r="BY75" i="19"/>
  <c r="CV50" i="19"/>
  <c r="CW50" i="19" s="1"/>
  <c r="CJ128" i="19"/>
  <c r="CM128" i="19" s="1"/>
  <c r="EF31" i="19"/>
  <c r="EE31" i="19"/>
  <c r="EH31" i="19" s="1"/>
  <c r="EQ21" i="19"/>
  <c r="BZ136" i="19"/>
  <c r="CC136" i="19" s="1"/>
  <c r="BY55" i="19"/>
  <c r="BZ55" i="19"/>
  <c r="CC55" i="19" s="1"/>
  <c r="ED98" i="19"/>
  <c r="EF98" i="19"/>
  <c r="EG98" i="19" s="1"/>
  <c r="DK48" i="19"/>
  <c r="EN86" i="19"/>
  <c r="EO86" i="19" s="1"/>
  <c r="BZ124" i="19"/>
  <c r="CC124" i="19" s="1"/>
  <c r="BI74" i="19"/>
  <c r="BX32" i="19"/>
  <c r="BZ32" i="19" s="1"/>
  <c r="CC32" i="19" s="1"/>
  <c r="CX128" i="19"/>
  <c r="DA128" i="19" s="1"/>
  <c r="CS21" i="19"/>
  <c r="BO123" i="19"/>
  <c r="BL123" i="19"/>
  <c r="DH124" i="19"/>
  <c r="DI124" i="19" s="1"/>
  <c r="DH125" i="19"/>
  <c r="DJ125" i="19" s="1"/>
  <c r="DM125" i="19" s="1"/>
  <c r="BV127" i="19"/>
  <c r="CH127" i="19"/>
  <c r="CT127" i="19"/>
  <c r="CH116" i="19"/>
  <c r="CS116" i="19" s="1"/>
  <c r="BV116" i="19"/>
  <c r="CT116" i="19"/>
  <c r="DR90" i="19"/>
  <c r="EM90" i="19"/>
  <c r="DS76" i="19"/>
  <c r="DU76" i="19" s="1"/>
  <c r="DX76" i="19" s="1"/>
  <c r="BN49" i="19"/>
  <c r="BP49" i="19" s="1"/>
  <c r="BQ49" i="19" s="1"/>
  <c r="DQ49" i="19"/>
  <c r="CV89" i="19"/>
  <c r="CX89" i="19" s="1"/>
  <c r="DA89" i="19" s="1"/>
  <c r="CT120" i="19"/>
  <c r="BV120" i="19"/>
  <c r="CH120" i="19"/>
  <c r="DZ18" i="19"/>
  <c r="BX21" i="19"/>
  <c r="CA21" i="19" s="1"/>
  <c r="EN22" i="19"/>
  <c r="EP22" i="19" s="1"/>
  <c r="ES22" i="19" s="1"/>
  <c r="EO22" i="19"/>
  <c r="CY100" i="19"/>
  <c r="CX100" i="19"/>
  <c r="DA100" i="19" s="1"/>
  <c r="BX50" i="19"/>
  <c r="BY50" i="19" s="1"/>
  <c r="BX54" i="19"/>
  <c r="BY54" i="19" s="1"/>
  <c r="BI22" i="19"/>
  <c r="BK22" i="19"/>
  <c r="DR79" i="19"/>
  <c r="EM79" i="19"/>
  <c r="EN74" i="19"/>
  <c r="EQ74" i="19" s="1"/>
  <c r="ER74" i="19" s="1"/>
  <c r="EC136" i="19"/>
  <c r="EF136" i="19" s="1"/>
  <c r="CL124" i="19"/>
  <c r="CO124" i="19" s="1"/>
  <c r="EP74" i="19"/>
  <c r="ES74" i="19" s="1"/>
  <c r="BW79" i="19"/>
  <c r="BH38" i="19"/>
  <c r="BM38" i="19"/>
  <c r="EA38" i="19"/>
  <c r="BU38" i="19"/>
  <c r="DF38" i="19"/>
  <c r="CG38" i="19"/>
  <c r="EE52" i="19"/>
  <c r="EH52" i="19" s="1"/>
  <c r="EF52" i="19"/>
  <c r="EC74" i="19"/>
  <c r="ED74" i="19" s="1"/>
  <c r="AY105" i="19"/>
  <c r="AX105" i="19"/>
  <c r="AW105" i="19"/>
  <c r="AV105" i="19"/>
  <c r="BB105" i="19"/>
  <c r="AZ105" i="19"/>
  <c r="BC105" i="19"/>
  <c r="BE105" i="19"/>
  <c r="BA105" i="19"/>
  <c r="BP136" i="19"/>
  <c r="BQ136" i="19" s="1"/>
  <c r="BP138" i="19"/>
  <c r="BQ138" i="19" s="1"/>
  <c r="EP124" i="19"/>
  <c r="ES124" i="19" s="1"/>
  <c r="BK125" i="19"/>
  <c r="BI125" i="19"/>
  <c r="DR85" i="19"/>
  <c r="EM85" i="19"/>
  <c r="BI126" i="19"/>
  <c r="DE126" i="19"/>
  <c r="EB126" i="19"/>
  <c r="BK126" i="19"/>
  <c r="EL126" i="19"/>
  <c r="CT129" i="19"/>
  <c r="BV129" i="19"/>
  <c r="CH129" i="19"/>
  <c r="BW116" i="19"/>
  <c r="BG116" i="19"/>
  <c r="CU116" i="19"/>
  <c r="CI116" i="19"/>
  <c r="DG116" i="19"/>
  <c r="DP116" i="19"/>
  <c r="EK116" i="19"/>
  <c r="DZ12" i="19"/>
  <c r="BV134" i="19"/>
  <c r="CH134" i="19"/>
  <c r="CT134" i="19"/>
  <c r="DE134" i="19"/>
  <c r="BK134" i="19"/>
  <c r="BI134" i="19"/>
  <c r="EL134" i="19"/>
  <c r="EB134" i="19"/>
  <c r="EK90" i="19"/>
  <c r="DP90" i="19"/>
  <c r="CI90" i="19"/>
  <c r="CU90" i="19"/>
  <c r="BG90" i="19"/>
  <c r="DG90" i="19"/>
  <c r="BW90" i="19"/>
  <c r="DH128" i="19"/>
  <c r="DJ128" i="19" s="1"/>
  <c r="DM128" i="19" s="1"/>
  <c r="BO60" i="19"/>
  <c r="BL60" i="19"/>
  <c r="EM58" i="19"/>
  <c r="DR58" i="19"/>
  <c r="CY121" i="19"/>
  <c r="EC57" i="19"/>
  <c r="EF57" i="19" s="1"/>
  <c r="CL119" i="19"/>
  <c r="CO119" i="19" s="1"/>
  <c r="CK119" i="19"/>
  <c r="DR111" i="19"/>
  <c r="EM111" i="19"/>
  <c r="DH75" i="19"/>
  <c r="DK75" i="19" s="1"/>
  <c r="DJ119" i="19"/>
  <c r="DM119" i="19" s="1"/>
  <c r="DI119" i="19"/>
  <c r="DS63" i="19"/>
  <c r="DV63" i="19"/>
  <c r="DH49" i="19"/>
  <c r="DI49" i="19" s="1"/>
  <c r="CS32" i="19"/>
  <c r="BX86" i="19"/>
  <c r="BZ86" i="19" s="1"/>
  <c r="CC86" i="19" s="1"/>
  <c r="BY86" i="19"/>
  <c r="EC22" i="19"/>
  <c r="EF22" i="19" s="1"/>
  <c r="BV18" i="19"/>
  <c r="CH18" i="19"/>
  <c r="CS18" i="19" s="1"/>
  <c r="CT18" i="19"/>
  <c r="DR120" i="19"/>
  <c r="EM120" i="19"/>
  <c r="CV54" i="19"/>
  <c r="CW54" i="19" s="1"/>
  <c r="DT114" i="19"/>
  <c r="DV114" i="19"/>
  <c r="DW114" i="19" s="1"/>
  <c r="EL16" i="19"/>
  <c r="EB16" i="19"/>
  <c r="DE16" i="19"/>
  <c r="CS16" i="19"/>
  <c r="CW82" i="19"/>
  <c r="CY82" i="19"/>
  <c r="CZ82" i="19" s="1"/>
  <c r="DH136" i="19"/>
  <c r="DJ136" i="19" s="1"/>
  <c r="DM136" i="19" s="1"/>
  <c r="DI68" i="19"/>
  <c r="DJ68" i="19"/>
  <c r="DM68" i="19" s="1"/>
  <c r="EF108" i="19"/>
  <c r="EG108" i="19" s="1"/>
  <c r="EE108" i="19"/>
  <c r="EH108" i="19" s="1"/>
  <c r="CM9" i="19"/>
  <c r="CA138" i="19"/>
  <c r="BZ138" i="19"/>
  <c r="CC138" i="19" s="1"/>
  <c r="EE68" i="19"/>
  <c r="EH68" i="19" s="1"/>
  <c r="EC32" i="19"/>
  <c r="ED32" i="19" s="1"/>
  <c r="EF70" i="19"/>
  <c r="EE70" i="19"/>
  <c r="EH70" i="19" s="1"/>
  <c r="CX54" i="19"/>
  <c r="DA54" i="19" s="1"/>
  <c r="DS75" i="19"/>
  <c r="DT75" i="19" s="1"/>
  <c r="CN138" i="19"/>
  <c r="DH22" i="19"/>
  <c r="DI22" i="19" s="1"/>
  <c r="DJ22" i="19"/>
  <c r="DM22" i="19" s="1"/>
  <c r="BX46" i="19"/>
  <c r="BY46" i="19" s="1"/>
  <c r="CJ75" i="19"/>
  <c r="CM75" i="19" s="1"/>
  <c r="CJ74" i="19"/>
  <c r="CM74" i="19" s="1"/>
  <c r="CK74" i="19"/>
  <c r="EQ54" i="19"/>
  <c r="ER54" i="19" s="1"/>
  <c r="BZ22" i="19"/>
  <c r="CC22" i="19" s="1"/>
  <c r="DH97" i="19"/>
  <c r="EK19" i="19"/>
  <c r="CU19" i="19"/>
  <c r="DP19" i="19"/>
  <c r="BG19" i="19"/>
  <c r="DG19" i="19"/>
  <c r="BW19" i="19"/>
  <c r="CI19" i="19"/>
  <c r="DS121" i="19"/>
  <c r="DV121" i="19"/>
  <c r="EM123" i="19"/>
  <c r="DR123" i="19"/>
  <c r="DR38" i="19"/>
  <c r="EM38" i="19"/>
  <c r="BO38" i="19"/>
  <c r="BL38" i="19"/>
  <c r="CG110" i="19"/>
  <c r="BU110" i="19"/>
  <c r="EA110" i="19"/>
  <c r="DF110" i="19"/>
  <c r="BH110" i="19"/>
  <c r="BK110" i="19" s="1"/>
  <c r="CA54" i="19"/>
  <c r="EC75" i="19"/>
  <c r="EE75" i="19" s="1"/>
  <c r="EH75" i="19" s="1"/>
  <c r="ED75" i="19"/>
  <c r="CJ89" i="19"/>
  <c r="CM89" i="19" s="1"/>
  <c r="CU12" i="19"/>
  <c r="BG12" i="19"/>
  <c r="BW12" i="19"/>
  <c r="DG12" i="19"/>
  <c r="CI12" i="19"/>
  <c r="EK12" i="19"/>
  <c r="DP12" i="19"/>
  <c r="DQ128" i="19"/>
  <c r="BN128" i="19"/>
  <c r="BP128" i="19" s="1"/>
  <c r="BQ128" i="19" s="1"/>
  <c r="CV31" i="19"/>
  <c r="BN25" i="19"/>
  <c r="BP25" i="19" s="1"/>
  <c r="BQ25" i="19" s="1"/>
  <c r="DQ25" i="19"/>
  <c r="CV48" i="19"/>
  <c r="CY48" i="19" s="1"/>
  <c r="CW48" i="19"/>
  <c r="CA136" i="19"/>
  <c r="CB136" i="19" s="1"/>
  <c r="EK85" i="19"/>
  <c r="DP85" i="19"/>
  <c r="CI85" i="19"/>
  <c r="BG85" i="19"/>
  <c r="DG85" i="19"/>
  <c r="CU85" i="19"/>
  <c r="BW85" i="19"/>
  <c r="BL126" i="19"/>
  <c r="BO126" i="19"/>
  <c r="BL129" i="19"/>
  <c r="BO129" i="19"/>
  <c r="EM60" i="19"/>
  <c r="DR60" i="19"/>
  <c r="BO58" i="19"/>
  <c r="BL58" i="19"/>
  <c r="DH121" i="19"/>
  <c r="CN119" i="19"/>
  <c r="BX9" i="19"/>
  <c r="BY9" i="19" s="1"/>
  <c r="EE86" i="19"/>
  <c r="EH86" i="19" s="1"/>
  <c r="EB18" i="19"/>
  <c r="DE18" i="19"/>
  <c r="EL18" i="19"/>
  <c r="EB120" i="19"/>
  <c r="CS120" i="19"/>
  <c r="EL120" i="19"/>
  <c r="DE120" i="19"/>
  <c r="EC9" i="19"/>
  <c r="ED9" i="19" s="1"/>
  <c r="DZ109" i="19"/>
  <c r="EE106" i="19"/>
  <c r="EH106" i="19" s="1"/>
  <c r="EF106" i="19"/>
  <c r="CN99" i="19"/>
  <c r="BZ25" i="19"/>
  <c r="CC25" i="19" s="1"/>
  <c r="CA25" i="19"/>
  <c r="EN75" i="19"/>
  <c r="EP75" i="19" s="1"/>
  <c r="ES75" i="19" s="1"/>
  <c r="EE22" i="19"/>
  <c r="EH22" i="19" s="1"/>
  <c r="CM50" i="19"/>
  <c r="CJ46" i="19"/>
  <c r="CK46" i="19" s="1"/>
  <c r="CX121" i="19"/>
  <c r="DA121" i="19" s="1"/>
  <c r="BU79" i="19"/>
  <c r="CG79" i="19"/>
  <c r="DF79" i="19"/>
  <c r="EA79" i="19"/>
  <c r="BH79" i="19"/>
  <c r="BM79" i="19" s="1"/>
  <c r="CV97" i="19"/>
  <c r="CX97" i="19" s="1"/>
  <c r="DA97" i="19" s="1"/>
  <c r="CA76" i="19"/>
  <c r="CB76" i="19" s="1"/>
  <c r="BY76" i="19"/>
  <c r="BY81" i="19"/>
  <c r="BX81" i="19"/>
  <c r="BZ81" i="19" s="1"/>
  <c r="CC81" i="19" s="1"/>
  <c r="CS22" i="19"/>
  <c r="DJ124" i="19"/>
  <c r="DM124" i="19" s="1"/>
  <c r="CT19" i="19"/>
  <c r="CH19" i="19"/>
  <c r="CS19" i="19" s="1"/>
  <c r="BV19" i="19"/>
  <c r="CS57" i="19"/>
  <c r="CL57" i="19"/>
  <c r="CO57" i="19" s="1"/>
  <c r="CL25" i="19"/>
  <c r="CO25" i="19" s="1"/>
  <c r="CM25" i="19"/>
  <c r="EP31" i="19"/>
  <c r="ES31" i="19" s="1"/>
  <c r="EO31" i="19"/>
  <c r="CU79" i="19"/>
  <c r="BV123" i="19"/>
  <c r="CH123" i="19"/>
  <c r="CT123" i="19"/>
  <c r="BH123" i="19"/>
  <c r="BI123" i="19" s="1"/>
  <c r="BU123" i="19"/>
  <c r="DF123" i="19"/>
  <c r="CG123" i="19"/>
  <c r="EA123" i="19"/>
  <c r="DP38" i="19"/>
  <c r="DG38" i="19"/>
  <c r="EK38" i="19"/>
  <c r="CI38" i="19"/>
  <c r="CU38" i="19"/>
  <c r="BW38" i="19"/>
  <c r="BG38" i="19"/>
  <c r="EC110" i="19"/>
  <c r="ED110" i="19" s="1"/>
  <c r="CJ130" i="19"/>
  <c r="CK130" i="19" s="1"/>
  <c r="EN46" i="19"/>
  <c r="EQ46" i="19" s="1"/>
  <c r="CJ136" i="19"/>
  <c r="CM136" i="19" s="1"/>
  <c r="CK136" i="19"/>
  <c r="CV67" i="19"/>
  <c r="CW67" i="19" s="1"/>
  <c r="EK127" i="19"/>
  <c r="DP127" i="19"/>
  <c r="BG127" i="19"/>
  <c r="BW127" i="19"/>
  <c r="DG127" i="19"/>
  <c r="CI127" i="19"/>
  <c r="CU127" i="19"/>
  <c r="EL60" i="19"/>
  <c r="EB60" i="19"/>
  <c r="DE60" i="19"/>
  <c r="EF24" i="19"/>
  <c r="EG24" i="19" s="1"/>
  <c r="BO85" i="19"/>
  <c r="BL85" i="19"/>
  <c r="BI127" i="19"/>
  <c r="EL127" i="19"/>
  <c r="DE127" i="19"/>
  <c r="EB127" i="19"/>
  <c r="BK127" i="19"/>
  <c r="CS127" i="19"/>
  <c r="BO134" i="19"/>
  <c r="BL134" i="19"/>
  <c r="EQ106" i="19"/>
  <c r="EP106" i="19"/>
  <c r="ES106" i="19" s="1"/>
  <c r="CM57" i="19"/>
  <c r="CN57" i="19" s="1"/>
  <c r="BH111" i="19"/>
  <c r="BI111" i="19" s="1"/>
  <c r="BM111" i="19"/>
  <c r="CG111" i="19"/>
  <c r="BU111" i="19"/>
  <c r="DF111" i="19"/>
  <c r="EA111" i="19"/>
  <c r="DS128" i="19"/>
  <c r="DV128" i="19" s="1"/>
  <c r="ED25" i="19"/>
  <c r="EF25" i="19"/>
  <c r="EG25" i="19" s="1"/>
  <c r="BZ98" i="19"/>
  <c r="CC98" i="19" s="1"/>
  <c r="CA98" i="19"/>
  <c r="EE135" i="19"/>
  <c r="EH135" i="19" s="1"/>
  <c r="EF135" i="19"/>
  <c r="CS130" i="19"/>
  <c r="DH88" i="19"/>
  <c r="DK88" i="19" s="1"/>
  <c r="BP21" i="19"/>
  <c r="BQ21" i="19" s="1"/>
  <c r="CV86" i="19"/>
  <c r="CW86" i="19" s="1"/>
  <c r="DI31" i="19"/>
  <c r="DJ31" i="19"/>
  <c r="DM31" i="19" s="1"/>
  <c r="EQ70" i="19"/>
  <c r="ER70" i="19" s="1"/>
  <c r="CY54" i="19"/>
  <c r="EC49" i="19"/>
  <c r="EE49" i="19" s="1"/>
  <c r="EH49" i="19" s="1"/>
  <c r="ED49" i="19"/>
  <c r="DH24" i="19"/>
  <c r="DK24" i="19" s="1"/>
  <c r="DI24" i="19"/>
  <c r="CL75" i="19"/>
  <c r="CO75" i="19" s="1"/>
  <c r="DS136" i="19"/>
  <c r="DT136" i="19" s="1"/>
  <c r="EN89" i="19"/>
  <c r="EP89" i="19" s="1"/>
  <c r="ES89" i="19" s="1"/>
  <c r="DE85" i="19"/>
  <c r="EL85" i="19"/>
  <c r="EB85" i="19"/>
  <c r="DZ126" i="19"/>
  <c r="EL129" i="19"/>
  <c r="BK129" i="19"/>
  <c r="CS129" i="19"/>
  <c r="EB129" i="19"/>
  <c r="EC129" i="19" s="1"/>
  <c r="ED129" i="19" s="1"/>
  <c r="DE129" i="19"/>
  <c r="BI129" i="19"/>
  <c r="DZ90" i="19"/>
  <c r="BL116" i="19"/>
  <c r="BO116" i="19"/>
  <c r="BL12" i="19"/>
  <c r="BO12" i="19"/>
  <c r="DZ134" i="19"/>
  <c r="DW159" i="19"/>
  <c r="BL90" i="19"/>
  <c r="BO90" i="19"/>
  <c r="EF128" i="19"/>
  <c r="BH60" i="19"/>
  <c r="BI60" i="19" s="1"/>
  <c r="BM60" i="19"/>
  <c r="BU60" i="19"/>
  <c r="CG60" i="19"/>
  <c r="EA60" i="19"/>
  <c r="EC60" i="19" s="1"/>
  <c r="ED60" i="19" s="1"/>
  <c r="DF60" i="19"/>
  <c r="BU58" i="19"/>
  <c r="EA58" i="19"/>
  <c r="CG58" i="19"/>
  <c r="BH58" i="19"/>
  <c r="BM58" i="19" s="1"/>
  <c r="DF58" i="19"/>
  <c r="CA121" i="19"/>
  <c r="EN57" i="19"/>
  <c r="EQ57" i="19"/>
  <c r="BO111" i="19"/>
  <c r="BL111" i="19"/>
  <c r="CZ71" i="19"/>
  <c r="EN128" i="19"/>
  <c r="EP128" i="19" s="1"/>
  <c r="ES128" i="19" s="1"/>
  <c r="DT137" i="19"/>
  <c r="DU137" i="19"/>
  <c r="DX137" i="19" s="1"/>
  <c r="ED68" i="19"/>
  <c r="BX63" i="19"/>
  <c r="CA63" i="19" s="1"/>
  <c r="BX49" i="19"/>
  <c r="BY49" i="19" s="1"/>
  <c r="BZ49" i="19"/>
  <c r="CC49" i="19" s="1"/>
  <c r="CS46" i="19"/>
  <c r="EN49" i="19"/>
  <c r="EO49" i="19" s="1"/>
  <c r="CJ24" i="19"/>
  <c r="CL24" i="19" s="1"/>
  <c r="CO24" i="19" s="1"/>
  <c r="CK24" i="19"/>
  <c r="BM86" i="19"/>
  <c r="EQ22" i="19"/>
  <c r="ER22" i="19" s="1"/>
  <c r="EA18" i="19"/>
  <c r="BH18" i="19"/>
  <c r="BI18" i="19" s="1"/>
  <c r="DF18" i="19"/>
  <c r="BU18" i="19"/>
  <c r="CG18" i="19"/>
  <c r="EM16" i="19"/>
  <c r="DR16" i="19"/>
  <c r="DH54" i="19"/>
  <c r="DJ54" i="19" s="1"/>
  <c r="DM54" i="19" s="1"/>
  <c r="EC125" i="19"/>
  <c r="EE125" i="19" s="1"/>
  <c r="EH125" i="19" s="1"/>
  <c r="CZ56" i="19"/>
  <c r="EP136" i="19"/>
  <c r="ES136" i="19" s="1"/>
  <c r="DH57" i="19"/>
  <c r="DT31" i="19"/>
  <c r="DU31" i="19"/>
  <c r="DX31" i="19" s="1"/>
  <c r="EC88" i="19"/>
  <c r="ED88" i="19"/>
  <c r="BA35" i="19"/>
  <c r="AV35" i="19"/>
  <c r="BB35" i="19"/>
  <c r="BC35" i="19"/>
  <c r="AY35" i="19"/>
  <c r="BD35" i="19"/>
  <c r="DZ35" i="19" s="1"/>
  <c r="AW35" i="19"/>
  <c r="AZ35" i="19"/>
  <c r="AX35" i="19"/>
  <c r="EK109" i="19"/>
  <c r="DG109" i="19"/>
  <c r="CU109" i="19"/>
  <c r="BW109" i="19"/>
  <c r="DP109" i="19"/>
  <c r="BG109" i="19"/>
  <c r="CI109" i="19"/>
  <c r="EC86" i="19"/>
  <c r="EF86" i="19" s="1"/>
  <c r="ED86" i="19"/>
  <c r="BZ125" i="19"/>
  <c r="CC125" i="19" s="1"/>
  <c r="CS73" i="19"/>
  <c r="CL73" i="19"/>
  <c r="CO73" i="19" s="1"/>
  <c r="DS32" i="19"/>
  <c r="DV32" i="19" s="1"/>
  <c r="ED106" i="19"/>
  <c r="ER8" i="19"/>
  <c r="CM68" i="19"/>
  <c r="CN68" i="19" s="1"/>
  <c r="EN130" i="19"/>
  <c r="EQ130" i="19" s="1"/>
  <c r="CA75" i="19"/>
  <c r="CL86" i="19"/>
  <c r="CO86" i="19" s="1"/>
  <c r="CY124" i="19"/>
  <c r="CZ124" i="19" s="1"/>
  <c r="CJ121" i="19"/>
  <c r="CK121" i="19" s="1"/>
  <c r="CL121" i="19"/>
  <c r="CO121" i="19" s="1"/>
  <c r="EL79" i="19"/>
  <c r="DE79" i="19"/>
  <c r="EB79" i="19"/>
  <c r="BK79" i="19"/>
  <c r="DJ55" i="19"/>
  <c r="DM55" i="19" s="1"/>
  <c r="DI55" i="19"/>
  <c r="DH50" i="19"/>
  <c r="DJ50" i="19" s="1"/>
  <c r="DM50" i="19" s="1"/>
  <c r="BX128" i="19"/>
  <c r="BY128" i="19" s="1"/>
  <c r="CX137" i="19"/>
  <c r="DA137" i="19" s="1"/>
  <c r="CY137" i="19"/>
  <c r="CZ137" i="19" s="1"/>
  <c r="EC130" i="19"/>
  <c r="EE130" i="19" s="1"/>
  <c r="EH130" i="19" s="1"/>
  <c r="CA74" i="19"/>
  <c r="DS132" i="19"/>
  <c r="CJ81" i="19"/>
  <c r="CK81" i="19" s="1"/>
  <c r="EE138" i="19"/>
  <c r="EH138" i="19" s="1"/>
  <c r="CS94" i="19"/>
  <c r="BU19" i="19"/>
  <c r="BH19" i="19"/>
  <c r="BI19" i="19" s="1"/>
  <c r="EA19" i="19"/>
  <c r="CG19" i="19"/>
  <c r="DF19" i="19"/>
  <c r="EB19" i="19"/>
  <c r="EL19" i="19"/>
  <c r="DE19" i="19"/>
  <c r="CA86" i="19"/>
  <c r="CM55" i="19"/>
  <c r="CN55" i="19" s="1"/>
  <c r="CK32" i="19"/>
  <c r="CJ32" i="19"/>
  <c r="CL32" i="19" s="1"/>
  <c r="CO32" i="19" s="1"/>
  <c r="EC121" i="19"/>
  <c r="ED121" i="19" s="1"/>
  <c r="DH21" i="19"/>
  <c r="DJ21" i="19" s="1"/>
  <c r="DM21" i="19" s="1"/>
  <c r="BG79" i="19"/>
  <c r="DZ111" i="19"/>
  <c r="EL38" i="19"/>
  <c r="EB38" i="19"/>
  <c r="BK38" i="19"/>
  <c r="DE38" i="19"/>
  <c r="CS38" i="19"/>
  <c r="BI38" i="19"/>
  <c r="DR110" i="19"/>
  <c r="EM110" i="19"/>
  <c r="EK110" i="19"/>
  <c r="BW110" i="19"/>
  <c r="DP110" i="19"/>
  <c r="CI110" i="19"/>
  <c r="CU110" i="19"/>
  <c r="DG110" i="19"/>
  <c r="BG110" i="19"/>
  <c r="EP48" i="19" l="1"/>
  <c r="ES48" i="19" s="1"/>
  <c r="EQ48" i="19"/>
  <c r="EO48" i="19"/>
  <c r="DQ15" i="19"/>
  <c r="BN15" i="19"/>
  <c r="DW69" i="19"/>
  <c r="CZ17" i="19"/>
  <c r="EF113" i="19"/>
  <c r="ED113" i="19"/>
  <c r="DL69" i="19"/>
  <c r="BY48" i="19"/>
  <c r="CA48" i="19"/>
  <c r="EF118" i="19"/>
  <c r="EG118" i="19" s="1"/>
  <c r="EE118" i="19"/>
  <c r="EH118" i="19" s="1"/>
  <c r="ED118" i="19"/>
  <c r="CM125" i="19"/>
  <c r="CK125" i="19"/>
  <c r="DJ53" i="19"/>
  <c r="DM53" i="19" s="1"/>
  <c r="DI53" i="19"/>
  <c r="BN65" i="19"/>
  <c r="DQ65" i="19"/>
  <c r="BZ57" i="19"/>
  <c r="CC57" i="19" s="1"/>
  <c r="BY57" i="19"/>
  <c r="BY88" i="19"/>
  <c r="CA88" i="19"/>
  <c r="ER73" i="19"/>
  <c r="BP84" i="19"/>
  <c r="BQ84" i="19" s="1"/>
  <c r="DQ42" i="19"/>
  <c r="BN42" i="19"/>
  <c r="BP42" i="19" s="1"/>
  <c r="BQ42" i="19" s="1"/>
  <c r="DV130" i="19"/>
  <c r="DT130" i="19"/>
  <c r="CV15" i="19"/>
  <c r="CW15" i="19"/>
  <c r="CL95" i="19"/>
  <c r="CO95" i="19" s="1"/>
  <c r="CK95" i="19"/>
  <c r="DV70" i="19"/>
  <c r="DU70" i="19"/>
  <c r="DX70" i="19" s="1"/>
  <c r="DT70" i="19"/>
  <c r="CV80" i="19"/>
  <c r="CW80" i="19"/>
  <c r="CV10" i="19"/>
  <c r="CW10" i="19" s="1"/>
  <c r="CA131" i="19"/>
  <c r="EC10" i="19"/>
  <c r="ED10" i="19" s="1"/>
  <c r="BX84" i="19"/>
  <c r="BY84" i="19"/>
  <c r="BN95" i="19"/>
  <c r="BP95" i="19" s="1"/>
  <c r="BQ95" i="19" s="1"/>
  <c r="DQ95" i="19"/>
  <c r="CX15" i="19"/>
  <c r="DA15" i="19" s="1"/>
  <c r="DS42" i="19"/>
  <c r="DT42" i="19" s="1"/>
  <c r="DH83" i="19"/>
  <c r="DI83" i="19" s="1"/>
  <c r="CX45" i="19"/>
  <c r="DA45" i="19" s="1"/>
  <c r="EP28" i="19"/>
  <c r="ES28" i="19" s="1"/>
  <c r="CZ13" i="19"/>
  <c r="BX65" i="19"/>
  <c r="BY65" i="19" s="1"/>
  <c r="CV42" i="19"/>
  <c r="CW42" i="19" s="1"/>
  <c r="EN84" i="19"/>
  <c r="EP84" i="19" s="1"/>
  <c r="ES84" i="19" s="1"/>
  <c r="EO84" i="19"/>
  <c r="BK120" i="19"/>
  <c r="EF74" i="19"/>
  <c r="EG74" i="19" s="1"/>
  <c r="CN75" i="19"/>
  <c r="CL54" i="19"/>
  <c r="CO54" i="19" s="1"/>
  <c r="CW136" i="19"/>
  <c r="CL102" i="19"/>
  <c r="CO102" i="19" s="1"/>
  <c r="DJ32" i="19"/>
  <c r="DM32" i="19" s="1"/>
  <c r="CX50" i="19"/>
  <c r="DA50" i="19" s="1"/>
  <c r="EC116" i="19"/>
  <c r="ED116" i="19" s="1"/>
  <c r="CJ113" i="19"/>
  <c r="CK113" i="19"/>
  <c r="ER25" i="19"/>
  <c r="BK72" i="19"/>
  <c r="EE53" i="19"/>
  <c r="EH53" i="19" s="1"/>
  <c r="DK133" i="19"/>
  <c r="BZ47" i="19"/>
  <c r="CC47" i="19" s="1"/>
  <c r="DH80" i="19"/>
  <c r="DI80" i="19"/>
  <c r="EN45" i="19"/>
  <c r="EO45" i="19" s="1"/>
  <c r="CJ91" i="19"/>
  <c r="CK91" i="19" s="1"/>
  <c r="CA135" i="19"/>
  <c r="EE39" i="19"/>
  <c r="EH39" i="19" s="1"/>
  <c r="EC80" i="19"/>
  <c r="ED80" i="19" s="1"/>
  <c r="CM28" i="19"/>
  <c r="CN28" i="19" s="1"/>
  <c r="CM113" i="19"/>
  <c r="CX43" i="19"/>
  <c r="DA43" i="19" s="1"/>
  <c r="CY43" i="19"/>
  <c r="CZ43" i="19" s="1"/>
  <c r="DQ84" i="19"/>
  <c r="DS84" i="19" s="1"/>
  <c r="BN84" i="19"/>
  <c r="EQ71" i="19"/>
  <c r="ER71" i="19" s="1"/>
  <c r="DL114" i="19"/>
  <c r="EC91" i="19"/>
  <c r="ED91" i="19" s="1"/>
  <c r="DI71" i="19"/>
  <c r="DH36" i="19"/>
  <c r="DI36" i="19" s="1"/>
  <c r="DH113" i="19"/>
  <c r="DI113" i="19" s="1"/>
  <c r="EE33" i="19"/>
  <c r="EH33" i="19" s="1"/>
  <c r="EQ84" i="19"/>
  <c r="ER84" i="19" s="1"/>
  <c r="DJ69" i="19"/>
  <c r="DM69" i="19" s="1"/>
  <c r="BM15" i="19"/>
  <c r="CA28" i="19"/>
  <c r="CB28" i="19" s="1"/>
  <c r="CX17" i="19"/>
  <c r="DA17" i="19" s="1"/>
  <c r="BK45" i="19"/>
  <c r="BP93" i="19"/>
  <c r="BQ93" i="19" s="1"/>
  <c r="EN91" i="19"/>
  <c r="EO91" i="19" s="1"/>
  <c r="CL28" i="19"/>
  <c r="CO28" i="19" s="1"/>
  <c r="ED100" i="19"/>
  <c r="CJ72" i="19"/>
  <c r="CL72" i="19" s="1"/>
  <c r="CO72" i="19" s="1"/>
  <c r="EP133" i="19"/>
  <c r="ES133" i="19" s="1"/>
  <c r="BI118" i="19"/>
  <c r="CX80" i="19"/>
  <c r="DA80" i="19" s="1"/>
  <c r="CL69" i="19"/>
  <c r="CO69" i="19" s="1"/>
  <c r="BZ82" i="19"/>
  <c r="CC82" i="19" s="1"/>
  <c r="CY104" i="19"/>
  <c r="CJ47" i="19"/>
  <c r="CM47" i="19" s="1"/>
  <c r="DH42" i="19"/>
  <c r="DJ42" i="19" s="1"/>
  <c r="DM42" i="19" s="1"/>
  <c r="DK83" i="19"/>
  <c r="EQ113" i="19"/>
  <c r="EN36" i="19"/>
  <c r="EO36" i="19" s="1"/>
  <c r="BI64" i="19"/>
  <c r="DL117" i="19"/>
  <c r="CN87" i="19"/>
  <c r="CN82" i="19"/>
  <c r="DK71" i="19"/>
  <c r="DL71" i="19" s="1"/>
  <c r="EF78" i="19"/>
  <c r="DK17" i="19"/>
  <c r="EP25" i="19"/>
  <c r="ES25" i="19" s="1"/>
  <c r="DU82" i="19"/>
  <c r="DX82" i="19" s="1"/>
  <c r="BK41" i="19"/>
  <c r="CJ133" i="19"/>
  <c r="CK133" i="19" s="1"/>
  <c r="DS15" i="19"/>
  <c r="DT15" i="19"/>
  <c r="EN42" i="19"/>
  <c r="EQ42" i="19" s="1"/>
  <c r="BI102" i="19"/>
  <c r="DK45" i="19"/>
  <c r="CK102" i="19"/>
  <c r="CJ102" i="19"/>
  <c r="CM102" i="19" s="1"/>
  <c r="BN131" i="19"/>
  <c r="BP131" i="19" s="1"/>
  <c r="BQ131" i="19" s="1"/>
  <c r="DQ131" i="19"/>
  <c r="CV34" i="19"/>
  <c r="CW34" i="19"/>
  <c r="CY102" i="19"/>
  <c r="DK91" i="19"/>
  <c r="DQ133" i="19"/>
  <c r="DS133" i="19" s="1"/>
  <c r="BN133" i="19"/>
  <c r="BP133" i="19" s="1"/>
  <c r="BQ133" i="19" s="1"/>
  <c r="BN47" i="19"/>
  <c r="DQ47" i="19"/>
  <c r="BK94" i="19"/>
  <c r="BI94" i="19"/>
  <c r="CV114" i="19"/>
  <c r="CW114" i="19" s="1"/>
  <c r="EG39" i="19"/>
  <c r="BN78" i="19"/>
  <c r="DQ78" i="19"/>
  <c r="DH41" i="19"/>
  <c r="DJ41" i="19" s="1"/>
  <c r="DM41" i="19" s="1"/>
  <c r="EF15" i="19"/>
  <c r="EO128" i="19"/>
  <c r="EQ114" i="19"/>
  <c r="EP114" i="19"/>
  <c r="ES114" i="19" s="1"/>
  <c r="DK53" i="19"/>
  <c r="DL53" i="19" s="1"/>
  <c r="DH39" i="19"/>
  <c r="DJ39" i="19" s="1"/>
  <c r="DM39" i="19" s="1"/>
  <c r="DI39" i="19"/>
  <c r="DK93" i="19"/>
  <c r="CW17" i="19"/>
  <c r="DI21" i="19"/>
  <c r="CX75" i="19"/>
  <c r="DA75" i="19" s="1"/>
  <c r="CW97" i="19"/>
  <c r="ED57" i="19"/>
  <c r="DI128" i="19"/>
  <c r="BZ50" i="19"/>
  <c r="CC50" i="19" s="1"/>
  <c r="BY21" i="19"/>
  <c r="ER55" i="19"/>
  <c r="CY86" i="19"/>
  <c r="CN86" i="19"/>
  <c r="BZ121" i="19"/>
  <c r="CC121" i="19" s="1"/>
  <c r="DI130" i="19"/>
  <c r="CS65" i="19"/>
  <c r="CV65" i="19" s="1"/>
  <c r="CW65" i="19" s="1"/>
  <c r="BI72" i="19"/>
  <c r="BX53" i="19"/>
  <c r="CA53" i="19" s="1"/>
  <c r="BX36" i="19"/>
  <c r="BZ36" i="19" s="1"/>
  <c r="CC36" i="19" s="1"/>
  <c r="EO71" i="19"/>
  <c r="DI69" i="19"/>
  <c r="BZ45" i="19"/>
  <c r="CC45" i="19" s="1"/>
  <c r="CA95" i="19"/>
  <c r="DH33" i="19"/>
  <c r="DJ33" i="19" s="1"/>
  <c r="DM33" i="19" s="1"/>
  <c r="CL53" i="19"/>
  <c r="CO53" i="19" s="1"/>
  <c r="DQ41" i="19"/>
  <c r="BN41" i="19"/>
  <c r="BP41" i="19" s="1"/>
  <c r="BQ41" i="19" s="1"/>
  <c r="EF53" i="19"/>
  <c r="EF33" i="19"/>
  <c r="EG33" i="19" s="1"/>
  <c r="CB61" i="19"/>
  <c r="EO113" i="19"/>
  <c r="EN113" i="19"/>
  <c r="CW43" i="19"/>
  <c r="BK84" i="19"/>
  <c r="DT82" i="19"/>
  <c r="DJ114" i="19"/>
  <c r="DM114" i="19" s="1"/>
  <c r="DI114" i="19"/>
  <c r="CN61" i="19"/>
  <c r="BZ135" i="19"/>
  <c r="CC135" i="19" s="1"/>
  <c r="DH102" i="19"/>
  <c r="DJ102" i="19" s="1"/>
  <c r="DM102" i="19" s="1"/>
  <c r="BY100" i="19"/>
  <c r="CJ104" i="19"/>
  <c r="CL104" i="19" s="1"/>
  <c r="CO104" i="19" s="1"/>
  <c r="CK104" i="19"/>
  <c r="DI28" i="19"/>
  <c r="EC104" i="19"/>
  <c r="EF104" i="19" s="1"/>
  <c r="CS39" i="19"/>
  <c r="DJ17" i="19"/>
  <c r="DM17" i="19" s="1"/>
  <c r="DQ28" i="19"/>
  <c r="BN28" i="19"/>
  <c r="BP28" i="19" s="1"/>
  <c r="BQ28" i="19" s="1"/>
  <c r="BY87" i="19"/>
  <c r="ED17" i="19"/>
  <c r="CJ83" i="19"/>
  <c r="CK83" i="19" s="1"/>
  <c r="BX72" i="19"/>
  <c r="BY72" i="19" s="1"/>
  <c r="CX36" i="19"/>
  <c r="DA36" i="19" s="1"/>
  <c r="DH133" i="19"/>
  <c r="DI133" i="19"/>
  <c r="BK118" i="19"/>
  <c r="DI70" i="19"/>
  <c r="DL87" i="19"/>
  <c r="EN93" i="19"/>
  <c r="EO93" i="19" s="1"/>
  <c r="BZ93" i="19"/>
  <c r="CC93" i="19" s="1"/>
  <c r="BX47" i="19"/>
  <c r="CA47" i="19" s="1"/>
  <c r="CB47" i="19" s="1"/>
  <c r="BY47" i="19"/>
  <c r="BK42" i="19"/>
  <c r="EN83" i="19"/>
  <c r="EO83" i="19" s="1"/>
  <c r="BK65" i="19"/>
  <c r="CA82" i="19"/>
  <c r="CB82" i="19" s="1"/>
  <c r="ED47" i="19"/>
  <c r="EC47" i="19"/>
  <c r="EF47" i="19" s="1"/>
  <c r="EQ82" i="19"/>
  <c r="ER82" i="19" s="1"/>
  <c r="CK87" i="19"/>
  <c r="CX113" i="19"/>
  <c r="DA113" i="19" s="1"/>
  <c r="CZ61" i="19"/>
  <c r="BM78" i="19"/>
  <c r="DW122" i="19"/>
  <c r="CY84" i="19"/>
  <c r="BZ61" i="19"/>
  <c r="CC61" i="19" s="1"/>
  <c r="DI94" i="19"/>
  <c r="DH94" i="19"/>
  <c r="DK94" i="19" s="1"/>
  <c r="DL94" i="19" s="1"/>
  <c r="DH78" i="19"/>
  <c r="DI78" i="19" s="1"/>
  <c r="EP41" i="19"/>
  <c r="ES41" i="19" s="1"/>
  <c r="BZ114" i="19"/>
  <c r="CC114" i="19" s="1"/>
  <c r="DS47" i="19"/>
  <c r="DT47" i="19" s="1"/>
  <c r="EF69" i="19"/>
  <c r="EG69" i="19" s="1"/>
  <c r="CY65" i="19"/>
  <c r="CZ65" i="19" s="1"/>
  <c r="BX131" i="19"/>
  <c r="BY131" i="19" s="1"/>
  <c r="DV47" i="19"/>
  <c r="BN39" i="19"/>
  <c r="BP39" i="19" s="1"/>
  <c r="BQ39" i="19" s="1"/>
  <c r="DQ39" i="19"/>
  <c r="EN47" i="19"/>
  <c r="EP47" i="19" s="1"/>
  <c r="ES47" i="19" s="1"/>
  <c r="EQ72" i="19"/>
  <c r="EE91" i="19"/>
  <c r="EH91" i="19" s="1"/>
  <c r="DQ33" i="19"/>
  <c r="BN33" i="19"/>
  <c r="BP33" i="19" s="1"/>
  <c r="BQ33" i="19" s="1"/>
  <c r="EC84" i="19"/>
  <c r="ED84" i="19" s="1"/>
  <c r="CV113" i="19"/>
  <c r="CW113" i="19"/>
  <c r="CY42" i="19"/>
  <c r="EG128" i="19"/>
  <c r="ED16" i="19"/>
  <c r="EC38" i="19"/>
  <c r="ED38" i="19" s="1"/>
  <c r="EO74" i="19"/>
  <c r="EO124" i="19"/>
  <c r="BM120" i="19"/>
  <c r="CM121" i="19"/>
  <c r="CN121" i="19" s="1"/>
  <c r="CV53" i="19"/>
  <c r="CX53" i="19" s="1"/>
  <c r="DA53" i="19" s="1"/>
  <c r="BZ65" i="19"/>
  <c r="CC65" i="19" s="1"/>
  <c r="DJ113" i="19"/>
  <c r="DM113" i="19" s="1"/>
  <c r="BM53" i="19"/>
  <c r="BK53" i="19"/>
  <c r="BI53" i="19"/>
  <c r="DQ80" i="19"/>
  <c r="BN80" i="19"/>
  <c r="BP80" i="19" s="1"/>
  <c r="BQ80" i="19" s="1"/>
  <c r="CY45" i="19"/>
  <c r="CM95" i="19"/>
  <c r="CN95" i="19" s="1"/>
  <c r="EE102" i="19"/>
  <c r="EH102" i="19" s="1"/>
  <c r="DT34" i="19"/>
  <c r="DU34" i="19"/>
  <c r="DX34" i="19" s="1"/>
  <c r="BZ53" i="19"/>
  <c r="CC53" i="19" s="1"/>
  <c r="CJ41" i="19"/>
  <c r="CK41" i="19" s="1"/>
  <c r="EC95" i="19"/>
  <c r="EE95" i="19" s="1"/>
  <c r="EH95" i="19" s="1"/>
  <c r="ED95" i="19"/>
  <c r="DK131" i="19"/>
  <c r="DS39" i="19"/>
  <c r="DU39" i="19" s="1"/>
  <c r="DX39" i="19" s="1"/>
  <c r="DQ88" i="19"/>
  <c r="DS88" i="19" s="1"/>
  <c r="DT88" i="19" s="1"/>
  <c r="BN88" i="19"/>
  <c r="EN80" i="19"/>
  <c r="EO80" i="19" s="1"/>
  <c r="EC42" i="19"/>
  <c r="ED42" i="19"/>
  <c r="DJ45" i="19"/>
  <c r="DM45" i="19" s="1"/>
  <c r="DH93" i="19"/>
  <c r="DJ93" i="19" s="1"/>
  <c r="DM93" i="19" s="1"/>
  <c r="EN102" i="19"/>
  <c r="EP102" i="19" s="1"/>
  <c r="ES102" i="19" s="1"/>
  <c r="EO102" i="19"/>
  <c r="EP113" i="19"/>
  <c r="ES113" i="19" s="1"/>
  <c r="CX78" i="19"/>
  <c r="DA78" i="19" s="1"/>
  <c r="CJ131" i="19"/>
  <c r="CK131" i="19" s="1"/>
  <c r="BZ39" i="19"/>
  <c r="CC39" i="19" s="1"/>
  <c r="CM72" i="19"/>
  <c r="CN72" i="19" s="1"/>
  <c r="BX33" i="19"/>
  <c r="BY33" i="19" s="1"/>
  <c r="DJ15" i="19"/>
  <c r="DM15" i="19" s="1"/>
  <c r="DH45" i="19"/>
  <c r="DI45" i="19" s="1"/>
  <c r="EG17" i="19"/>
  <c r="BM65" i="19"/>
  <c r="DJ72" i="19"/>
  <c r="DM72" i="19" s="1"/>
  <c r="BK47" i="19"/>
  <c r="CX93" i="19"/>
  <c r="DA93" i="19" s="1"/>
  <c r="DS71" i="19"/>
  <c r="DU71" i="19"/>
  <c r="DX71" i="19" s="1"/>
  <c r="CM104" i="19"/>
  <c r="CN104" i="19" s="1"/>
  <c r="DK36" i="19"/>
  <c r="DL36" i="19" s="1"/>
  <c r="DQ17" i="19"/>
  <c r="BN17" i="19"/>
  <c r="BP17" i="19" s="1"/>
  <c r="BQ17" i="19" s="1"/>
  <c r="EQ118" i="19"/>
  <c r="ER118" i="19" s="1"/>
  <c r="DT99" i="19"/>
  <c r="DV99" i="19"/>
  <c r="DW99" i="19" s="1"/>
  <c r="BZ113" i="19"/>
  <c r="CC113" i="19" s="1"/>
  <c r="CX10" i="19"/>
  <c r="DA10" i="19" s="1"/>
  <c r="BX78" i="19"/>
  <c r="BY78" i="19"/>
  <c r="DK41" i="19"/>
  <c r="DL41" i="19" s="1"/>
  <c r="DU69" i="19"/>
  <c r="DX69" i="19" s="1"/>
  <c r="EN78" i="19"/>
  <c r="EQ78" i="19" s="1"/>
  <c r="BZ33" i="19"/>
  <c r="CC33" i="19" s="1"/>
  <c r="EE10" i="19"/>
  <c r="EH10" i="19" s="1"/>
  <c r="EO47" i="19"/>
  <c r="DH15" i="19"/>
  <c r="DI15" i="19" s="1"/>
  <c r="EN15" i="19"/>
  <c r="EP15" i="19" s="1"/>
  <c r="ES15" i="19" s="1"/>
  <c r="EF102" i="19"/>
  <c r="EG102" i="19" s="1"/>
  <c r="CL133" i="19"/>
  <c r="CO133" i="19" s="1"/>
  <c r="EF34" i="19"/>
  <c r="EE34" i="19"/>
  <c r="EH34" i="19" s="1"/>
  <c r="CM83" i="19"/>
  <c r="EO73" i="19"/>
  <c r="CY136" i="19"/>
  <c r="CZ136" i="19" s="1"/>
  <c r="EE113" i="19"/>
  <c r="EH113" i="19" s="1"/>
  <c r="EP80" i="19"/>
  <c r="ES80" i="19" s="1"/>
  <c r="BZ133" i="19"/>
  <c r="CC133" i="19" s="1"/>
  <c r="CW45" i="19"/>
  <c r="CV45" i="19"/>
  <c r="CL15" i="19"/>
  <c r="CO15" i="19" s="1"/>
  <c r="BM110" i="19"/>
  <c r="CM81" i="19"/>
  <c r="CA9" i="19"/>
  <c r="DL32" i="19"/>
  <c r="DV89" i="19"/>
  <c r="DW89" i="19" s="1"/>
  <c r="CY89" i="19"/>
  <c r="CZ89" i="19" s="1"/>
  <c r="EQ75" i="19"/>
  <c r="EQ81" i="19"/>
  <c r="ER81" i="19" s="1"/>
  <c r="CY50" i="19"/>
  <c r="CV83" i="19"/>
  <c r="CW83" i="19" s="1"/>
  <c r="CX65" i="19"/>
  <c r="DA65" i="19" s="1"/>
  <c r="EO78" i="19"/>
  <c r="DQ113" i="19"/>
  <c r="BN113" i="19"/>
  <c r="BP113" i="19" s="1"/>
  <c r="BQ113" i="19" s="1"/>
  <c r="DW13" i="19"/>
  <c r="EN133" i="19"/>
  <c r="EO133" i="19" s="1"/>
  <c r="BZ117" i="19"/>
  <c r="CC117" i="19" s="1"/>
  <c r="DS95" i="19"/>
  <c r="DV95" i="19" s="1"/>
  <c r="EP131" i="19"/>
  <c r="DV34" i="19"/>
  <c r="DH10" i="19"/>
  <c r="DK10" i="19" s="1"/>
  <c r="EE100" i="19"/>
  <c r="EH100" i="19" s="1"/>
  <c r="BI48" i="19"/>
  <c r="BK48" i="19"/>
  <c r="EN65" i="19"/>
  <c r="EO65" i="19" s="1"/>
  <c r="EC131" i="19"/>
  <c r="EE131" i="19" s="1"/>
  <c r="EH131" i="19" s="1"/>
  <c r="ED131" i="19"/>
  <c r="CY113" i="19"/>
  <c r="CZ113" i="19" s="1"/>
  <c r="DI67" i="19"/>
  <c r="CM39" i="19"/>
  <c r="DH84" i="19"/>
  <c r="DK84" i="19" s="1"/>
  <c r="BN135" i="19"/>
  <c r="BP135" i="19" s="1"/>
  <c r="BQ135" i="19" s="1"/>
  <c r="DQ135" i="19"/>
  <c r="BI54" i="19"/>
  <c r="BK54" i="19"/>
  <c r="DL100" i="19"/>
  <c r="CM80" i="19"/>
  <c r="DV42" i="19"/>
  <c r="DQ93" i="19"/>
  <c r="BN93" i="19"/>
  <c r="EP36" i="19"/>
  <c r="ES36" i="19" s="1"/>
  <c r="BX104" i="19"/>
  <c r="BY104" i="19" s="1"/>
  <c r="CJ64" i="19"/>
  <c r="CL64" i="19" s="1"/>
  <c r="CO64" i="19" s="1"/>
  <c r="DJ135" i="19"/>
  <c r="DM135" i="19" s="1"/>
  <c r="CL131" i="19"/>
  <c r="CO131" i="19" s="1"/>
  <c r="CV135" i="19"/>
  <c r="CW135" i="19" s="1"/>
  <c r="DJ80" i="19"/>
  <c r="DM80" i="19" s="1"/>
  <c r="EP45" i="19"/>
  <c r="ES45" i="19" s="1"/>
  <c r="CJ65" i="19"/>
  <c r="CK65" i="19" s="1"/>
  <c r="BN117" i="19"/>
  <c r="BP117" i="19" s="1"/>
  <c r="BQ117" i="19" s="1"/>
  <c r="DQ117" i="19"/>
  <c r="EG82" i="19"/>
  <c r="DJ28" i="19"/>
  <c r="DM28" i="19" s="1"/>
  <c r="DH118" i="19"/>
  <c r="EE42" i="19"/>
  <c r="EH42" i="19" s="1"/>
  <c r="CA93" i="19"/>
  <c r="CB93" i="19" s="1"/>
  <c r="CA104" i="19"/>
  <c r="ER69" i="19"/>
  <c r="EF42" i="19"/>
  <c r="EG42" i="19" s="1"/>
  <c r="DH65" i="19"/>
  <c r="DK65" i="19" s="1"/>
  <c r="DL65" i="19" s="1"/>
  <c r="DI65" i="19"/>
  <c r="DJ94" i="19"/>
  <c r="DM94" i="19" s="1"/>
  <c r="CY36" i="19"/>
  <c r="CZ36" i="19" s="1"/>
  <c r="BI104" i="19"/>
  <c r="CL113" i="19"/>
  <c r="CO113" i="19" s="1"/>
  <c r="BZ84" i="19"/>
  <c r="CC84" i="19" s="1"/>
  <c r="BI9" i="19"/>
  <c r="BK9" i="19"/>
  <c r="DS41" i="19"/>
  <c r="DT41" i="19" s="1"/>
  <c r="ED117" i="19"/>
  <c r="CV33" i="19"/>
  <c r="CY33" i="19" s="1"/>
  <c r="CZ33" i="19" s="1"/>
  <c r="BP10" i="19"/>
  <c r="BQ10" i="19" s="1"/>
  <c r="DJ133" i="19"/>
  <c r="DM133" i="19" s="1"/>
  <c r="CZ87" i="19"/>
  <c r="DW37" i="19"/>
  <c r="DK78" i="19"/>
  <c r="DJ36" i="19"/>
  <c r="DM36" i="19" s="1"/>
  <c r="DS33" i="19"/>
  <c r="DU33" i="19" s="1"/>
  <c r="DX33" i="19" s="1"/>
  <c r="CW93" i="19"/>
  <c r="CV93" i="19"/>
  <c r="CJ33" i="19"/>
  <c r="CL33" i="19" s="1"/>
  <c r="CK33" i="19"/>
  <c r="DQ100" i="19"/>
  <c r="BN100" i="19"/>
  <c r="BP100" i="19" s="1"/>
  <c r="BQ100" i="19" s="1"/>
  <c r="BZ80" i="19"/>
  <c r="CC80" i="19" s="1"/>
  <c r="DQ91" i="19"/>
  <c r="BN91" i="19"/>
  <c r="BP91" i="19" s="1"/>
  <c r="BQ91" i="19" s="1"/>
  <c r="CS64" i="19"/>
  <c r="CS91" i="19"/>
  <c r="CV91" i="19" s="1"/>
  <c r="CW91" i="19" s="1"/>
  <c r="ER28" i="19"/>
  <c r="DJ81" i="19"/>
  <c r="DM81" i="19" s="1"/>
  <c r="CA78" i="19"/>
  <c r="CB78" i="19" s="1"/>
  <c r="DI72" i="19"/>
  <c r="DH72" i="19"/>
  <c r="DK72" i="19" s="1"/>
  <c r="DL72" i="19" s="1"/>
  <c r="EN95" i="19"/>
  <c r="EO95" i="19" s="1"/>
  <c r="EN33" i="19"/>
  <c r="EP33" i="19" s="1"/>
  <c r="ES33" i="19" s="1"/>
  <c r="EF10" i="19"/>
  <c r="CX104" i="19"/>
  <c r="DA104" i="19" s="1"/>
  <c r="EQ65" i="19"/>
  <c r="EQ47" i="19"/>
  <c r="BX80" i="19"/>
  <c r="CA80" i="19" s="1"/>
  <c r="CB80" i="19" s="1"/>
  <c r="BY80" i="19"/>
  <c r="EG100" i="19"/>
  <c r="EP65" i="19"/>
  <c r="ES65" i="19" s="1"/>
  <c r="EN64" i="19"/>
  <c r="EO64" i="19" s="1"/>
  <c r="ER67" i="19"/>
  <c r="CA41" i="19"/>
  <c r="CV78" i="19"/>
  <c r="CY78" i="19" s="1"/>
  <c r="CW78" i="19"/>
  <c r="BY133" i="19"/>
  <c r="BX133" i="19"/>
  <c r="CA133" i="19" s="1"/>
  <c r="CB133" i="19" s="1"/>
  <c r="CY15" i="19"/>
  <c r="CZ15" i="19" s="1"/>
  <c r="ER31" i="19"/>
  <c r="CL22" i="19"/>
  <c r="CO22" i="19" s="1"/>
  <c r="CX86" i="19"/>
  <c r="DA86" i="19" s="1"/>
  <c r="DK81" i="19"/>
  <c r="DJ24" i="19"/>
  <c r="DM24" i="19" s="1"/>
  <c r="DI75" i="19"/>
  <c r="CA32" i="19"/>
  <c r="CN124" i="19"/>
  <c r="EF32" i="19"/>
  <c r="DV75" i="19"/>
  <c r="CW63" i="19"/>
  <c r="DQ83" i="19"/>
  <c r="BN83" i="19"/>
  <c r="BP83" i="19" s="1"/>
  <c r="BQ83" i="19" s="1"/>
  <c r="EP67" i="19"/>
  <c r="ES67" i="19" s="1"/>
  <c r="EC72" i="19"/>
  <c r="EF72" i="19" s="1"/>
  <c r="EQ87" i="19"/>
  <c r="ER87" i="19" s="1"/>
  <c r="EO87" i="19"/>
  <c r="EG27" i="19"/>
  <c r="BZ102" i="19"/>
  <c r="CC102" i="19" s="1"/>
  <c r="CV131" i="19"/>
  <c r="CY131" i="19" s="1"/>
  <c r="CZ131" i="19" s="1"/>
  <c r="ER37" i="19"/>
  <c r="BN10" i="19"/>
  <c r="DQ10" i="19"/>
  <c r="DS10" i="19" s="1"/>
  <c r="CJ48" i="19"/>
  <c r="DS65" i="19"/>
  <c r="DT65" i="19" s="1"/>
  <c r="EN131" i="19"/>
  <c r="EO131" i="19" s="1"/>
  <c r="DK113" i="19"/>
  <c r="DL113" i="19" s="1"/>
  <c r="EF84" i="19"/>
  <c r="EN10" i="19"/>
  <c r="EO10" i="19" s="1"/>
  <c r="BM54" i="19"/>
  <c r="CY80" i="19"/>
  <c r="CZ80" i="19" s="1"/>
  <c r="EC45" i="19"/>
  <c r="EF45" i="19" s="1"/>
  <c r="CL106" i="19"/>
  <c r="CO106" i="19" s="1"/>
  <c r="BZ78" i="19"/>
  <c r="CC78" i="19" s="1"/>
  <c r="CX131" i="19"/>
  <c r="DA131" i="19" s="1"/>
  <c r="CJ84" i="19"/>
  <c r="CM84" i="19" s="1"/>
  <c r="CM53" i="19"/>
  <c r="CN53" i="19" s="1"/>
  <c r="CB71" i="19"/>
  <c r="CJ15" i="19"/>
  <c r="CK15" i="19" s="1"/>
  <c r="CJ80" i="19"/>
  <c r="CK80" i="19" s="1"/>
  <c r="CV95" i="19"/>
  <c r="CY95" i="19" s="1"/>
  <c r="DJ65" i="19"/>
  <c r="DM65" i="19" s="1"/>
  <c r="EC64" i="19"/>
  <c r="ED64" i="19" s="1"/>
  <c r="EF133" i="19"/>
  <c r="EG133" i="19" s="1"/>
  <c r="CS47" i="19"/>
  <c r="CV47" i="19" s="1"/>
  <c r="CW47" i="19" s="1"/>
  <c r="BX42" i="19"/>
  <c r="BY42" i="19"/>
  <c r="EO125" i="19"/>
  <c r="EN125" i="19"/>
  <c r="EP125" i="19" s="1"/>
  <c r="ES125" i="19" s="1"/>
  <c r="EF91" i="19"/>
  <c r="EG91" i="19" s="1"/>
  <c r="CZ28" i="19"/>
  <c r="CY83" i="19"/>
  <c r="DH64" i="19"/>
  <c r="DI64" i="19" s="1"/>
  <c r="CM118" i="19"/>
  <c r="CN118" i="19" s="1"/>
  <c r="BZ42" i="19"/>
  <c r="CC42" i="19" s="1"/>
  <c r="EC93" i="19"/>
  <c r="EE93" i="19" s="1"/>
  <c r="EH93" i="19" s="1"/>
  <c r="DH104" i="19"/>
  <c r="DK104" i="19" s="1"/>
  <c r="CX84" i="19"/>
  <c r="DA84" i="19" s="1"/>
  <c r="CJ78" i="19"/>
  <c r="CL78" i="19" s="1"/>
  <c r="CO78" i="19" s="1"/>
  <c r="CK78" i="19"/>
  <c r="EP34" i="19"/>
  <c r="ES34" i="19" s="1"/>
  <c r="EO34" i="19"/>
  <c r="CM106" i="19"/>
  <c r="EC36" i="19"/>
  <c r="ED36" i="19" s="1"/>
  <c r="EG117" i="19"/>
  <c r="CX33" i="19"/>
  <c r="DA33" i="19" s="1"/>
  <c r="DJ10" i="19"/>
  <c r="DM10" i="19" s="1"/>
  <c r="CL118" i="19"/>
  <c r="CO118" i="19" s="1"/>
  <c r="DK42" i="19"/>
  <c r="DL42" i="19" s="1"/>
  <c r="BZ17" i="19"/>
  <c r="CC17" i="19" s="1"/>
  <c r="CW72" i="19"/>
  <c r="CV72" i="19"/>
  <c r="CX72" i="19" s="1"/>
  <c r="DA72" i="19" s="1"/>
  <c r="CN117" i="19"/>
  <c r="DQ61" i="19"/>
  <c r="BN61" i="19"/>
  <c r="BP61" i="19" s="1"/>
  <c r="BQ61" i="19" s="1"/>
  <c r="CJ45" i="19"/>
  <c r="CM45" i="19" s="1"/>
  <c r="BN36" i="19"/>
  <c r="BP36" i="19" s="1"/>
  <c r="BQ36" i="19" s="1"/>
  <c r="DQ36" i="19"/>
  <c r="CW117" i="19"/>
  <c r="CV117" i="19"/>
  <c r="DQ45" i="19"/>
  <c r="DS45" i="19" s="1"/>
  <c r="BN45" i="19"/>
  <c r="BP45" i="19" s="1"/>
  <c r="BQ45" i="19" s="1"/>
  <c r="DJ83" i="19"/>
  <c r="DM83" i="19" s="1"/>
  <c r="EQ41" i="19"/>
  <c r="ER41" i="19" s="1"/>
  <c r="DS93" i="19"/>
  <c r="DT93" i="19" s="1"/>
  <c r="CX42" i="19"/>
  <c r="DA42" i="19" s="1"/>
  <c r="BZ83" i="19"/>
  <c r="CC83" i="19" s="1"/>
  <c r="BX10" i="19"/>
  <c r="CA10" i="19" s="1"/>
  <c r="CM15" i="19"/>
  <c r="CN15" i="19" s="1"/>
  <c r="EC41" i="19"/>
  <c r="ED41" i="19" s="1"/>
  <c r="EO138" i="19"/>
  <c r="EQ138" i="19"/>
  <c r="ER138" i="19" s="1"/>
  <c r="DS131" i="19"/>
  <c r="DT131" i="19" s="1"/>
  <c r="CY10" i="19"/>
  <c r="EP93" i="19"/>
  <c r="ES93" i="19" s="1"/>
  <c r="CA72" i="19"/>
  <c r="EE83" i="19"/>
  <c r="EH83" i="19" s="1"/>
  <c r="DV15" i="19"/>
  <c r="BZ106" i="19"/>
  <c r="CC106" i="19" s="1"/>
  <c r="BY17" i="19"/>
  <c r="EQ95" i="19"/>
  <c r="DI102" i="19"/>
  <c r="CB75" i="19"/>
  <c r="BK19" i="19"/>
  <c r="CL74" i="19"/>
  <c r="CO74" i="19" s="1"/>
  <c r="EE21" i="19"/>
  <c r="EH21" i="19" s="1"/>
  <c r="BM18" i="19"/>
  <c r="BP18" i="19" s="1"/>
  <c r="BQ18" i="19" s="1"/>
  <c r="EP49" i="19"/>
  <c r="ES49" i="19" s="1"/>
  <c r="DL24" i="19"/>
  <c r="DT128" i="19"/>
  <c r="EO75" i="19"/>
  <c r="CM22" i="19"/>
  <c r="EC85" i="19"/>
  <c r="ED85" i="19" s="1"/>
  <c r="CB124" i="19"/>
  <c r="BK111" i="19"/>
  <c r="DK124" i="19"/>
  <c r="BY73" i="19"/>
  <c r="DJ75" i="19"/>
  <c r="DM75" i="19" s="1"/>
  <c r="CK73" i="19"/>
  <c r="CL71" i="19"/>
  <c r="CO71" i="19" s="1"/>
  <c r="CJ36" i="19"/>
  <c r="CK36" i="19" s="1"/>
  <c r="CK100" i="19"/>
  <c r="CM100" i="19"/>
  <c r="CN100" i="19" s="1"/>
  <c r="CL100" i="19"/>
  <c r="CO100" i="19" s="1"/>
  <c r="EF80" i="19"/>
  <c r="CX102" i="19"/>
  <c r="DA102" i="19" s="1"/>
  <c r="EF131" i="19"/>
  <c r="CA33" i="19"/>
  <c r="CB33" i="19" s="1"/>
  <c r="EQ100" i="19"/>
  <c r="EP100" i="19"/>
  <c r="ES100" i="19" s="1"/>
  <c r="EP10" i="19"/>
  <c r="ES10" i="19" s="1"/>
  <c r="EP117" i="19"/>
  <c r="ES117" i="19" s="1"/>
  <c r="EQ117" i="19"/>
  <c r="DJ48" i="19"/>
  <c r="DM48" i="19" s="1"/>
  <c r="EC65" i="19"/>
  <c r="EF65" i="19" s="1"/>
  <c r="EG65" i="19" s="1"/>
  <c r="CM131" i="19"/>
  <c r="CA113" i="19"/>
  <c r="CB113" i="19" s="1"/>
  <c r="EN39" i="19"/>
  <c r="EO39" i="19" s="1"/>
  <c r="CM70" i="19"/>
  <c r="CN70" i="19" s="1"/>
  <c r="BZ41" i="19"/>
  <c r="CC41" i="19" s="1"/>
  <c r="DK80" i="19"/>
  <c r="DL80" i="19" s="1"/>
  <c r="BX45" i="19"/>
  <c r="CA45" i="19" s="1"/>
  <c r="CB45" i="19" s="1"/>
  <c r="EF93" i="19"/>
  <c r="DQ97" i="19"/>
  <c r="DS97" i="19" s="1"/>
  <c r="BN97" i="19"/>
  <c r="BP97" i="19" s="1"/>
  <c r="BQ97" i="19" s="1"/>
  <c r="CA102" i="19"/>
  <c r="CK117" i="19"/>
  <c r="EQ33" i="19"/>
  <c r="EQ45" i="19"/>
  <c r="ER45" i="19" s="1"/>
  <c r="CN17" i="19"/>
  <c r="BX64" i="19"/>
  <c r="BZ64" i="19" s="1"/>
  <c r="CC64" i="19" s="1"/>
  <c r="DJ131" i="19"/>
  <c r="DM131" i="19" s="1"/>
  <c r="BY39" i="19"/>
  <c r="EN72" i="19"/>
  <c r="EP72" i="19" s="1"/>
  <c r="ES72" i="19" s="1"/>
  <c r="ED34" i="19"/>
  <c r="DJ84" i="19"/>
  <c r="DM84" i="19" s="1"/>
  <c r="EO53" i="19"/>
  <c r="EN53" i="19"/>
  <c r="EP53" i="19" s="1"/>
  <c r="ES53" i="19" s="1"/>
  <c r="CY118" i="19"/>
  <c r="CZ118" i="19" s="1"/>
  <c r="BX15" i="19"/>
  <c r="CA15" i="19" s="1"/>
  <c r="CN23" i="19"/>
  <c r="CJ93" i="19"/>
  <c r="CL93" i="19" s="1"/>
  <c r="CO93" i="19" s="1"/>
  <c r="DH95" i="19"/>
  <c r="DJ95" i="19" s="1"/>
  <c r="DM95" i="19" s="1"/>
  <c r="BY83" i="19"/>
  <c r="BX83" i="19"/>
  <c r="EE65" i="19"/>
  <c r="EH65" i="19" s="1"/>
  <c r="DJ34" i="19"/>
  <c r="DM34" i="19" s="1"/>
  <c r="DI34" i="19"/>
  <c r="CA106" i="19"/>
  <c r="DV41" i="19"/>
  <c r="CS133" i="19"/>
  <c r="CV133" i="19" s="1"/>
  <c r="CY133" i="19" s="1"/>
  <c r="DH47" i="19"/>
  <c r="DJ47" i="19" s="1"/>
  <c r="DM47" i="19" s="1"/>
  <c r="CA100" i="19"/>
  <c r="CB100" i="19" s="1"/>
  <c r="CJ42" i="19"/>
  <c r="CK42" i="19" s="1"/>
  <c r="CY93" i="19"/>
  <c r="CZ93" i="19" s="1"/>
  <c r="DI91" i="19"/>
  <c r="DH91" i="19"/>
  <c r="DJ91" i="19" s="1"/>
  <c r="DM91" i="19" s="1"/>
  <c r="BZ95" i="19"/>
  <c r="CC95" i="19" s="1"/>
  <c r="EN104" i="19"/>
  <c r="EQ104" i="19" s="1"/>
  <c r="ER104" i="19" s="1"/>
  <c r="EO104" i="19"/>
  <c r="BM47" i="19"/>
  <c r="BP47" i="19" s="1"/>
  <c r="BQ47" i="19" s="1"/>
  <c r="DQ87" i="19"/>
  <c r="BN87" i="19"/>
  <c r="BP87" i="19" s="1"/>
  <c r="BQ87" i="19" s="1"/>
  <c r="CA83" i="19"/>
  <c r="CB83" i="19" s="1"/>
  <c r="CJ39" i="19"/>
  <c r="CK39" i="19" s="1"/>
  <c r="BK64" i="19"/>
  <c r="CL114" i="19"/>
  <c r="CO114" i="19" s="1"/>
  <c r="CK114" i="19"/>
  <c r="BY28" i="19"/>
  <c r="EC15" i="19"/>
  <c r="ED15" i="19" s="1"/>
  <c r="DH86" i="19"/>
  <c r="BX91" i="19"/>
  <c r="BY91" i="19" s="1"/>
  <c r="BZ91" i="19"/>
  <c r="CC91" i="19" s="1"/>
  <c r="EQ102" i="19"/>
  <c r="EP104" i="19"/>
  <c r="ES104" i="19" s="1"/>
  <c r="BM88" i="19"/>
  <c r="EF114" i="19"/>
  <c r="EG114" i="19" s="1"/>
  <c r="EE114" i="19"/>
  <c r="EH114" i="19" s="1"/>
  <c r="EE78" i="19"/>
  <c r="EH78" i="19" s="1"/>
  <c r="ED39" i="19"/>
  <c r="CA84" i="19"/>
  <c r="CB84" i="19" s="1"/>
  <c r="EN41" i="19"/>
  <c r="EO41" i="19" s="1"/>
  <c r="EC83" i="19"/>
  <c r="DL108" i="19"/>
  <c r="CA69" i="19"/>
  <c r="CB69" i="19" s="1"/>
  <c r="EQ36" i="19"/>
  <c r="ER36" i="19" s="1"/>
  <c r="CS41" i="19"/>
  <c r="CJ10" i="19"/>
  <c r="CM10" i="19" s="1"/>
  <c r="DK47" i="19"/>
  <c r="DL47" i="19" s="1"/>
  <c r="CX118" i="19"/>
  <c r="DA118" i="19" s="1"/>
  <c r="DK15" i="19"/>
  <c r="DL15" i="19" s="1"/>
  <c r="EO28" i="19"/>
  <c r="CA42" i="19"/>
  <c r="CB42" i="19" s="1"/>
  <c r="DQ111" i="19"/>
  <c r="BN111" i="19"/>
  <c r="BP111" i="19" s="1"/>
  <c r="BQ111" i="19" s="1"/>
  <c r="DQ18" i="19"/>
  <c r="BN18" i="19"/>
  <c r="DQ85" i="19"/>
  <c r="BN85" i="19"/>
  <c r="BN19" i="19"/>
  <c r="DQ19" i="19"/>
  <c r="DS19" i="19" s="1"/>
  <c r="CN136" i="19"/>
  <c r="CV116" i="19"/>
  <c r="CW116" i="19" s="1"/>
  <c r="BN123" i="19"/>
  <c r="DQ123" i="19"/>
  <c r="BN60" i="19"/>
  <c r="DQ60" i="19"/>
  <c r="CV126" i="19"/>
  <c r="CW126" i="19"/>
  <c r="DI57" i="19"/>
  <c r="DK57" i="19"/>
  <c r="BP60" i="19"/>
  <c r="BQ60" i="19" s="1"/>
  <c r="EE48" i="19"/>
  <c r="EH48" i="19" s="1"/>
  <c r="EF48" i="19"/>
  <c r="CJ79" i="19"/>
  <c r="CK79" i="19" s="1"/>
  <c r="EN90" i="19"/>
  <c r="EO90" i="19" s="1"/>
  <c r="CN32" i="19"/>
  <c r="DH12" i="19"/>
  <c r="DI12" i="19" s="1"/>
  <c r="EC111" i="19"/>
  <c r="EF111" i="19" s="1"/>
  <c r="ED111" i="19"/>
  <c r="DV132" i="19"/>
  <c r="DT132" i="19"/>
  <c r="DI50" i="19"/>
  <c r="DK50" i="19"/>
  <c r="DL50" i="19" s="1"/>
  <c r="DE35" i="19"/>
  <c r="EB35" i="19"/>
  <c r="EL35" i="19"/>
  <c r="BO35" i="19"/>
  <c r="BL35" i="19"/>
  <c r="DJ57" i="19"/>
  <c r="DM57" i="19" s="1"/>
  <c r="BX60" i="19"/>
  <c r="BY60" i="19" s="1"/>
  <c r="CV129" i="19"/>
  <c r="CY129" i="19" s="1"/>
  <c r="BK85" i="19"/>
  <c r="ED48" i="19"/>
  <c r="CB98" i="19"/>
  <c r="CN25" i="19"/>
  <c r="EQ97" i="19"/>
  <c r="EP97" i="19"/>
  <c r="ES97" i="19" s="1"/>
  <c r="EG106" i="19"/>
  <c r="CX31" i="19"/>
  <c r="DA31" i="19" s="1"/>
  <c r="CY31" i="19"/>
  <c r="EP88" i="19"/>
  <c r="ES88" i="19" s="1"/>
  <c r="EQ88" i="19"/>
  <c r="DI73" i="19"/>
  <c r="DK73" i="19"/>
  <c r="CM24" i="19"/>
  <c r="CN24" i="19" s="1"/>
  <c r="BX38" i="19"/>
  <c r="BZ38" i="19" s="1"/>
  <c r="CC38" i="19" s="1"/>
  <c r="ED136" i="19"/>
  <c r="CV21" i="19"/>
  <c r="CW21" i="19" s="1"/>
  <c r="CK128" i="19"/>
  <c r="EM40" i="19"/>
  <c r="DR40" i="19"/>
  <c r="EP9" i="19"/>
  <c r="ES9" i="19" s="1"/>
  <c r="EO9" i="19"/>
  <c r="EE57" i="19"/>
  <c r="EH57" i="19" s="1"/>
  <c r="CJ16" i="19"/>
  <c r="CK16" i="19" s="1"/>
  <c r="CL88" i="19"/>
  <c r="CO88" i="19" s="1"/>
  <c r="EN60" i="19"/>
  <c r="EP60" i="19" s="1"/>
  <c r="ES60" i="19" s="1"/>
  <c r="DH90" i="19"/>
  <c r="DJ90" i="19" s="1"/>
  <c r="DM90" i="19" s="1"/>
  <c r="BX134" i="19"/>
  <c r="BY134" i="19"/>
  <c r="EQ12" i="19"/>
  <c r="BX127" i="19"/>
  <c r="BY127" i="19" s="1"/>
  <c r="BM85" i="19"/>
  <c r="DT46" i="19"/>
  <c r="DU46" i="19"/>
  <c r="DX46" i="19" s="1"/>
  <c r="DZ40" i="19"/>
  <c r="DK74" i="19"/>
  <c r="DL74" i="19" s="1"/>
  <c r="EQ49" i="19"/>
  <c r="ER49" i="19" s="1"/>
  <c r="CB81" i="19"/>
  <c r="DV84" i="19"/>
  <c r="DT84" i="19"/>
  <c r="BN12" i="19"/>
  <c r="BP12" i="19" s="1"/>
  <c r="BQ12" i="19" s="1"/>
  <c r="DQ12" i="19"/>
  <c r="CB125" i="19"/>
  <c r="EE63" i="19"/>
  <c r="EH63" i="19" s="1"/>
  <c r="EF63" i="19"/>
  <c r="EF46" i="19"/>
  <c r="EE46" i="19"/>
  <c r="EH46" i="19" s="1"/>
  <c r="EN111" i="19"/>
  <c r="EO111" i="19" s="1"/>
  <c r="DT89" i="19"/>
  <c r="CM130" i="19"/>
  <c r="CV49" i="19"/>
  <c r="CW49" i="19" s="1"/>
  <c r="BX126" i="19"/>
  <c r="BY126" i="19" s="1"/>
  <c r="BZ110" i="19"/>
  <c r="CC110" i="19" s="1"/>
  <c r="EE32" i="19"/>
  <c r="EH32" i="19" s="1"/>
  <c r="EF94" i="19"/>
  <c r="EE94" i="19"/>
  <c r="EH94" i="19" s="1"/>
  <c r="CV125" i="19"/>
  <c r="CW125" i="19" s="1"/>
  <c r="DU32" i="19"/>
  <c r="DX32" i="19" s="1"/>
  <c r="CX58" i="19"/>
  <c r="DA58" i="19" s="1"/>
  <c r="BN38" i="19"/>
  <c r="DQ38" i="19"/>
  <c r="DS38" i="19" s="1"/>
  <c r="ER106" i="19"/>
  <c r="CV22" i="19"/>
  <c r="CW22" i="19" s="1"/>
  <c r="CV18" i="19"/>
  <c r="CY18" i="19" s="1"/>
  <c r="EE110" i="19"/>
  <c r="EH110" i="19" s="1"/>
  <c r="EN19" i="19"/>
  <c r="EO19" i="19" s="1"/>
  <c r="BZ134" i="19"/>
  <c r="CC134" i="19" s="1"/>
  <c r="DH126" i="19"/>
  <c r="DI126" i="19" s="1"/>
  <c r="EP130" i="19"/>
  <c r="ES130" i="19" s="1"/>
  <c r="CM16" i="19"/>
  <c r="CA60" i="19"/>
  <c r="EC123" i="19"/>
  <c r="ED123" i="19" s="1"/>
  <c r="DI74" i="19"/>
  <c r="EE54" i="19"/>
  <c r="EH54" i="19" s="1"/>
  <c r="ED54" i="19"/>
  <c r="DK136" i="19"/>
  <c r="DL136" i="19" s="1"/>
  <c r="CY126" i="19"/>
  <c r="CZ126" i="19" s="1"/>
  <c r="CL49" i="19"/>
  <c r="CO49" i="19" s="1"/>
  <c r="CK97" i="19"/>
  <c r="CL97" i="19"/>
  <c r="CO97" i="19" s="1"/>
  <c r="CZ50" i="19"/>
  <c r="ED130" i="19"/>
  <c r="EC126" i="19"/>
  <c r="EF126" i="19" s="1"/>
  <c r="DJ88" i="19"/>
  <c r="DM88" i="19" s="1"/>
  <c r="DI88" i="19"/>
  <c r="BK60" i="19"/>
  <c r="CW57" i="19"/>
  <c r="CV57" i="19"/>
  <c r="CN22" i="19"/>
  <c r="BK18" i="19"/>
  <c r="DI121" i="19"/>
  <c r="DJ121" i="19"/>
  <c r="DM121" i="19" s="1"/>
  <c r="CM54" i="19"/>
  <c r="CN54" i="19" s="1"/>
  <c r="DS12" i="19"/>
  <c r="DT12" i="19" s="1"/>
  <c r="CL89" i="19"/>
  <c r="CO89" i="19" s="1"/>
  <c r="CK89" i="19"/>
  <c r="BX110" i="19"/>
  <c r="BY110" i="19"/>
  <c r="BZ128" i="19"/>
  <c r="CC128" i="19" s="1"/>
  <c r="DJ97" i="19"/>
  <c r="DM97" i="19" s="1"/>
  <c r="DI97" i="19"/>
  <c r="CB138" i="19"/>
  <c r="CV16" i="19"/>
  <c r="CW16" i="19" s="1"/>
  <c r="CZ121" i="19"/>
  <c r="EC12" i="19"/>
  <c r="ED12" i="19" s="1"/>
  <c r="DQ126" i="19"/>
  <c r="BN126" i="19"/>
  <c r="BK105" i="19"/>
  <c r="DE105" i="19"/>
  <c r="EB105" i="19"/>
  <c r="EL105" i="19"/>
  <c r="EG52" i="19"/>
  <c r="CX48" i="19"/>
  <c r="DA48" i="19" s="1"/>
  <c r="DQ22" i="19"/>
  <c r="BN22" i="19"/>
  <c r="BP22" i="19" s="1"/>
  <c r="BQ22" i="19" s="1"/>
  <c r="CZ100" i="19"/>
  <c r="EC18" i="19"/>
  <c r="ED18" i="19" s="1"/>
  <c r="BY32" i="19"/>
  <c r="ER124" i="19"/>
  <c r="BL40" i="19"/>
  <c r="BO40" i="19"/>
  <c r="EO63" i="19"/>
  <c r="EP63" i="19"/>
  <c r="ES63" i="19" s="1"/>
  <c r="CA134" i="19"/>
  <c r="CB134" i="19" s="1"/>
  <c r="EE127" i="19"/>
  <c r="EH127" i="19" s="1"/>
  <c r="CX126" i="19"/>
  <c r="DA126" i="19" s="1"/>
  <c r="CA108" i="19"/>
  <c r="CB108" i="19" s="1"/>
  <c r="BY108" i="19"/>
  <c r="DV136" i="19"/>
  <c r="DH109" i="19"/>
  <c r="DJ109" i="19" s="1"/>
  <c r="DM109" i="19" s="1"/>
  <c r="DI109" i="19"/>
  <c r="EN18" i="19"/>
  <c r="EO18" i="19" s="1"/>
  <c r="BI110" i="19"/>
  <c r="BK123" i="19"/>
  <c r="BY124" i="19"/>
  <c r="EQ89" i="19"/>
  <c r="ER89" i="19" s="1"/>
  <c r="EG137" i="19"/>
  <c r="EF130" i="19"/>
  <c r="EG130" i="19" s="1"/>
  <c r="BX120" i="19"/>
  <c r="BY120" i="19" s="1"/>
  <c r="EO24" i="19"/>
  <c r="BI58" i="19"/>
  <c r="EG30" i="19"/>
  <c r="CB73" i="19"/>
  <c r="CL81" i="19"/>
  <c r="CO81" i="19" s="1"/>
  <c r="EO123" i="19"/>
  <c r="EN123" i="19"/>
  <c r="CA50" i="19"/>
  <c r="CB50" i="19" s="1"/>
  <c r="DT21" i="19"/>
  <c r="BZ21" i="19"/>
  <c r="CC21" i="19" s="1"/>
  <c r="BX116" i="19"/>
  <c r="BY116" i="19" s="1"/>
  <c r="BY89" i="19"/>
  <c r="BZ89" i="19"/>
  <c r="CC89" i="19" s="1"/>
  <c r="DU21" i="19"/>
  <c r="DX21" i="19" s="1"/>
  <c r="CM97" i="19"/>
  <c r="EE136" i="19"/>
  <c r="EH136" i="19" s="1"/>
  <c r="DI79" i="19"/>
  <c r="DH79" i="19"/>
  <c r="DK79" i="19" s="1"/>
  <c r="CJ18" i="19"/>
  <c r="CL18" i="19" s="1"/>
  <c r="CO18" i="19" s="1"/>
  <c r="EK105" i="19"/>
  <c r="BG105" i="19"/>
  <c r="BW105" i="19"/>
  <c r="DG105" i="19"/>
  <c r="CU105" i="19"/>
  <c r="CI105" i="19"/>
  <c r="DP105" i="19"/>
  <c r="EE89" i="19"/>
  <c r="EH89" i="19" s="1"/>
  <c r="EF89" i="19"/>
  <c r="DV88" i="19"/>
  <c r="DU88" i="19"/>
  <c r="DX88" i="19" s="1"/>
  <c r="CV58" i="19"/>
  <c r="CY58" i="19" s="1"/>
  <c r="CW58" i="19"/>
  <c r="DL124" i="19"/>
  <c r="BN116" i="19"/>
  <c r="BP116" i="19" s="1"/>
  <c r="BQ116" i="19" s="1"/>
  <c r="DQ116" i="19"/>
  <c r="ED79" i="19"/>
  <c r="EC79" i="19"/>
  <c r="EF79" i="19" s="1"/>
  <c r="EG54" i="19"/>
  <c r="BM19" i="19"/>
  <c r="DH127" i="19"/>
  <c r="DJ127" i="19" s="1"/>
  <c r="DM127" i="19" s="1"/>
  <c r="DL81" i="19"/>
  <c r="EQ123" i="19"/>
  <c r="CV32" i="19"/>
  <c r="CW32" i="19" s="1"/>
  <c r="CA116" i="19"/>
  <c r="BP38" i="19"/>
  <c r="BQ38" i="19" s="1"/>
  <c r="EN120" i="19"/>
  <c r="EO120" i="19" s="1"/>
  <c r="CA57" i="19"/>
  <c r="CB57" i="19" s="1"/>
  <c r="EF110" i="19"/>
  <c r="BZ60" i="19"/>
  <c r="CC60" i="19" s="1"/>
  <c r="EE67" i="19"/>
  <c r="EH67" i="19" s="1"/>
  <c r="EF67" i="19"/>
  <c r="EG67" i="19" s="1"/>
  <c r="EG68" i="19"/>
  <c r="CV38" i="19"/>
  <c r="CW38" i="19" s="1"/>
  <c r="DK21" i="19"/>
  <c r="DL21" i="19" s="1"/>
  <c r="CM88" i="19"/>
  <c r="DH38" i="19"/>
  <c r="DI38" i="19" s="1"/>
  <c r="DF35" i="19"/>
  <c r="BU35" i="19"/>
  <c r="CG35" i="19"/>
  <c r="BH35" i="19"/>
  <c r="BK35" i="19" s="1"/>
  <c r="EA35" i="19"/>
  <c r="DJ18" i="19"/>
  <c r="DM18" i="19" s="1"/>
  <c r="EO57" i="19"/>
  <c r="EP57" i="19"/>
  <c r="ES57" i="19" s="1"/>
  <c r="BX58" i="19"/>
  <c r="BY58" i="19" s="1"/>
  <c r="EC90" i="19"/>
  <c r="ED90" i="19" s="1"/>
  <c r="EO89" i="19"/>
  <c r="CV130" i="19"/>
  <c r="BX111" i="19"/>
  <c r="BZ111" i="19" s="1"/>
  <c r="CC111" i="19" s="1"/>
  <c r="BN127" i="19"/>
  <c r="BP127" i="19" s="1"/>
  <c r="BQ127" i="19" s="1"/>
  <c r="DQ127" i="19"/>
  <c r="CS60" i="19"/>
  <c r="CA127" i="19"/>
  <c r="ER46" i="19"/>
  <c r="BX123" i="19"/>
  <c r="BY123" i="19" s="1"/>
  <c r="CL136" i="19"/>
  <c r="CO136" i="19" s="1"/>
  <c r="DL55" i="19"/>
  <c r="EC109" i="19"/>
  <c r="EF109" i="19" s="1"/>
  <c r="DH120" i="19"/>
  <c r="DI120" i="19" s="1"/>
  <c r="BZ9" i="19"/>
  <c r="CC9" i="19" s="1"/>
  <c r="DK121" i="19"/>
  <c r="DS85" i="19"/>
  <c r="DT85" i="19" s="1"/>
  <c r="DS25" i="19"/>
  <c r="DU25" i="19"/>
  <c r="DX25" i="19" s="1"/>
  <c r="EN12" i="19"/>
  <c r="EO12" i="19" s="1"/>
  <c r="CJ110" i="19"/>
  <c r="CK110" i="19" s="1"/>
  <c r="DK97" i="19"/>
  <c r="DL97" i="19" s="1"/>
  <c r="EG70" i="19"/>
  <c r="BI16" i="19"/>
  <c r="EG22" i="19"/>
  <c r="DJ49" i="19"/>
  <c r="DM49" i="19" s="1"/>
  <c r="DK49" i="19"/>
  <c r="DK90" i="19"/>
  <c r="BN134" i="19"/>
  <c r="BP134" i="19" s="1"/>
  <c r="BQ134" i="19" s="1"/>
  <c r="DQ134" i="19"/>
  <c r="DS134" i="19" s="1"/>
  <c r="DT134" i="19" s="1"/>
  <c r="EN116" i="19"/>
  <c r="EO116" i="19" s="1"/>
  <c r="BO105" i="19"/>
  <c r="BL105" i="19"/>
  <c r="BH105" i="19"/>
  <c r="BM105" i="19" s="1"/>
  <c r="BU105" i="19"/>
  <c r="EA105" i="19"/>
  <c r="DF105" i="19"/>
  <c r="CG105" i="19"/>
  <c r="CA79" i="19"/>
  <c r="DV76" i="19"/>
  <c r="DW76" i="19" s="1"/>
  <c r="DT76" i="19"/>
  <c r="BZ127" i="19"/>
  <c r="CC127" i="19" s="1"/>
  <c r="DF40" i="19"/>
  <c r="CG40" i="19"/>
  <c r="BU40" i="19"/>
  <c r="BH40" i="19"/>
  <c r="BI40" i="19" s="1"/>
  <c r="EA40" i="19"/>
  <c r="BX16" i="19"/>
  <c r="CA16" i="19" s="1"/>
  <c r="ER63" i="19"/>
  <c r="BX85" i="19"/>
  <c r="BZ85" i="19" s="1"/>
  <c r="CC85" i="19" s="1"/>
  <c r="BY85" i="19"/>
  <c r="DI89" i="19"/>
  <c r="DJ89" i="19"/>
  <c r="DM89" i="19" s="1"/>
  <c r="DQ109" i="19"/>
  <c r="BN109" i="19"/>
  <c r="BP109" i="19" s="1"/>
  <c r="BQ109" i="19" s="1"/>
  <c r="EP123" i="19"/>
  <c r="ES123" i="19" s="1"/>
  <c r="EQ50" i="19"/>
  <c r="ER50" i="19" s="1"/>
  <c r="EO50" i="19"/>
  <c r="CJ120" i="19"/>
  <c r="CM120" i="19" s="1"/>
  <c r="EP111" i="19"/>
  <c r="ES111" i="19" s="1"/>
  <c r="DH58" i="19"/>
  <c r="DI58" i="19" s="1"/>
  <c r="EP24" i="19"/>
  <c r="ES24" i="19" s="1"/>
  <c r="CA126" i="19"/>
  <c r="DS68" i="19"/>
  <c r="DU68" i="19" s="1"/>
  <c r="DX68" i="19" s="1"/>
  <c r="CV9" i="19"/>
  <c r="CW9" i="19" s="1"/>
  <c r="DJ63" i="19"/>
  <c r="DM63" i="19" s="1"/>
  <c r="DI63" i="19"/>
  <c r="BP126" i="19"/>
  <c r="BQ126" i="19" s="1"/>
  <c r="DI46" i="19"/>
  <c r="DJ46" i="19"/>
  <c r="DM46" i="19" s="1"/>
  <c r="CZ75" i="19"/>
  <c r="DU136" i="19"/>
  <c r="DX136" i="19" s="1"/>
  <c r="DH19" i="19"/>
  <c r="DI19" i="19" s="1"/>
  <c r="EE38" i="19"/>
  <c r="EH38" i="19" s="1"/>
  <c r="DS60" i="19"/>
  <c r="DT60" i="19" s="1"/>
  <c r="DH111" i="19"/>
  <c r="DJ111" i="19" s="1"/>
  <c r="DM111" i="19" s="1"/>
  <c r="DK126" i="19"/>
  <c r="DL126" i="19" s="1"/>
  <c r="CJ109" i="19"/>
  <c r="CM109" i="19" s="1"/>
  <c r="DJ12" i="19"/>
  <c r="DM12" i="19" s="1"/>
  <c r="DJ126" i="19"/>
  <c r="DM126" i="19" s="1"/>
  <c r="EE97" i="19"/>
  <c r="EH97" i="19" s="1"/>
  <c r="EF97" i="19"/>
  <c r="DJ9" i="19"/>
  <c r="DM9" i="19" s="1"/>
  <c r="DI9" i="19"/>
  <c r="CM127" i="19"/>
  <c r="BX79" i="19"/>
  <c r="BZ79" i="19" s="1"/>
  <c r="CC79" i="19" s="1"/>
  <c r="BY79" i="19"/>
  <c r="CN89" i="19"/>
  <c r="EG57" i="19"/>
  <c r="EL40" i="19"/>
  <c r="DE40" i="19"/>
  <c r="EB40" i="19"/>
  <c r="ED124" i="19"/>
  <c r="DH123" i="19"/>
  <c r="DI123" i="19" s="1"/>
  <c r="BK58" i="19"/>
  <c r="BY97" i="19"/>
  <c r="BZ97" i="19"/>
  <c r="CC97" i="19" s="1"/>
  <c r="EE12" i="19"/>
  <c r="EH12" i="19" s="1"/>
  <c r="BN24" i="19"/>
  <c r="BP24" i="19" s="1"/>
  <c r="BQ24" i="19" s="1"/>
  <c r="DQ24" i="19"/>
  <c r="CL79" i="19"/>
  <c r="CO79" i="19" s="1"/>
  <c r="CV94" i="19"/>
  <c r="EM35" i="19"/>
  <c r="DR35" i="19"/>
  <c r="CM110" i="19"/>
  <c r="EF125" i="19"/>
  <c r="EG125" i="19" s="1"/>
  <c r="ED125" i="19"/>
  <c r="DJ19" i="19"/>
  <c r="DM19" i="19" s="1"/>
  <c r="BI79" i="19"/>
  <c r="CY109" i="19"/>
  <c r="EF88" i="19"/>
  <c r="EE88" i="19"/>
  <c r="EH88" i="19" s="1"/>
  <c r="DI54" i="19"/>
  <c r="CW46" i="19"/>
  <c r="CV46" i="19"/>
  <c r="BN129" i="19"/>
  <c r="BP129" i="19" s="1"/>
  <c r="BQ129" i="19" s="1"/>
  <c r="DQ129" i="19"/>
  <c r="EF85" i="19"/>
  <c r="EG135" i="19"/>
  <c r="EF49" i="19"/>
  <c r="EG49" i="19" s="1"/>
  <c r="CJ111" i="19"/>
  <c r="CK111" i="19" s="1"/>
  <c r="DH60" i="19"/>
  <c r="DK60" i="19" s="1"/>
  <c r="EO46" i="19"/>
  <c r="EP46" i="19"/>
  <c r="ES46" i="19" s="1"/>
  <c r="BM123" i="19"/>
  <c r="BP123" i="19" s="1"/>
  <c r="BQ123" i="19" s="1"/>
  <c r="CL46" i="19"/>
  <c r="CO46" i="19" s="1"/>
  <c r="CB25" i="19"/>
  <c r="BZ88" i="19"/>
  <c r="CC88" i="19" s="1"/>
  <c r="EO85" i="19"/>
  <c r="EN85" i="19"/>
  <c r="EQ85" i="19" s="1"/>
  <c r="DU121" i="19"/>
  <c r="DX121" i="19" s="1"/>
  <c r="DT121" i="19"/>
  <c r="CK75" i="19"/>
  <c r="DH16" i="19"/>
  <c r="DJ16" i="19" s="1"/>
  <c r="DM16" i="19" s="1"/>
  <c r="ED22" i="19"/>
  <c r="EQ111" i="19"/>
  <c r="DS116" i="19"/>
  <c r="DV116" i="19" s="1"/>
  <c r="CX129" i="19"/>
  <c r="DA129" i="19" s="1"/>
  <c r="DZ105" i="19"/>
  <c r="CM46" i="19"/>
  <c r="EQ128" i="19"/>
  <c r="ER128" i="19" s="1"/>
  <c r="CL128" i="19"/>
  <c r="CO128" i="19" s="1"/>
  <c r="BZ54" i="19"/>
  <c r="CC54" i="19" s="1"/>
  <c r="EQ90" i="19"/>
  <c r="BN74" i="19"/>
  <c r="DQ74" i="19"/>
  <c r="EE74" i="19"/>
  <c r="EH74" i="19" s="1"/>
  <c r="EO21" i="19"/>
  <c r="CK21" i="19"/>
  <c r="DL68" i="19"/>
  <c r="EE16" i="19"/>
  <c r="EH16" i="19" s="1"/>
  <c r="DK120" i="19"/>
  <c r="DL119" i="19"/>
  <c r="EC58" i="19"/>
  <c r="EE58" i="19" s="1"/>
  <c r="EH58" i="19" s="1"/>
  <c r="EN129" i="19"/>
  <c r="EP129" i="19" s="1"/>
  <c r="ES129" i="19" s="1"/>
  <c r="CJ127" i="19"/>
  <c r="CL127" i="19" s="1"/>
  <c r="CO127" i="19" s="1"/>
  <c r="CK127" i="19"/>
  <c r="DK89" i="19"/>
  <c r="DL89" i="19" s="1"/>
  <c r="DQ57" i="19"/>
  <c r="BN57" i="19"/>
  <c r="BP57" i="19" s="1"/>
  <c r="BQ57" i="19" s="1"/>
  <c r="CA58" i="19"/>
  <c r="DH110" i="19"/>
  <c r="DK110" i="19" s="1"/>
  <c r="EE81" i="19"/>
  <c r="EH81" i="19" s="1"/>
  <c r="ED81" i="19"/>
  <c r="CL50" i="19"/>
  <c r="CO50" i="19" s="1"/>
  <c r="DK22" i="19"/>
  <c r="DL22" i="19" s="1"/>
  <c r="DK128" i="19"/>
  <c r="DL128" i="19" s="1"/>
  <c r="CN102" i="19"/>
  <c r="DT67" i="19"/>
  <c r="DU67" i="19"/>
  <c r="DX67" i="19" s="1"/>
  <c r="CA46" i="19"/>
  <c r="BY24" i="19"/>
  <c r="DS111" i="19"/>
  <c r="DT111" i="19" s="1"/>
  <c r="DH116" i="19"/>
  <c r="DJ116" i="19" s="1"/>
  <c r="DM116" i="19" s="1"/>
  <c r="DS126" i="19"/>
  <c r="DT126" i="19" s="1"/>
  <c r="DQ81" i="19"/>
  <c r="BN81" i="19"/>
  <c r="BP81" i="19" s="1"/>
  <c r="BQ81" i="19" s="1"/>
  <c r="DS50" i="19"/>
  <c r="DU50" i="19" s="1"/>
  <c r="DX50" i="19" s="1"/>
  <c r="CA49" i="19"/>
  <c r="CB49" i="19" s="1"/>
  <c r="DU130" i="19"/>
  <c r="DX130" i="19" s="1"/>
  <c r="CN73" i="19"/>
  <c r="CL9" i="19"/>
  <c r="CO9" i="19" s="1"/>
  <c r="CJ90" i="19"/>
  <c r="CK90" i="19" s="1"/>
  <c r="BX12" i="19"/>
  <c r="BY12" i="19" s="1"/>
  <c r="CV108" i="19"/>
  <c r="CW108" i="19" s="1"/>
  <c r="DS98" i="19"/>
  <c r="DU98" i="19"/>
  <c r="DX98" i="19" s="1"/>
  <c r="CK67" i="19"/>
  <c r="CM67" i="19"/>
  <c r="CN67" i="19" s="1"/>
  <c r="EO32" i="19"/>
  <c r="DW31" i="19"/>
  <c r="CB118" i="19"/>
  <c r="DR105" i="19"/>
  <c r="BX19" i="19"/>
  <c r="BZ19" i="19" s="1"/>
  <c r="CC19" i="19" s="1"/>
  <c r="BY19" i="19"/>
  <c r="DS49" i="19"/>
  <c r="DU49" i="19" s="1"/>
  <c r="DX49" i="19" s="1"/>
  <c r="ER21" i="19"/>
  <c r="EN134" i="19"/>
  <c r="EP134" i="19" s="1"/>
  <c r="ES134" i="19" s="1"/>
  <c r="EF123" i="19"/>
  <c r="BY18" i="19"/>
  <c r="BX18" i="19"/>
  <c r="CA18" i="19" s="1"/>
  <c r="BN86" i="19"/>
  <c r="BP86" i="19" s="1"/>
  <c r="BQ86" i="19" s="1"/>
  <c r="DQ86" i="19"/>
  <c r="EP12" i="19"/>
  <c r="ES12" i="19" s="1"/>
  <c r="EF38" i="19"/>
  <c r="EF121" i="19"/>
  <c r="EG121" i="19" s="1"/>
  <c r="EE121" i="19"/>
  <c r="EH121" i="19" s="1"/>
  <c r="DK109" i="19"/>
  <c r="CM49" i="19"/>
  <c r="CN49" i="19" s="1"/>
  <c r="EE60" i="19"/>
  <c r="EH60" i="19" s="1"/>
  <c r="DH129" i="19"/>
  <c r="DJ129" i="19" s="1"/>
  <c r="DM129" i="19" s="1"/>
  <c r="CV85" i="19"/>
  <c r="CY85" i="19" s="1"/>
  <c r="CZ54" i="19"/>
  <c r="DS127" i="19"/>
  <c r="DV127" i="19" s="1"/>
  <c r="DT127" i="19"/>
  <c r="EN38" i="19"/>
  <c r="EO38" i="19" s="1"/>
  <c r="EF9" i="19"/>
  <c r="EE9" i="19"/>
  <c r="EH9" i="19" s="1"/>
  <c r="CV120" i="19"/>
  <c r="CY120" i="19" s="1"/>
  <c r="DH18" i="19"/>
  <c r="DK18" i="19" s="1"/>
  <c r="DI18" i="19"/>
  <c r="DL31" i="19"/>
  <c r="DK12" i="19"/>
  <c r="DL12" i="19" s="1"/>
  <c r="DK19" i="19"/>
  <c r="EF16" i="19"/>
  <c r="EG16" i="19" s="1"/>
  <c r="DH134" i="19"/>
  <c r="DI134" i="19" s="1"/>
  <c r="DQ125" i="19"/>
  <c r="BN125" i="19"/>
  <c r="BP125" i="19" s="1"/>
  <c r="BQ125" i="19" s="1"/>
  <c r="CJ38" i="19"/>
  <c r="CM38" i="19" s="1"/>
  <c r="CX120" i="19"/>
  <c r="DA120" i="19" s="1"/>
  <c r="DI125" i="19"/>
  <c r="DK125" i="19"/>
  <c r="DL125" i="19" s="1"/>
  <c r="CY97" i="19"/>
  <c r="CZ97" i="19" s="1"/>
  <c r="CT40" i="19"/>
  <c r="BV40" i="19"/>
  <c r="CH40" i="19"/>
  <c r="CS40" i="19" s="1"/>
  <c r="CA128" i="19"/>
  <c r="DQ90" i="19"/>
  <c r="BN90" i="19"/>
  <c r="BP90" i="19" s="1"/>
  <c r="BQ90" i="19" s="1"/>
  <c r="CJ85" i="19"/>
  <c r="CL85" i="19" s="1"/>
  <c r="CO85" i="19" s="1"/>
  <c r="EF124" i="19"/>
  <c r="EG124" i="19" s="1"/>
  <c r="CB55" i="19"/>
  <c r="CV81" i="19"/>
  <c r="CV109" i="19"/>
  <c r="CX109" i="19" s="1"/>
  <c r="DA109" i="19" s="1"/>
  <c r="CW109" i="19"/>
  <c r="DQ73" i="19"/>
  <c r="BN73" i="19"/>
  <c r="BP73" i="19" s="1"/>
  <c r="BQ73" i="19" s="1"/>
  <c r="CM18" i="19"/>
  <c r="CS123" i="19"/>
  <c r="EG81" i="19"/>
  <c r="DJ120" i="19"/>
  <c r="DM120" i="19" s="1"/>
  <c r="EF75" i="19"/>
  <c r="EG75" i="19" s="1"/>
  <c r="EC120" i="19"/>
  <c r="ED120" i="19" s="1"/>
  <c r="DW67" i="19"/>
  <c r="DK54" i="19"/>
  <c r="DL54" i="19" s="1"/>
  <c r="CM111" i="19"/>
  <c r="CM123" i="19"/>
  <c r="DV106" i="19"/>
  <c r="DW106" i="19" s="1"/>
  <c r="DT106" i="19"/>
  <c r="BX90" i="19"/>
  <c r="BY90" i="19" s="1"/>
  <c r="CJ12" i="19"/>
  <c r="CL12" i="19" s="1"/>
  <c r="CO12" i="19" s="1"/>
  <c r="EQ19" i="19"/>
  <c r="ER32" i="19"/>
  <c r="CX16" i="19"/>
  <c r="DA16" i="19" s="1"/>
  <c r="DW52" i="19"/>
  <c r="CB74" i="19"/>
  <c r="BY63" i="19"/>
  <c r="BZ63" i="19"/>
  <c r="CC63" i="19" s="1"/>
  <c r="DH85" i="19"/>
  <c r="DJ85" i="19" s="1"/>
  <c r="DM85" i="19" s="1"/>
  <c r="CY67" i="19"/>
  <c r="CX67" i="19"/>
  <c r="DA67" i="19" s="1"/>
  <c r="DJ110" i="19"/>
  <c r="DM110" i="19" s="1"/>
  <c r="CB32" i="19"/>
  <c r="EP90" i="19"/>
  <c r="ES90" i="19" s="1"/>
  <c r="BZ126" i="19"/>
  <c r="CC126" i="19" s="1"/>
  <c r="CV110" i="19"/>
  <c r="CW110" i="19" s="1"/>
  <c r="BX129" i="19"/>
  <c r="BZ129" i="19" s="1"/>
  <c r="CC129" i="19" s="1"/>
  <c r="CZ74" i="19"/>
  <c r="ER75" i="19"/>
  <c r="CM94" i="19"/>
  <c r="CN94" i="19" s="1"/>
  <c r="CK94" i="19"/>
  <c r="CB86" i="19"/>
  <c r="CV73" i="19"/>
  <c r="CH35" i="19"/>
  <c r="CT35" i="19"/>
  <c r="BV35" i="19"/>
  <c r="CJ58" i="19"/>
  <c r="CK58" i="19" s="1"/>
  <c r="CJ123" i="19"/>
  <c r="CK123" i="19" s="1"/>
  <c r="DU128" i="19"/>
  <c r="DX128" i="19" s="1"/>
  <c r="DS124" i="19"/>
  <c r="DU124" i="19" s="1"/>
  <c r="DX124" i="19" s="1"/>
  <c r="CT105" i="19"/>
  <c r="BV105" i="19"/>
  <c r="CH105" i="19"/>
  <c r="CV88" i="19"/>
  <c r="CW88" i="19"/>
  <c r="EF90" i="19"/>
  <c r="EC19" i="19"/>
  <c r="EE19" i="19" s="1"/>
  <c r="EH19" i="19" s="1"/>
  <c r="CJ129" i="19"/>
  <c r="CK129" i="19" s="1"/>
  <c r="DW55" i="19"/>
  <c r="CJ126" i="19"/>
  <c r="CL126" i="19" s="1"/>
  <c r="CO126" i="19" s="1"/>
  <c r="BZ58" i="19"/>
  <c r="CC58" i="19" s="1"/>
  <c r="CA110" i="19"/>
  <c r="CB110" i="19" s="1"/>
  <c r="CJ19" i="19"/>
  <c r="CK19" i="19" s="1"/>
  <c r="CS79" i="19"/>
  <c r="BY94" i="19"/>
  <c r="CA94" i="19"/>
  <c r="DW32" i="19"/>
  <c r="EN110" i="19"/>
  <c r="EP110" i="19" s="1"/>
  <c r="ES110" i="19" s="1"/>
  <c r="CV19" i="19"/>
  <c r="CY19" i="19" s="1"/>
  <c r="CW19" i="19"/>
  <c r="DU132" i="19"/>
  <c r="DX132" i="19" s="1"/>
  <c r="BZ94" i="19"/>
  <c r="CC94" i="19" s="1"/>
  <c r="EO130" i="19"/>
  <c r="DT32" i="19"/>
  <c r="EG86" i="19"/>
  <c r="EN109" i="19"/>
  <c r="EQ109" i="19" s="1"/>
  <c r="EK35" i="19"/>
  <c r="BW35" i="19"/>
  <c r="CU35" i="19"/>
  <c r="DP35" i="19"/>
  <c r="CI35" i="19"/>
  <c r="DG35" i="19"/>
  <c r="BG35" i="19"/>
  <c r="CJ60" i="19"/>
  <c r="CM60" i="19" s="1"/>
  <c r="CK60" i="19"/>
  <c r="EC134" i="19"/>
  <c r="EE134" i="19" s="1"/>
  <c r="EH134" i="19" s="1"/>
  <c r="EF129" i="19"/>
  <c r="EP85" i="19"/>
  <c r="ES85" i="19" s="1"/>
  <c r="CV127" i="19"/>
  <c r="CW127" i="19" s="1"/>
  <c r="EF60" i="19"/>
  <c r="EN127" i="19"/>
  <c r="EQ127" i="19" s="1"/>
  <c r="CL130" i="19"/>
  <c r="CO130" i="19" s="1"/>
  <c r="DK38" i="19"/>
  <c r="EO97" i="19"/>
  <c r="EE79" i="19"/>
  <c r="EH79" i="19" s="1"/>
  <c r="BN120" i="19"/>
  <c r="BP120" i="19" s="1"/>
  <c r="BQ120" i="19" s="1"/>
  <c r="DQ120" i="19"/>
  <c r="EF18" i="19"/>
  <c r="DW137" i="19"/>
  <c r="DV60" i="19"/>
  <c r="CA85" i="19"/>
  <c r="CW31" i="19"/>
  <c r="CA12" i="19"/>
  <c r="BZ46" i="19"/>
  <c r="CC46" i="19" s="1"/>
  <c r="DI136" i="19"/>
  <c r="DJ73" i="19"/>
  <c r="DM73" i="19" s="1"/>
  <c r="DU63" i="19"/>
  <c r="DX63" i="19" s="1"/>
  <c r="DT63" i="19"/>
  <c r="CS134" i="19"/>
  <c r="DJ38" i="19"/>
  <c r="DM38" i="19" s="1"/>
  <c r="CW89" i="19"/>
  <c r="CX116" i="19"/>
  <c r="DA116" i="19" s="1"/>
  <c r="EN79" i="19"/>
  <c r="EO79" i="19" s="1"/>
  <c r="EQ86" i="19"/>
  <c r="EP86" i="19"/>
  <c r="ES86" i="19" s="1"/>
  <c r="EG31" i="19"/>
  <c r="EK40" i="19"/>
  <c r="CI40" i="19"/>
  <c r="CU40" i="19"/>
  <c r="BG40" i="19"/>
  <c r="BW40" i="19"/>
  <c r="DG40" i="19"/>
  <c r="DP40" i="19"/>
  <c r="EQ9" i="19"/>
  <c r="ER9" i="19" s="1"/>
  <c r="EN16" i="19"/>
  <c r="EP16" i="19" s="1"/>
  <c r="ES16" i="19" s="1"/>
  <c r="ED73" i="19"/>
  <c r="EF73" i="19"/>
  <c r="EG73" i="19" s="1"/>
  <c r="CL111" i="19"/>
  <c r="CO111" i="19" s="1"/>
  <c r="CV90" i="19"/>
  <c r="CY90" i="19" s="1"/>
  <c r="CJ134" i="19"/>
  <c r="CM134" i="19" s="1"/>
  <c r="DK129" i="19"/>
  <c r="EE85" i="19"/>
  <c r="EH85" i="19" s="1"/>
  <c r="DT97" i="19"/>
  <c r="CM21" i="19"/>
  <c r="CN21" i="19" s="1"/>
  <c r="EN58" i="19"/>
  <c r="EP58" i="19" s="1"/>
  <c r="ES58" i="19" s="1"/>
  <c r="DS138" i="19"/>
  <c r="CY76" i="19"/>
  <c r="CX76" i="19"/>
  <c r="DA76" i="19" s="1"/>
  <c r="BP74" i="19"/>
  <c r="BQ74" i="19" s="1"/>
  <c r="ER136" i="19"/>
  <c r="DU84" i="19"/>
  <c r="DX84" i="19" s="1"/>
  <c r="EQ18" i="19"/>
  <c r="CK63" i="19"/>
  <c r="CL63" i="19"/>
  <c r="CO63" i="19" s="1"/>
  <c r="CS111" i="19"/>
  <c r="CS12" i="19"/>
  <c r="EE129" i="19"/>
  <c r="EH129" i="19" s="1"/>
  <c r="BY125" i="19"/>
  <c r="ED63" i="19"/>
  <c r="ED46" i="19"/>
  <c r="EN126" i="19"/>
  <c r="EQ126" i="19" s="1"/>
  <c r="DS123" i="19"/>
  <c r="DV123" i="19" s="1"/>
  <c r="DT123" i="19"/>
  <c r="BZ48" i="19"/>
  <c r="CC48" i="19" s="1"/>
  <c r="BY74" i="19"/>
  <c r="BX109" i="19"/>
  <c r="BZ109" i="19" s="1"/>
  <c r="CC109" i="19" s="1"/>
  <c r="CY138" i="19"/>
  <c r="CZ138" i="19" s="1"/>
  <c r="CX138" i="19"/>
  <c r="DA138" i="19" s="1"/>
  <c r="CZ128" i="19"/>
  <c r="CJ116" i="19"/>
  <c r="CL116" i="19" s="1"/>
  <c r="CO116" i="19" s="1"/>
  <c r="CK116" i="19"/>
  <c r="EC127" i="19"/>
  <c r="EF127" i="19" s="1"/>
  <c r="ED127" i="19"/>
  <c r="CK108" i="19"/>
  <c r="CM108" i="19"/>
  <c r="CN108" i="19" s="1"/>
  <c r="CL110" i="19"/>
  <c r="CO110" i="19" s="1"/>
  <c r="EG138" i="19"/>
  <c r="EE50" i="19"/>
  <c r="EH50" i="19" s="1"/>
  <c r="ED50" i="19"/>
  <c r="CL125" i="19"/>
  <c r="CO125" i="19" s="1"/>
  <c r="DU75" i="19"/>
  <c r="DX75" i="19" s="1"/>
  <c r="ER94" i="19"/>
  <c r="DT10" i="19" l="1"/>
  <c r="DV10" i="19"/>
  <c r="DT19" i="19"/>
  <c r="DV19" i="19"/>
  <c r="DW19" i="19" s="1"/>
  <c r="DV133" i="19"/>
  <c r="DT133" i="19"/>
  <c r="DU133" i="19"/>
  <c r="DX133" i="19" s="1"/>
  <c r="DV45" i="19"/>
  <c r="DT45" i="19"/>
  <c r="ER18" i="19"/>
  <c r="EO58" i="19"/>
  <c r="ED19" i="19"/>
  <c r="EQ58" i="19"/>
  <c r="DI60" i="19"/>
  <c r="EE120" i="19"/>
  <c r="EH120" i="19" s="1"/>
  <c r="EG97" i="19"/>
  <c r="DI111" i="19"/>
  <c r="BY111" i="19"/>
  <c r="CZ86" i="19"/>
  <c r="EE109" i="19"/>
  <c r="EH109" i="19" s="1"/>
  <c r="ER12" i="19"/>
  <c r="BY38" i="19"/>
  <c r="CB63" i="19"/>
  <c r="CK10" i="19"/>
  <c r="ER102" i="19"/>
  <c r="BY64" i="19"/>
  <c r="DU97" i="19"/>
  <c r="DX97" i="19" s="1"/>
  <c r="DV97" i="19"/>
  <c r="DW97" i="19" s="1"/>
  <c r="DS36" i="19"/>
  <c r="DU36" i="19" s="1"/>
  <c r="DX36" i="19" s="1"/>
  <c r="DI104" i="19"/>
  <c r="CW95" i="19"/>
  <c r="EE104" i="19"/>
  <c r="EH104" i="19" s="1"/>
  <c r="DU83" i="19"/>
  <c r="DX83" i="19" s="1"/>
  <c r="EQ39" i="19"/>
  <c r="ER65" i="19"/>
  <c r="DT33" i="19"/>
  <c r="BN104" i="19"/>
  <c r="BP104" i="19" s="1"/>
  <c r="BQ104" i="19" s="1"/>
  <c r="DQ104" i="19"/>
  <c r="DL84" i="19"/>
  <c r="DT95" i="19"/>
  <c r="EO15" i="19"/>
  <c r="EP78" i="19"/>
  <c r="ES78" i="19" s="1"/>
  <c r="CL84" i="19"/>
  <c r="CO84" i="19" s="1"/>
  <c r="CA64" i="19"/>
  <c r="CB64" i="19" s="1"/>
  <c r="DT39" i="19"/>
  <c r="EQ15" i="19"/>
  <c r="ER15" i="19" s="1"/>
  <c r="ED104" i="19"/>
  <c r="CB114" i="19"/>
  <c r="CB95" i="19"/>
  <c r="BY36" i="19"/>
  <c r="DL93" i="19"/>
  <c r="DU131" i="19"/>
  <c r="DX131" i="19" s="1"/>
  <c r="ER42" i="19"/>
  <c r="EG78" i="19"/>
  <c r="BN64" i="19"/>
  <c r="BP64" i="19" s="1"/>
  <c r="BQ64" i="19" s="1"/>
  <c r="DQ64" i="19"/>
  <c r="BN118" i="19"/>
  <c r="BP118" i="19" s="1"/>
  <c r="BQ118" i="19" s="1"/>
  <c r="DQ118" i="19"/>
  <c r="DK95" i="19"/>
  <c r="DL95" i="19" s="1"/>
  <c r="DL133" i="19"/>
  <c r="EP83" i="19"/>
  <c r="ES83" i="19" s="1"/>
  <c r="CL41" i="19"/>
  <c r="CO41" i="19" s="1"/>
  <c r="DU65" i="19"/>
  <c r="DX65" i="19" s="1"/>
  <c r="CN130" i="19"/>
  <c r="BZ123" i="19"/>
  <c r="CC123" i="19" s="1"/>
  <c r="EG93" i="19"/>
  <c r="DU117" i="19"/>
  <c r="DX117" i="19" s="1"/>
  <c r="DS117" i="19"/>
  <c r="CN39" i="19"/>
  <c r="ER72" i="19"/>
  <c r="CX114" i="19"/>
  <c r="DA114" i="19" s="1"/>
  <c r="CY114" i="19"/>
  <c r="CZ114" i="19" s="1"/>
  <c r="DL91" i="19"/>
  <c r="DU95" i="19"/>
  <c r="DX95" i="19" s="1"/>
  <c r="CB131" i="19"/>
  <c r="EG127" i="19"/>
  <c r="CW90" i="19"/>
  <c r="EO109" i="19"/>
  <c r="CK38" i="19"/>
  <c r="DL18" i="19"/>
  <c r="EE18" i="19"/>
  <c r="EH18" i="19" s="1"/>
  <c r="ED58" i="19"/>
  <c r="CN46" i="19"/>
  <c r="DI16" i="19"/>
  <c r="EP18" i="19"/>
  <c r="ES18" i="19" s="1"/>
  <c r="DW46" i="19"/>
  <c r="CY38" i="19"/>
  <c r="EP19" i="19"/>
  <c r="ES19" i="19" s="1"/>
  <c r="BP19" i="19"/>
  <c r="BQ19" i="19" s="1"/>
  <c r="CZ58" i="19"/>
  <c r="BI105" i="19"/>
  <c r="EG21" i="19"/>
  <c r="EP109" i="19"/>
  <c r="ES109" i="19" s="1"/>
  <c r="EG48" i="19"/>
  <c r="CN128" i="19"/>
  <c r="CV41" i="19"/>
  <c r="CW41" i="19" s="1"/>
  <c r="CM64" i="19"/>
  <c r="CN64" i="19" s="1"/>
  <c r="DI47" i="19"/>
  <c r="BY45" i="19"/>
  <c r="CN131" i="19"/>
  <c r="ER100" i="19"/>
  <c r="DV131" i="19"/>
  <c r="DW131" i="19" s="1"/>
  <c r="CZ10" i="19"/>
  <c r="BY10" i="19"/>
  <c r="CK45" i="19"/>
  <c r="CN106" i="19"/>
  <c r="ED93" i="19"/>
  <c r="EP42" i="19"/>
  <c r="ES42" i="19" s="1"/>
  <c r="CY91" i="19"/>
  <c r="CK84" i="19"/>
  <c r="DV33" i="19"/>
  <c r="DW33" i="19" s="1"/>
  <c r="CW131" i="19"/>
  <c r="EQ80" i="19"/>
  <c r="ER80" i="19" s="1"/>
  <c r="CZ78" i="19"/>
  <c r="CL80" i="19"/>
  <c r="CO80" i="19" s="1"/>
  <c r="EG10" i="19"/>
  <c r="EQ53" i="19"/>
  <c r="ER53" i="19" s="1"/>
  <c r="ER34" i="19"/>
  <c r="DK64" i="19"/>
  <c r="EP91" i="19"/>
  <c r="ES91" i="19" s="1"/>
  <c r="CY53" i="19"/>
  <c r="CZ53" i="19" s="1"/>
  <c r="EP39" i="19"/>
  <c r="ES39" i="19" s="1"/>
  <c r="EE84" i="19"/>
  <c r="EH84" i="19" s="1"/>
  <c r="DJ104" i="19"/>
  <c r="DM104" i="19" s="1"/>
  <c r="DL131" i="19"/>
  <c r="CM33" i="19"/>
  <c r="CL47" i="19"/>
  <c r="CO47" i="19" s="1"/>
  <c r="CW53" i="19"/>
  <c r="EE41" i="19"/>
  <c r="EH41" i="19" s="1"/>
  <c r="EP64" i="19"/>
  <c r="ES64" i="19" s="1"/>
  <c r="DS28" i="19"/>
  <c r="DU28" i="19" s="1"/>
  <c r="DX28" i="19" s="1"/>
  <c r="DS80" i="19"/>
  <c r="DU80" i="19" s="1"/>
  <c r="DX80" i="19" s="1"/>
  <c r="EG53" i="19"/>
  <c r="BY53" i="19"/>
  <c r="CM36" i="19"/>
  <c r="CN36" i="19" s="1"/>
  <c r="CB39" i="19"/>
  <c r="CM41" i="19"/>
  <c r="CK47" i="19"/>
  <c r="CL36" i="19"/>
  <c r="CO36" i="19" s="1"/>
  <c r="DV65" i="19"/>
  <c r="DW65" i="19" s="1"/>
  <c r="DI33" i="19"/>
  <c r="CL45" i="19"/>
  <c r="CO45" i="19" s="1"/>
  <c r="BP15" i="19"/>
  <c r="BQ15" i="19" s="1"/>
  <c r="EG60" i="19"/>
  <c r="EP38" i="19"/>
  <c r="ES38" i="19" s="1"/>
  <c r="EE116" i="19"/>
  <c r="EH116" i="19" s="1"/>
  <c r="CW120" i="19"/>
  <c r="EF134" i="19"/>
  <c r="BK40" i="19"/>
  <c r="DK134" i="19"/>
  <c r="CB88" i="19"/>
  <c r="EF12" i="19"/>
  <c r="EG12" i="19" s="1"/>
  <c r="CM85" i="19"/>
  <c r="DJ123" i="19"/>
  <c r="DM123" i="19" s="1"/>
  <c r="DW70" i="19"/>
  <c r="CY116" i="19"/>
  <c r="EC35" i="19"/>
  <c r="ED35" i="19" s="1"/>
  <c r="CL42" i="19"/>
  <c r="CO42" i="19" s="1"/>
  <c r="CA36" i="19"/>
  <c r="CB36" i="19" s="1"/>
  <c r="BY15" i="19"/>
  <c r="EO72" i="19"/>
  <c r="ED65" i="19"/>
  <c r="CY72" i="19"/>
  <c r="CZ72" i="19" s="1"/>
  <c r="EE45" i="19"/>
  <c r="EH45" i="19" s="1"/>
  <c r="CB41" i="19"/>
  <c r="EE72" i="19"/>
  <c r="EH72" i="19" s="1"/>
  <c r="EO33" i="19"/>
  <c r="DS100" i="19"/>
  <c r="DU100" i="19"/>
  <c r="DX100" i="19" s="1"/>
  <c r="CW33" i="19"/>
  <c r="DQ54" i="19"/>
  <c r="BN54" i="19"/>
  <c r="BP54" i="19" s="1"/>
  <c r="BQ54" i="19" s="1"/>
  <c r="DI10" i="19"/>
  <c r="CN83" i="19"/>
  <c r="DS83" i="19"/>
  <c r="BP65" i="19"/>
  <c r="BQ65" i="19" s="1"/>
  <c r="EF36" i="19"/>
  <c r="CM65" i="19"/>
  <c r="CZ42" i="19"/>
  <c r="BZ10" i="19"/>
  <c r="CC10" i="19" s="1"/>
  <c r="EE15" i="19"/>
  <c r="EH15" i="19" s="1"/>
  <c r="EE64" i="19"/>
  <c r="EH64" i="19" s="1"/>
  <c r="CB53" i="19"/>
  <c r="EF41" i="19"/>
  <c r="DI41" i="19"/>
  <c r="DQ94" i="19"/>
  <c r="DS94" i="19" s="1"/>
  <c r="DU94" i="19" s="1"/>
  <c r="DX94" i="19" s="1"/>
  <c r="BN94" i="19"/>
  <c r="BP94" i="19" s="1"/>
  <c r="BQ94" i="19" s="1"/>
  <c r="CZ102" i="19"/>
  <c r="CZ104" i="19"/>
  <c r="CK72" i="19"/>
  <c r="CY47" i="19"/>
  <c r="EE80" i="19"/>
  <c r="EH80" i="19" s="1"/>
  <c r="DU42" i="19"/>
  <c r="DX42" i="19" s="1"/>
  <c r="DW82" i="19"/>
  <c r="DU15" i="19"/>
  <c r="DX15" i="19" s="1"/>
  <c r="CY135" i="19"/>
  <c r="CZ135" i="19" s="1"/>
  <c r="CX135" i="19"/>
  <c r="DA135" i="19" s="1"/>
  <c r="CM91" i="19"/>
  <c r="CN91" i="19" s="1"/>
  <c r="EO110" i="19"/>
  <c r="DL19" i="19"/>
  <c r="CZ120" i="19"/>
  <c r="DV85" i="19"/>
  <c r="CK109" i="19"/>
  <c r="CB126" i="19"/>
  <c r="DL49" i="19"/>
  <c r="ED109" i="19"/>
  <c r="EG79" i="19"/>
  <c r="CL109" i="19"/>
  <c r="CO109" i="19" s="1"/>
  <c r="CA38" i="19"/>
  <c r="CL60" i="19"/>
  <c r="CO60" i="19" s="1"/>
  <c r="CZ129" i="19"/>
  <c r="DI86" i="19"/>
  <c r="DJ86" i="19"/>
  <c r="DM86" i="19" s="1"/>
  <c r="DK86" i="19"/>
  <c r="DL86" i="19" s="1"/>
  <c r="CW133" i="19"/>
  <c r="CX133" i="19"/>
  <c r="DA133" i="19" s="1"/>
  <c r="DI95" i="19"/>
  <c r="ER33" i="19"/>
  <c r="EG131" i="19"/>
  <c r="DU45" i="19"/>
  <c r="DX45" i="19" s="1"/>
  <c r="CX95" i="19"/>
  <c r="DA95" i="19" s="1"/>
  <c r="ED72" i="19"/>
  <c r="DV93" i="19"/>
  <c r="CL91" i="19"/>
  <c r="CO91" i="19" s="1"/>
  <c r="DQ9" i="19"/>
  <c r="BN9" i="19"/>
  <c r="BP9" i="19" s="1"/>
  <c r="BQ9" i="19" s="1"/>
  <c r="EP95" i="19"/>
  <c r="ES95" i="19" s="1"/>
  <c r="DL10" i="19"/>
  <c r="EQ10" i="19"/>
  <c r="ER10" i="19" s="1"/>
  <c r="ED45" i="19"/>
  <c r="BN53" i="19"/>
  <c r="DQ53" i="19"/>
  <c r="EE36" i="19"/>
  <c r="EH36" i="19" s="1"/>
  <c r="CB121" i="19"/>
  <c r="DU41" i="19"/>
  <c r="DX41" i="19" s="1"/>
  <c r="DQ72" i="19"/>
  <c r="BN72" i="19"/>
  <c r="BP72" i="19" s="1"/>
  <c r="BQ72" i="19" s="1"/>
  <c r="BZ72" i="19"/>
  <c r="CC72" i="19" s="1"/>
  <c r="DL45" i="19"/>
  <c r="EQ131" i="19"/>
  <c r="ER113" i="19"/>
  <c r="CN71" i="19"/>
  <c r="CB117" i="19"/>
  <c r="DL28" i="19"/>
  <c r="ER78" i="19"/>
  <c r="EQ38" i="19"/>
  <c r="ER19" i="19"/>
  <c r="EF116" i="19"/>
  <c r="DV12" i="19"/>
  <c r="DW41" i="19"/>
  <c r="DU61" i="19"/>
  <c r="DX61" i="19" s="1"/>
  <c r="DS61" i="19"/>
  <c r="CL48" i="19"/>
  <c r="CO48" i="19" s="1"/>
  <c r="CM48" i="19"/>
  <c r="CN48" i="19" s="1"/>
  <c r="EG72" i="19"/>
  <c r="CN33" i="19"/>
  <c r="CO33" i="19"/>
  <c r="CL10" i="19"/>
  <c r="CO10" i="19" s="1"/>
  <c r="DK118" i="19"/>
  <c r="DL118" i="19" s="1"/>
  <c r="DI118" i="19"/>
  <c r="DJ118" i="19"/>
  <c r="DM118" i="19" s="1"/>
  <c r="DS135" i="19"/>
  <c r="DL75" i="19"/>
  <c r="EG34" i="19"/>
  <c r="DS91" i="19"/>
  <c r="CX47" i="19"/>
  <c r="DA47" i="19" s="1"/>
  <c r="CL65" i="19"/>
  <c r="CO65" i="19" s="1"/>
  <c r="CX91" i="19"/>
  <c r="DA91" i="19" s="1"/>
  <c r="DS78" i="19"/>
  <c r="DU78" i="19"/>
  <c r="DX78" i="19" s="1"/>
  <c r="DU47" i="19"/>
  <c r="DX47" i="19" s="1"/>
  <c r="DQ102" i="19"/>
  <c r="DS102" i="19" s="1"/>
  <c r="BN102" i="19"/>
  <c r="BP102" i="19" s="1"/>
  <c r="BQ102" i="19" s="1"/>
  <c r="CL83" i="19"/>
  <c r="CO83" i="19" s="1"/>
  <c r="DV39" i="19"/>
  <c r="DW39" i="19" s="1"/>
  <c r="EQ125" i="19"/>
  <c r="ER125" i="19" s="1"/>
  <c r="ER95" i="19"/>
  <c r="BN48" i="19"/>
  <c r="BP48" i="19" s="1"/>
  <c r="BQ48" i="19" s="1"/>
  <c r="DQ48" i="19"/>
  <c r="CM126" i="19"/>
  <c r="DL9" i="19"/>
  <c r="DV126" i="19"/>
  <c r="EO16" i="19"/>
  <c r="EG129" i="19"/>
  <c r="CX85" i="19"/>
  <c r="DA85" i="19" s="1"/>
  <c r="CK85" i="19"/>
  <c r="DK116" i="19"/>
  <c r="DL116" i="19" s="1"/>
  <c r="CB54" i="19"/>
  <c r="DI129" i="19"/>
  <c r="DI110" i="19"/>
  <c r="DK16" i="19"/>
  <c r="BZ120" i="19"/>
  <c r="CC120" i="19" s="1"/>
  <c r="DT116" i="19"/>
  <c r="CB97" i="19"/>
  <c r="EE90" i="19"/>
  <c r="EH90" i="19" s="1"/>
  <c r="CY16" i="19"/>
  <c r="CZ16" i="19" s="1"/>
  <c r="EF19" i="19"/>
  <c r="EG89" i="19"/>
  <c r="CN97" i="19"/>
  <c r="CA90" i="19"/>
  <c r="CL16" i="19"/>
  <c r="CO16" i="19" s="1"/>
  <c r="BP85" i="19"/>
  <c r="BQ85" i="19" s="1"/>
  <c r="CA120" i="19"/>
  <c r="CB120" i="19" s="1"/>
  <c r="EQ16" i="19"/>
  <c r="EF83" i="19"/>
  <c r="EG83" i="19" s="1"/>
  <c r="ED83" i="19"/>
  <c r="CB106" i="19"/>
  <c r="CA91" i="19"/>
  <c r="CB91" i="19" s="1"/>
  <c r="EQ64" i="19"/>
  <c r="ER64" i="19" s="1"/>
  <c r="BZ131" i="19"/>
  <c r="CC131" i="19" s="1"/>
  <c r="CB102" i="19"/>
  <c r="ER117" i="19"/>
  <c r="EE47" i="19"/>
  <c r="EH47" i="19" s="1"/>
  <c r="CX117" i="19"/>
  <c r="DA117" i="19" s="1"/>
  <c r="CY117" i="19"/>
  <c r="CZ117" i="19" s="1"/>
  <c r="CN114" i="19"/>
  <c r="CM93" i="19"/>
  <c r="CN93" i="19" s="1"/>
  <c r="DL34" i="19"/>
  <c r="DJ64" i="19"/>
  <c r="DM64" i="19" s="1"/>
  <c r="CK48" i="19"/>
  <c r="CV64" i="19"/>
  <c r="CW64" i="19" s="1"/>
  <c r="CM42" i="19"/>
  <c r="CN42" i="19" s="1"/>
  <c r="EQ83" i="19"/>
  <c r="ER83" i="19" s="1"/>
  <c r="DU93" i="19"/>
  <c r="DX93" i="19" s="1"/>
  <c r="DW34" i="19"/>
  <c r="DT71" i="19"/>
  <c r="DV71" i="19"/>
  <c r="DW71" i="19" s="1"/>
  <c r="DI93" i="19"/>
  <c r="BP88" i="19"/>
  <c r="BQ88" i="19" s="1"/>
  <c r="BP53" i="19"/>
  <c r="BQ53" i="19" s="1"/>
  <c r="CL39" i="19"/>
  <c r="CO39" i="19" s="1"/>
  <c r="EQ91" i="19"/>
  <c r="ER91" i="19" s="1"/>
  <c r="DK33" i="19"/>
  <c r="DL33" i="19" s="1"/>
  <c r="CM133" i="19"/>
  <c r="CN133" i="19" s="1"/>
  <c r="EF64" i="19"/>
  <c r="ER114" i="19"/>
  <c r="BP78" i="19"/>
  <c r="BQ78" i="19" s="1"/>
  <c r="CX34" i="19"/>
  <c r="DA34" i="19" s="1"/>
  <c r="CY34" i="19"/>
  <c r="CZ34" i="19" s="1"/>
  <c r="EQ93" i="19"/>
  <c r="ER93" i="19" s="1"/>
  <c r="DL83" i="19"/>
  <c r="DK39" i="19"/>
  <c r="DL39" i="19" s="1"/>
  <c r="CB135" i="19"/>
  <c r="CM78" i="19"/>
  <c r="CN78" i="19" s="1"/>
  <c r="CX83" i="19"/>
  <c r="DA83" i="19" s="1"/>
  <c r="DS113" i="19"/>
  <c r="DJ78" i="19"/>
  <c r="DM78" i="19" s="1"/>
  <c r="EQ133" i="19"/>
  <c r="ER133" i="19" s="1"/>
  <c r="CN69" i="19"/>
  <c r="EG113" i="19"/>
  <c r="ER48" i="19"/>
  <c r="CA111" i="19"/>
  <c r="CK134" i="19"/>
  <c r="ED134" i="19"/>
  <c r="CB94" i="19"/>
  <c r="EQ129" i="19"/>
  <c r="DK123" i="19"/>
  <c r="EF58" i="19"/>
  <c r="DL110" i="19"/>
  <c r="EO129" i="19"/>
  <c r="ER85" i="19"/>
  <c r="CB79" i="19"/>
  <c r="ER88" i="19"/>
  <c r="DU87" i="19"/>
  <c r="DX87" i="19" s="1"/>
  <c r="DS87" i="19"/>
  <c r="CK93" i="19"/>
  <c r="EG80" i="19"/>
  <c r="DU10" i="19"/>
  <c r="DX10" i="19" s="1"/>
  <c r="ER47" i="19"/>
  <c r="CK64" i="19"/>
  <c r="DW42" i="19"/>
  <c r="DI84" i="19"/>
  <c r="ER131" i="19"/>
  <c r="ES131" i="19"/>
  <c r="DS17" i="19"/>
  <c r="DU17" i="19"/>
  <c r="DX17" i="19" s="1"/>
  <c r="CZ45" i="19"/>
  <c r="DW47" i="19"/>
  <c r="CZ84" i="19"/>
  <c r="EF95" i="19"/>
  <c r="EG95" i="19" s="1"/>
  <c r="CV39" i="19"/>
  <c r="CW39" i="19"/>
  <c r="DK102" i="19"/>
  <c r="DL102" i="19" s="1"/>
  <c r="CN74" i="19"/>
  <c r="BZ104" i="19"/>
  <c r="CC104" i="19" s="1"/>
  <c r="EO42" i="19"/>
  <c r="DL17" i="19"/>
  <c r="DI42" i="19"/>
  <c r="BZ15" i="19"/>
  <c r="CC15" i="19" s="1"/>
  <c r="CN113" i="19"/>
  <c r="DL48" i="19"/>
  <c r="CA65" i="19"/>
  <c r="CB65" i="19" s="1"/>
  <c r="DL135" i="19"/>
  <c r="CB17" i="19"/>
  <c r="CV40" i="19"/>
  <c r="CX40" i="19" s="1"/>
  <c r="DA40" i="19" s="1"/>
  <c r="CW40" i="19"/>
  <c r="DW116" i="19"/>
  <c r="DQ40" i="19"/>
  <c r="BN40" i="19"/>
  <c r="DT38" i="19"/>
  <c r="DV38" i="19"/>
  <c r="CY40" i="19"/>
  <c r="CM129" i="19"/>
  <c r="DQ105" i="19"/>
  <c r="BN105" i="19"/>
  <c r="BP105" i="19" s="1"/>
  <c r="BQ105" i="19" s="1"/>
  <c r="EG46" i="19"/>
  <c r="ER97" i="19"/>
  <c r="DH35" i="19"/>
  <c r="DK35" i="19" s="1"/>
  <c r="EN40" i="19"/>
  <c r="EO40" i="19" s="1"/>
  <c r="EP126" i="19"/>
  <c r="ES126" i="19" s="1"/>
  <c r="CN9" i="19"/>
  <c r="EG18" i="19"/>
  <c r="EP116" i="19"/>
  <c r="ES116" i="19" s="1"/>
  <c r="CA129" i="19"/>
  <c r="CB129" i="19" s="1"/>
  <c r="DW63" i="19"/>
  <c r="CN50" i="19"/>
  <c r="CW85" i="19"/>
  <c r="EE111" i="19"/>
  <c r="EH111" i="19" s="1"/>
  <c r="DT49" i="19"/>
  <c r="DV49" i="19"/>
  <c r="DW49" i="19" s="1"/>
  <c r="CB46" i="19"/>
  <c r="DJ60" i="19"/>
  <c r="DM60" i="19" s="1"/>
  <c r="BN79" i="19"/>
  <c r="BP79" i="19" s="1"/>
  <c r="BQ79" i="19" s="1"/>
  <c r="DQ79" i="19"/>
  <c r="CA109" i="19"/>
  <c r="CB109" i="19" s="1"/>
  <c r="DU24" i="19"/>
  <c r="DX24" i="19" s="1"/>
  <c r="DS24" i="19"/>
  <c r="DI40" i="19"/>
  <c r="DH40" i="19"/>
  <c r="DL88" i="19"/>
  <c r="CL134" i="19"/>
  <c r="CO134" i="19" s="1"/>
  <c r="BZ90" i="19"/>
  <c r="CC90" i="19" s="1"/>
  <c r="CK120" i="19"/>
  <c r="DJ134" i="19"/>
  <c r="DM134" i="19" s="1"/>
  <c r="BM40" i="19"/>
  <c r="CM19" i="19"/>
  <c r="CB127" i="19"/>
  <c r="BM35" i="19"/>
  <c r="CX127" i="19"/>
  <c r="DA127" i="19" s="1"/>
  <c r="DI127" i="19"/>
  <c r="EN105" i="19"/>
  <c r="EQ105" i="19" s="1"/>
  <c r="EO105" i="19"/>
  <c r="BN58" i="19"/>
  <c r="BP58" i="19" s="1"/>
  <c r="BQ58" i="19" s="1"/>
  <c r="DQ58" i="19"/>
  <c r="DW136" i="19"/>
  <c r="BZ18" i="19"/>
  <c r="CC18" i="19" s="1"/>
  <c r="DK127" i="19"/>
  <c r="DL127" i="19" s="1"/>
  <c r="ED126" i="19"/>
  <c r="CW18" i="19"/>
  <c r="CA123" i="19"/>
  <c r="CB123" i="19" s="1"/>
  <c r="DW75" i="19"/>
  <c r="CZ31" i="19"/>
  <c r="CW129" i="19"/>
  <c r="ER130" i="19"/>
  <c r="EQ110" i="19"/>
  <c r="ER110" i="19" s="1"/>
  <c r="EE123" i="19"/>
  <c r="EH123" i="19" s="1"/>
  <c r="DL46" i="19"/>
  <c r="DU111" i="19"/>
  <c r="DX111" i="19" s="1"/>
  <c r="ER58" i="19"/>
  <c r="CZ67" i="19"/>
  <c r="EG9" i="19"/>
  <c r="CM79" i="19"/>
  <c r="CN79" i="19" s="1"/>
  <c r="ER109" i="19"/>
  <c r="EO126" i="19"/>
  <c r="CM116" i="19"/>
  <c r="CN116" i="19" s="1"/>
  <c r="EO127" i="19"/>
  <c r="CK126" i="19"/>
  <c r="DV124" i="19"/>
  <c r="DW124" i="19" s="1"/>
  <c r="DT124" i="19"/>
  <c r="CK12" i="19"/>
  <c r="CL90" i="19"/>
  <c r="CO90" i="19" s="1"/>
  <c r="CV123" i="19"/>
  <c r="CW123" i="19"/>
  <c r="DS125" i="19"/>
  <c r="CX19" i="19"/>
  <c r="DA19" i="19" s="1"/>
  <c r="CY108" i="19"/>
  <c r="CX108" i="19"/>
  <c r="DA108" i="19" s="1"/>
  <c r="ER111" i="19"/>
  <c r="CX46" i="19"/>
  <c r="DA46" i="19" s="1"/>
  <c r="CY46" i="19"/>
  <c r="CN110" i="19"/>
  <c r="DK85" i="19"/>
  <c r="DL85" i="19" s="1"/>
  <c r="DK111" i="19"/>
  <c r="DL111" i="19" s="1"/>
  <c r="CL120" i="19"/>
  <c r="CO120" i="19" s="1"/>
  <c r="DL90" i="19"/>
  <c r="DW121" i="19"/>
  <c r="CV60" i="19"/>
  <c r="CW60" i="19"/>
  <c r="EE35" i="19"/>
  <c r="EH35" i="19" s="1"/>
  <c r="CN88" i="19"/>
  <c r="DW133" i="19"/>
  <c r="EE126" i="19"/>
  <c r="EH126" i="19" s="1"/>
  <c r="DQ110" i="19"/>
  <c r="BN110" i="19"/>
  <c r="BP110" i="19" s="1"/>
  <c r="BQ110" i="19" s="1"/>
  <c r="DU126" i="19"/>
  <c r="DX126" i="19" s="1"/>
  <c r="EG63" i="19"/>
  <c r="CX38" i="19"/>
  <c r="DA38" i="19" s="1"/>
  <c r="DI90" i="19"/>
  <c r="CY21" i="19"/>
  <c r="CX21" i="19"/>
  <c r="DA21" i="19" s="1"/>
  <c r="CL123" i="19"/>
  <c r="CO123" i="19" s="1"/>
  <c r="CX110" i="19"/>
  <c r="DA110" i="19" s="1"/>
  <c r="DL63" i="19"/>
  <c r="DW130" i="19"/>
  <c r="DU19" i="19"/>
  <c r="DX19" i="19" s="1"/>
  <c r="CZ109" i="19"/>
  <c r="BX105" i="19"/>
  <c r="BZ105" i="19" s="1"/>
  <c r="CC105" i="19" s="1"/>
  <c r="CY130" i="19"/>
  <c r="CX130" i="19"/>
  <c r="DA130" i="19" s="1"/>
  <c r="CB90" i="19"/>
  <c r="CN109" i="19"/>
  <c r="DL109" i="19"/>
  <c r="DU134" i="19"/>
  <c r="DX134" i="19" s="1"/>
  <c r="CW130" i="19"/>
  <c r="ER38" i="19"/>
  <c r="CY73" i="19"/>
  <c r="CZ73" i="19" s="1"/>
  <c r="CX73" i="19"/>
  <c r="DA73" i="19" s="1"/>
  <c r="CN111" i="19"/>
  <c r="CL38" i="19"/>
  <c r="CO38" i="19" s="1"/>
  <c r="CY81" i="19"/>
  <c r="CX81" i="19"/>
  <c r="DA81" i="19" s="1"/>
  <c r="EG38" i="19"/>
  <c r="CM12" i="19"/>
  <c r="CN12" i="19" s="1"/>
  <c r="CL19" i="19"/>
  <c r="CO19" i="19" s="1"/>
  <c r="CX9" i="19"/>
  <c r="DA9" i="19" s="1"/>
  <c r="CY9" i="19"/>
  <c r="DL121" i="19"/>
  <c r="DU127" i="19"/>
  <c r="DX127" i="19" s="1"/>
  <c r="DS105" i="19"/>
  <c r="DV105" i="19" s="1"/>
  <c r="CY127" i="19"/>
  <c r="BZ12" i="19"/>
  <c r="CC12" i="19" s="1"/>
  <c r="CL129" i="19"/>
  <c r="CO129" i="19" s="1"/>
  <c r="EP127" i="19"/>
  <c r="ES127" i="19" s="1"/>
  <c r="ER57" i="19"/>
  <c r="CX22" i="19"/>
  <c r="DA22" i="19" s="1"/>
  <c r="CY22" i="19"/>
  <c r="CN63" i="19"/>
  <c r="BZ116" i="19"/>
  <c r="CC116" i="19" s="1"/>
  <c r="CZ116" i="19"/>
  <c r="BI35" i="19"/>
  <c r="DW21" i="19"/>
  <c r="DU60" i="19"/>
  <c r="DX60" i="19" s="1"/>
  <c r="DL16" i="19"/>
  <c r="EG19" i="19"/>
  <c r="EF35" i="19"/>
  <c r="EG35" i="19" s="1"/>
  <c r="ER129" i="19"/>
  <c r="DS73" i="19"/>
  <c r="DU73" i="19" s="1"/>
  <c r="DX73" i="19" s="1"/>
  <c r="DV111" i="19"/>
  <c r="DW111" i="19" s="1"/>
  <c r="DU81" i="19"/>
  <c r="DX81" i="19" s="1"/>
  <c r="DS81" i="19"/>
  <c r="CA19" i="19"/>
  <c r="CB19" i="19" s="1"/>
  <c r="DT25" i="19"/>
  <c r="DV25" i="19"/>
  <c r="DW25" i="19" s="1"/>
  <c r="DS22" i="19"/>
  <c r="DU22" i="19" s="1"/>
  <c r="DX22" i="19" s="1"/>
  <c r="CB38" i="19"/>
  <c r="CY110" i="19"/>
  <c r="DS40" i="19"/>
  <c r="DT40" i="19" s="1"/>
  <c r="CV134" i="19"/>
  <c r="CW134" i="19" s="1"/>
  <c r="BY109" i="19"/>
  <c r="DW126" i="19"/>
  <c r="CV111" i="19"/>
  <c r="CW111" i="19" s="1"/>
  <c r="CZ76" i="19"/>
  <c r="DK40" i="19"/>
  <c r="ER86" i="19"/>
  <c r="CM90" i="19"/>
  <c r="EN35" i="19"/>
  <c r="EP35" i="19" s="1"/>
  <c r="ES35" i="19" s="1"/>
  <c r="EG90" i="19"/>
  <c r="CW73" i="19"/>
  <c r="BY129" i="19"/>
  <c r="DI85" i="19"/>
  <c r="CW81" i="19"/>
  <c r="DL123" i="19"/>
  <c r="CL58" i="19"/>
  <c r="CO58" i="19" s="1"/>
  <c r="DI116" i="19"/>
  <c r="EG58" i="19"/>
  <c r="DS74" i="19"/>
  <c r="DU74" i="19" s="1"/>
  <c r="DX74" i="19" s="1"/>
  <c r="EC105" i="19"/>
  <c r="ED105" i="19" s="1"/>
  <c r="EQ120" i="19"/>
  <c r="CB89" i="19"/>
  <c r="BX40" i="19"/>
  <c r="BY40" i="19"/>
  <c r="CJ105" i="19"/>
  <c r="CL105" i="19" s="1"/>
  <c r="CO105" i="19" s="1"/>
  <c r="CK105" i="19"/>
  <c r="CJ35" i="19"/>
  <c r="CL35" i="19" s="1"/>
  <c r="CO35" i="19" s="1"/>
  <c r="EG110" i="19"/>
  <c r="DW88" i="19"/>
  <c r="CM105" i="19"/>
  <c r="CK18" i="19"/>
  <c r="DK58" i="19"/>
  <c r="CS105" i="19"/>
  <c r="CY57" i="19"/>
  <c r="CX57" i="19"/>
  <c r="DA57" i="19" s="1"/>
  <c r="CY125" i="19"/>
  <c r="CX125" i="19"/>
  <c r="DA125" i="19" s="1"/>
  <c r="EQ134" i="19"/>
  <c r="ER134" i="19" s="1"/>
  <c r="EO60" i="19"/>
  <c r="CB9" i="19"/>
  <c r="EQ60" i="19"/>
  <c r="ER60" i="19" s="1"/>
  <c r="CS35" i="19"/>
  <c r="EG136" i="19"/>
  <c r="DW128" i="19"/>
  <c r="CN85" i="19"/>
  <c r="ER16" i="19"/>
  <c r="CN126" i="19"/>
  <c r="EG116" i="19"/>
  <c r="EC40" i="19"/>
  <c r="ED40" i="19" s="1"/>
  <c r="DL73" i="19"/>
  <c r="BZ16" i="19"/>
  <c r="CC16" i="19" s="1"/>
  <c r="CV12" i="19"/>
  <c r="CW12" i="19" s="1"/>
  <c r="DT138" i="19"/>
  <c r="DV138" i="19"/>
  <c r="DL129" i="19"/>
  <c r="CA40" i="19"/>
  <c r="CV79" i="19"/>
  <c r="CW79" i="19" s="1"/>
  <c r="CX18" i="19"/>
  <c r="DA18" i="19" s="1"/>
  <c r="EG50" i="19"/>
  <c r="EG123" i="19"/>
  <c r="CX90" i="19"/>
  <c r="DA90" i="19" s="1"/>
  <c r="CB58" i="19"/>
  <c r="DL120" i="19"/>
  <c r="CY94" i="19"/>
  <c r="CX94" i="19"/>
  <c r="DA94" i="19" s="1"/>
  <c r="EP79" i="19"/>
  <c r="ES79" i="19" s="1"/>
  <c r="CM58" i="19"/>
  <c r="DS120" i="19"/>
  <c r="DU120" i="19" s="1"/>
  <c r="DX120" i="19" s="1"/>
  <c r="CJ40" i="19"/>
  <c r="CL40" i="19" s="1"/>
  <c r="CO40" i="19" s="1"/>
  <c r="BX35" i="19"/>
  <c r="CA35" i="19" s="1"/>
  <c r="BY35" i="19"/>
  <c r="CX32" i="19"/>
  <c r="DA32" i="19" s="1"/>
  <c r="CY32" i="19"/>
  <c r="DT94" i="19"/>
  <c r="DV94" i="19"/>
  <c r="DW94" i="19" s="1"/>
  <c r="CN125" i="19"/>
  <c r="EF105" i="19"/>
  <c r="DU38" i="19"/>
  <c r="DX38" i="19" s="1"/>
  <c r="EG32" i="19"/>
  <c r="CN81" i="19"/>
  <c r="DJ58" i="19"/>
  <c r="DM58" i="19" s="1"/>
  <c r="DL57" i="19"/>
  <c r="CB21" i="19"/>
  <c r="DU123" i="19"/>
  <c r="DX123" i="19" s="1"/>
  <c r="DU85" i="19"/>
  <c r="DX85" i="19" s="1"/>
  <c r="DL38" i="19"/>
  <c r="BZ40" i="19"/>
  <c r="CC40" i="19" s="1"/>
  <c r="EG134" i="19"/>
  <c r="DV98" i="19"/>
  <c r="DW98" i="19" s="1"/>
  <c r="DT98" i="19"/>
  <c r="DS57" i="19"/>
  <c r="EP120" i="19"/>
  <c r="ES120" i="19" s="1"/>
  <c r="CN127" i="19"/>
  <c r="EQ116" i="19"/>
  <c r="ER116" i="19" s="1"/>
  <c r="DV134" i="19"/>
  <c r="CB111" i="19"/>
  <c r="DU138" i="19"/>
  <c r="DX138" i="19" s="1"/>
  <c r="CB85" i="19"/>
  <c r="CB48" i="19"/>
  <c r="CX88" i="19"/>
  <c r="DA88" i="19" s="1"/>
  <c r="CY88" i="19"/>
  <c r="CZ88" i="19" s="1"/>
  <c r="CN18" i="19"/>
  <c r="CB128" i="19"/>
  <c r="DU86" i="19"/>
  <c r="DX86" i="19" s="1"/>
  <c r="DS86" i="19"/>
  <c r="EO134" i="19"/>
  <c r="EF120" i="19"/>
  <c r="EG120" i="19" s="1"/>
  <c r="DV50" i="19"/>
  <c r="DW50" i="19" s="1"/>
  <c r="DT50" i="19"/>
  <c r="ER90" i="19"/>
  <c r="EG85" i="19"/>
  <c r="EG88" i="19"/>
  <c r="CW94" i="19"/>
  <c r="DT68" i="19"/>
  <c r="DV68" i="19"/>
  <c r="DW68" i="19" s="1"/>
  <c r="DS129" i="19"/>
  <c r="BY16" i="19"/>
  <c r="DJ40" i="19"/>
  <c r="DM40" i="19" s="1"/>
  <c r="EE105" i="19"/>
  <c r="EH105" i="19" s="1"/>
  <c r="DQ16" i="19"/>
  <c r="BN16" i="19"/>
  <c r="BP16" i="19" s="1"/>
  <c r="BQ16" i="19" s="1"/>
  <c r="ER123" i="19"/>
  <c r="DU116" i="19"/>
  <c r="DX116" i="19" s="1"/>
  <c r="DS18" i="19"/>
  <c r="DK105" i="19"/>
  <c r="DL79" i="19"/>
  <c r="DH105" i="19"/>
  <c r="DI105" i="19" s="1"/>
  <c r="DS109" i="19"/>
  <c r="DU109" i="19" s="1"/>
  <c r="DX109" i="19" s="1"/>
  <c r="CB60" i="19"/>
  <c r="EG94" i="19"/>
  <c r="CY49" i="19"/>
  <c r="CX49" i="19"/>
  <c r="DA49" i="19" s="1"/>
  <c r="DU12" i="19"/>
  <c r="DX12" i="19" s="1"/>
  <c r="DW84" i="19"/>
  <c r="DV40" i="19"/>
  <c r="EQ79" i="19"/>
  <c r="ER79" i="19" s="1"/>
  <c r="DS90" i="19"/>
  <c r="DJ79" i="19"/>
  <c r="DM79" i="19" s="1"/>
  <c r="DW132" i="19"/>
  <c r="CZ48" i="19"/>
  <c r="ER24" i="19"/>
  <c r="DU102" i="19" l="1"/>
  <c r="DX102" i="19" s="1"/>
  <c r="DV102" i="19"/>
  <c r="DT102" i="19"/>
  <c r="DW138" i="19"/>
  <c r="EF40" i="19"/>
  <c r="CZ46" i="19"/>
  <c r="CM35" i="19"/>
  <c r="CN35" i="19" s="1"/>
  <c r="DV17" i="19"/>
  <c r="DW17" i="19" s="1"/>
  <c r="DT17" i="19"/>
  <c r="EG64" i="19"/>
  <c r="CZ85" i="19"/>
  <c r="DT91" i="19"/>
  <c r="DV91" i="19"/>
  <c r="DW15" i="19"/>
  <c r="CB104" i="19"/>
  <c r="EG45" i="19"/>
  <c r="CZ47" i="19"/>
  <c r="DT83" i="19"/>
  <c r="DV83" i="19"/>
  <c r="DW83" i="19" s="1"/>
  <c r="DV100" i="19"/>
  <c r="DW100" i="19" s="1"/>
  <c r="DT100" i="19"/>
  <c r="CN41" i="19"/>
  <c r="ER39" i="19"/>
  <c r="CB72" i="19"/>
  <c r="DL104" i="19"/>
  <c r="CN84" i="19"/>
  <c r="CZ32" i="19"/>
  <c r="EO35" i="19"/>
  <c r="BP40" i="19"/>
  <c r="BQ40" i="19" s="1"/>
  <c r="CB16" i="19"/>
  <c r="CY39" i="19"/>
  <c r="CZ39" i="19" s="1"/>
  <c r="CX39" i="19"/>
  <c r="DA39" i="19" s="1"/>
  <c r="DT87" i="19"/>
  <c r="DV87" i="19"/>
  <c r="DW87" i="19" s="1"/>
  <c r="DS48" i="19"/>
  <c r="DU48" i="19"/>
  <c r="DX48" i="19" s="1"/>
  <c r="DV117" i="19"/>
  <c r="DW117" i="19" s="1"/>
  <c r="DT117" i="19"/>
  <c r="CN80" i="19"/>
  <c r="EG84" i="19"/>
  <c r="CN16" i="19"/>
  <c r="DW45" i="19"/>
  <c r="CN129" i="19"/>
  <c r="DT135" i="19"/>
  <c r="DV135" i="19"/>
  <c r="DW135" i="19" s="1"/>
  <c r="EG109" i="19"/>
  <c r="DL64" i="19"/>
  <c r="CX41" i="19"/>
  <c r="DA41" i="19" s="1"/>
  <c r="CY41" i="19"/>
  <c r="CZ41" i="19" s="1"/>
  <c r="DS104" i="19"/>
  <c r="DW95" i="19"/>
  <c r="CN47" i="19"/>
  <c r="CZ125" i="19"/>
  <c r="EQ35" i="19"/>
  <c r="ER35" i="19" s="1"/>
  <c r="EE40" i="19"/>
  <c r="EH40" i="19" s="1"/>
  <c r="DT78" i="19"/>
  <c r="DV78" i="19"/>
  <c r="DW78" i="19" s="1"/>
  <c r="DU135" i="19"/>
  <c r="DX135" i="19" s="1"/>
  <c r="DS9" i="19"/>
  <c r="DU9" i="19" s="1"/>
  <c r="DX9" i="19" s="1"/>
  <c r="DS54" i="19"/>
  <c r="DU54" i="19"/>
  <c r="DX54" i="19" s="1"/>
  <c r="CZ83" i="19"/>
  <c r="CZ133" i="19"/>
  <c r="DW10" i="19"/>
  <c r="CB35" i="19"/>
  <c r="DW85" i="19"/>
  <c r="CK35" i="19"/>
  <c r="DT105" i="19"/>
  <c r="DT113" i="19"/>
  <c r="DV113" i="19"/>
  <c r="DW113" i="19" s="1"/>
  <c r="DS53" i="19"/>
  <c r="CB15" i="19"/>
  <c r="CN65" i="19"/>
  <c r="DT80" i="19"/>
  <c r="DV80" i="19"/>
  <c r="DW80" i="19" s="1"/>
  <c r="CZ91" i="19"/>
  <c r="DU118" i="19"/>
  <c r="DX118" i="19" s="1"/>
  <c r="DS118" i="19"/>
  <c r="EG104" i="19"/>
  <c r="DJ105" i="19"/>
  <c r="DM105" i="19" s="1"/>
  <c r="DV61" i="19"/>
  <c r="DW61" i="19" s="1"/>
  <c r="DT61" i="19"/>
  <c r="DW93" i="19"/>
  <c r="EG36" i="19"/>
  <c r="DL78" i="19"/>
  <c r="CN45" i="19"/>
  <c r="CN60" i="19"/>
  <c r="EG15" i="19"/>
  <c r="DU91" i="19"/>
  <c r="DX91" i="19" s="1"/>
  <c r="EG47" i="19"/>
  <c r="CB10" i="19"/>
  <c r="DS72" i="19"/>
  <c r="DU72" i="19" s="1"/>
  <c r="DX72" i="19" s="1"/>
  <c r="CZ110" i="19"/>
  <c r="BZ35" i="19"/>
  <c r="CC35" i="19" s="1"/>
  <c r="CY64" i="19"/>
  <c r="CZ64" i="19" s="1"/>
  <c r="CX64" i="19"/>
  <c r="DA64" i="19" s="1"/>
  <c r="EG41" i="19"/>
  <c r="DT28" i="19"/>
  <c r="DV28" i="19"/>
  <c r="DW28" i="19" s="1"/>
  <c r="DU64" i="19"/>
  <c r="DX64" i="19" s="1"/>
  <c r="DS64" i="19"/>
  <c r="DU113" i="19"/>
  <c r="DX113" i="19" s="1"/>
  <c r="DV36" i="19"/>
  <c r="DW36" i="19" s="1"/>
  <c r="DT36" i="19"/>
  <c r="CZ95" i="19"/>
  <c r="CN10" i="19"/>
  <c r="EQ40" i="19"/>
  <c r="BN35" i="19"/>
  <c r="BP35" i="19" s="1"/>
  <c r="BQ35" i="19" s="1"/>
  <c r="DQ35" i="19"/>
  <c r="BY105" i="19"/>
  <c r="CZ21" i="19"/>
  <c r="CZ40" i="19"/>
  <c r="CN120" i="19"/>
  <c r="DT129" i="19"/>
  <c r="DV129" i="19"/>
  <c r="DW129" i="19" s="1"/>
  <c r="CK40" i="19"/>
  <c r="CA105" i="19"/>
  <c r="CB105" i="19" s="1"/>
  <c r="DV81" i="19"/>
  <c r="DW81" i="19" s="1"/>
  <c r="DT81" i="19"/>
  <c r="DW12" i="19"/>
  <c r="EP105" i="19"/>
  <c r="ES105" i="19" s="1"/>
  <c r="CZ9" i="19"/>
  <c r="CZ81" i="19"/>
  <c r="CZ108" i="19"/>
  <c r="CM40" i="19"/>
  <c r="CN40" i="19" s="1"/>
  <c r="DU79" i="19"/>
  <c r="DX79" i="19" s="1"/>
  <c r="DS79" i="19"/>
  <c r="DI35" i="19"/>
  <c r="EG111" i="19"/>
  <c r="DL60" i="19"/>
  <c r="ER126" i="19"/>
  <c r="CZ38" i="19"/>
  <c r="DW127" i="19"/>
  <c r="DJ35" i="19"/>
  <c r="DM35" i="19" s="1"/>
  <c r="DT57" i="19"/>
  <c r="DV57" i="19"/>
  <c r="CN58" i="19"/>
  <c r="EG40" i="19"/>
  <c r="ER120" i="19"/>
  <c r="DU129" i="19"/>
  <c r="DX129" i="19" s="1"/>
  <c r="CZ127" i="19"/>
  <c r="EP40" i="19"/>
  <c r="ES40" i="19" s="1"/>
  <c r="DV125" i="19"/>
  <c r="DT125" i="19"/>
  <c r="CZ19" i="19"/>
  <c r="CN134" i="19"/>
  <c r="DT90" i="19"/>
  <c r="DV90" i="19"/>
  <c r="DV86" i="19"/>
  <c r="DW86" i="19" s="1"/>
  <c r="DT86" i="19"/>
  <c r="DU57" i="19"/>
  <c r="DX57" i="19" s="1"/>
  <c r="CV35" i="19"/>
  <c r="CW35" i="19" s="1"/>
  <c r="CZ57" i="19"/>
  <c r="DU90" i="19"/>
  <c r="DX90" i="19" s="1"/>
  <c r="CB12" i="19"/>
  <c r="DV22" i="19"/>
  <c r="DW22" i="19" s="1"/>
  <c r="DT22" i="19"/>
  <c r="DT73" i="19"/>
  <c r="DV73" i="19"/>
  <c r="DW73" i="19" s="1"/>
  <c r="CZ22" i="19"/>
  <c r="CX60" i="19"/>
  <c r="DA60" i="19" s="1"/>
  <c r="CY60" i="19"/>
  <c r="DU125" i="19"/>
  <c r="DX125" i="19" s="1"/>
  <c r="CN123" i="19"/>
  <c r="ER127" i="19"/>
  <c r="CZ18" i="19"/>
  <c r="CB18" i="19"/>
  <c r="DL40" i="19"/>
  <c r="EG126" i="19"/>
  <c r="DT18" i="19"/>
  <c r="DV18" i="19"/>
  <c r="CB40" i="19"/>
  <c r="CN105" i="19"/>
  <c r="DT120" i="19"/>
  <c r="DV120" i="19"/>
  <c r="DW120" i="19" s="1"/>
  <c r="CY111" i="19"/>
  <c r="CZ111" i="19" s="1"/>
  <c r="CX111" i="19"/>
  <c r="DA111" i="19" s="1"/>
  <c r="CZ90" i="19"/>
  <c r="DT109" i="19"/>
  <c r="DV109" i="19"/>
  <c r="DW109" i="19" s="1"/>
  <c r="DS16" i="19"/>
  <c r="CY12" i="19"/>
  <c r="CX12" i="19"/>
  <c r="DA12" i="19" s="1"/>
  <c r="CV105" i="19"/>
  <c r="CW105" i="19" s="1"/>
  <c r="CN90" i="19"/>
  <c r="DW60" i="19"/>
  <c r="DS58" i="19"/>
  <c r="DU58" i="19" s="1"/>
  <c r="DX58" i="19" s="1"/>
  <c r="CN19" i="19"/>
  <c r="DW38" i="19"/>
  <c r="DW123" i="19"/>
  <c r="CZ49" i="19"/>
  <c r="DL134" i="19"/>
  <c r="DW134" i="19"/>
  <c r="EG105" i="19"/>
  <c r="CZ94" i="19"/>
  <c r="CX79" i="19"/>
  <c r="DA79" i="19" s="1"/>
  <c r="CY79" i="19"/>
  <c r="CZ79" i="19" s="1"/>
  <c r="DU18" i="19"/>
  <c r="DX18" i="19" s="1"/>
  <c r="DL58" i="19"/>
  <c r="DV74" i="19"/>
  <c r="DW74" i="19" s="1"/>
  <c r="DT74" i="19"/>
  <c r="CX134" i="19"/>
  <c r="DA134" i="19" s="1"/>
  <c r="CY134" i="19"/>
  <c r="CB116" i="19"/>
  <c r="CZ130" i="19"/>
  <c r="DS110" i="19"/>
  <c r="CX123" i="19"/>
  <c r="DA123" i="19" s="1"/>
  <c r="CY123" i="19"/>
  <c r="DV24" i="19"/>
  <c r="DW24" i="19" s="1"/>
  <c r="DT24" i="19"/>
  <c r="DU105" i="19"/>
  <c r="DX105" i="19" s="1"/>
  <c r="DU40" i="19"/>
  <c r="DX40" i="19" s="1"/>
  <c r="CN38" i="19"/>
  <c r="DV54" i="19" l="1"/>
  <c r="DW54" i="19" s="1"/>
  <c r="DT54" i="19"/>
  <c r="CZ134" i="19"/>
  <c r="DW91" i="19"/>
  <c r="DW40" i="19"/>
  <c r="DV53" i="19"/>
  <c r="DW53" i="19" s="1"/>
  <c r="DT53" i="19"/>
  <c r="DL105" i="19"/>
  <c r="DT104" i="19"/>
  <c r="DV104" i="19"/>
  <c r="DV48" i="19"/>
  <c r="DW48" i="19" s="1"/>
  <c r="DT48" i="19"/>
  <c r="DV9" i="19"/>
  <c r="DW9" i="19" s="1"/>
  <c r="DT9" i="19"/>
  <c r="DW18" i="19"/>
  <c r="CZ123" i="19"/>
  <c r="DT64" i="19"/>
  <c r="DV64" i="19"/>
  <c r="DW64" i="19" s="1"/>
  <c r="DT118" i="19"/>
  <c r="DV118" i="19"/>
  <c r="DW118" i="19" s="1"/>
  <c r="DU53" i="19"/>
  <c r="DX53" i="19" s="1"/>
  <c r="DU104" i="19"/>
  <c r="DX104" i="19" s="1"/>
  <c r="DW102" i="19"/>
  <c r="DT72" i="19"/>
  <c r="DV72" i="19"/>
  <c r="DW72" i="19" s="1"/>
  <c r="DT110" i="19"/>
  <c r="DV110" i="19"/>
  <c r="DU110" i="19"/>
  <c r="DX110" i="19" s="1"/>
  <c r="CY105" i="19"/>
  <c r="CX105" i="19"/>
  <c r="DA105" i="19" s="1"/>
  <c r="CZ60" i="19"/>
  <c r="DW90" i="19"/>
  <c r="DV16" i="19"/>
  <c r="DW16" i="19" s="1"/>
  <c r="DT16" i="19"/>
  <c r="CY35" i="19"/>
  <c r="CX35" i="19"/>
  <c r="DA35" i="19" s="1"/>
  <c r="ER40" i="19"/>
  <c r="DW57" i="19"/>
  <c r="DW105" i="19"/>
  <c r="CZ12" i="19"/>
  <c r="DS35" i="19"/>
  <c r="DU35" i="19" s="1"/>
  <c r="DX35" i="19" s="1"/>
  <c r="DT58" i="19"/>
  <c r="DV58" i="19"/>
  <c r="DW58" i="19" s="1"/>
  <c r="DU16" i="19"/>
  <c r="DX16" i="19" s="1"/>
  <c r="DW125" i="19"/>
  <c r="DT79" i="19"/>
  <c r="DV79" i="19"/>
  <c r="DW79" i="19" s="1"/>
  <c r="ER105" i="19"/>
  <c r="DL35" i="19"/>
  <c r="CZ35" i="19" l="1"/>
  <c r="DW104" i="19"/>
  <c r="CZ105" i="19"/>
  <c r="DW110" i="19"/>
  <c r="DV35" i="19"/>
  <c r="DW35" i="19" s="1"/>
  <c r="DT35" i="19"/>
</calcChain>
</file>

<file path=xl/sharedStrings.xml><?xml version="1.0" encoding="utf-8"?>
<sst xmlns="http://schemas.openxmlformats.org/spreadsheetml/2006/main" count="4512" uniqueCount="271">
  <si>
    <t>Al2O3</t>
  </si>
  <si>
    <t>MgO</t>
  </si>
  <si>
    <t>SiO2</t>
  </si>
  <si>
    <t>K2O</t>
  </si>
  <si>
    <t>CaO</t>
  </si>
  <si>
    <t>TiO2</t>
  </si>
  <si>
    <t>MnO</t>
  </si>
  <si>
    <t>FeO</t>
  </si>
  <si>
    <t>Na2O</t>
  </si>
  <si>
    <t>Total</t>
  </si>
  <si>
    <t>Al (Tetra)</t>
  </si>
  <si>
    <t>Tetra Charge</t>
  </si>
  <si>
    <t>Octa Charge</t>
  </si>
  <si>
    <t>Interlayer charge</t>
  </si>
  <si>
    <t>Layer charge</t>
  </si>
  <si>
    <t>Total Charge</t>
  </si>
  <si>
    <t>Al</t>
  </si>
  <si>
    <t>Mg</t>
  </si>
  <si>
    <t>Si</t>
  </si>
  <si>
    <t>K</t>
  </si>
  <si>
    <t>Ca</t>
  </si>
  <si>
    <t>Ti</t>
  </si>
  <si>
    <t>Mn</t>
  </si>
  <si>
    <t>Fe</t>
  </si>
  <si>
    <t>Na</t>
  </si>
  <si>
    <t>Oxide wt (%)</t>
  </si>
  <si>
    <t xml:space="preserve">Electrical Charge </t>
  </si>
  <si>
    <t>Site Occupation</t>
  </si>
  <si>
    <t>Tetra</t>
  </si>
  <si>
    <t>Octa</t>
  </si>
  <si>
    <t>Interlayer</t>
  </si>
  <si>
    <t>4Si</t>
  </si>
  <si>
    <t>M+</t>
  </si>
  <si>
    <t>R2</t>
  </si>
  <si>
    <t>Plotting</t>
  </si>
  <si>
    <t>2R3</t>
  </si>
  <si>
    <t>MR3</t>
  </si>
  <si>
    <t>3R2</t>
  </si>
  <si>
    <t>Celadonite</t>
  </si>
  <si>
    <t>Biotite</t>
  </si>
  <si>
    <t>Al-free chlorite</t>
  </si>
  <si>
    <t>Sudoite</t>
  </si>
  <si>
    <t>Clinochlore</t>
  </si>
  <si>
    <t>Amesite</t>
  </si>
  <si>
    <t>Fe2O3</t>
  </si>
  <si>
    <t>Base</t>
  </si>
  <si>
    <t>wt (%)*1000/M.wt</t>
  </si>
  <si>
    <t>*No of Oxygen</t>
  </si>
  <si>
    <t>*Nb of Cat. Unit Formula</t>
  </si>
  <si>
    <t>Al (octa)</t>
  </si>
  <si>
    <t>Fe3+</t>
  </si>
  <si>
    <t>Fe2+</t>
  </si>
  <si>
    <t>T+O</t>
  </si>
  <si>
    <t>R2+</t>
  </si>
  <si>
    <t>Kaolinite</t>
  </si>
  <si>
    <t>Saponite</t>
  </si>
  <si>
    <t>Mont L.C.</t>
  </si>
  <si>
    <t>Mont H.C.</t>
  </si>
  <si>
    <t>Muscovite</t>
  </si>
  <si>
    <t>Al VI</t>
  </si>
  <si>
    <t>X</t>
  </si>
  <si>
    <t>Y</t>
  </si>
  <si>
    <t>Al total</t>
  </si>
  <si>
    <t>AlIV</t>
  </si>
  <si>
    <t>Bedellite</t>
  </si>
  <si>
    <t>Illite</t>
  </si>
  <si>
    <t>Chamosite</t>
  </si>
  <si>
    <t>Al IV</t>
  </si>
  <si>
    <r>
      <t>R</t>
    </r>
    <r>
      <rPr>
        <b/>
        <vertAlign val="superscript"/>
        <sz val="6"/>
        <rFont val="Times New Roman"/>
        <family val="1"/>
      </rPr>
      <t>2+</t>
    </r>
  </si>
  <si>
    <t>% calculated</t>
  </si>
  <si>
    <t>Cordonations</t>
  </si>
  <si>
    <t>Triangle</t>
  </si>
  <si>
    <t>2019_06</t>
  </si>
  <si>
    <t>Vend3</t>
  </si>
  <si>
    <t>Fossil</t>
  </si>
  <si>
    <t>Vend2</t>
  </si>
  <si>
    <t>Vend1</t>
  </si>
  <si>
    <t>2019_07B</t>
  </si>
  <si>
    <t>fibrous21_transv</t>
  </si>
  <si>
    <t>fibrous20</t>
  </si>
  <si>
    <t>fibrous18</t>
  </si>
  <si>
    <t>fibrous17</t>
  </si>
  <si>
    <t>fibrous16</t>
  </si>
  <si>
    <t>fibrous15</t>
  </si>
  <si>
    <t>fibrous14</t>
  </si>
  <si>
    <t>fibrous13</t>
  </si>
  <si>
    <t>fibrous11</t>
  </si>
  <si>
    <t>fibrous10</t>
  </si>
  <si>
    <t>fibrous9</t>
  </si>
  <si>
    <t>fibrous7</t>
  </si>
  <si>
    <t>fibrous6</t>
  </si>
  <si>
    <t>fibrous5</t>
  </si>
  <si>
    <t>fibrous4</t>
  </si>
  <si>
    <t>fibrous3</t>
  </si>
  <si>
    <t>fibrous2</t>
  </si>
  <si>
    <t>fibrous1</t>
  </si>
  <si>
    <t>vend_bloc2_fibrous7</t>
  </si>
  <si>
    <t>vend_bloc2_fibrous6</t>
  </si>
  <si>
    <t>vend_bloc2_fibrous5</t>
  </si>
  <si>
    <t>vend_bloc2_fibrous4</t>
  </si>
  <si>
    <t>vend_bloc2_fibrous3</t>
  </si>
  <si>
    <t>vend_bloc2_fibrous2</t>
  </si>
  <si>
    <t>vend_bloc2_fibrous1</t>
  </si>
  <si>
    <t>vend_bloc2_fibrou-Mgpoor10</t>
  </si>
  <si>
    <t>vend_bloc2_fibrou-Mgpoor9</t>
  </si>
  <si>
    <t>vend_bloc2_fibrou-Mgpoor8</t>
  </si>
  <si>
    <t>vend_bloc2_fibrou-Mgpoor7</t>
  </si>
  <si>
    <t>vend_bloc2_fibrou-Mgpoor6</t>
  </si>
  <si>
    <t>vend_bloc2_fibrou-Mgpoor5</t>
  </si>
  <si>
    <t>vend_bloc2_fibrou-Mgpoor4</t>
  </si>
  <si>
    <t>vend_bloc2_fibrou-Mgpoor3</t>
  </si>
  <si>
    <t>vend_bloc2_fibrou-Mgpoor2</t>
  </si>
  <si>
    <t>vend_bloc2_fibrou-Mgpoor</t>
  </si>
  <si>
    <t>P3_cx2-7_amorphous</t>
  </si>
  <si>
    <t>2019_09B</t>
  </si>
  <si>
    <t>Spectrum 23</t>
  </si>
  <si>
    <t>Fossil Mg-poor</t>
  </si>
  <si>
    <t>Spectrum 24</t>
  </si>
  <si>
    <t>Spectrum 25</t>
  </si>
  <si>
    <t>Spectrum 26</t>
  </si>
  <si>
    <t>Spectrum 27</t>
  </si>
  <si>
    <t>Spectrum 28</t>
  </si>
  <si>
    <t>Spectrum 29</t>
  </si>
  <si>
    <t>Spectrum 31</t>
  </si>
  <si>
    <t>Spectrum 32</t>
  </si>
  <si>
    <t>Spectrum 1</t>
  </si>
  <si>
    <t>Fossil Mg-rich</t>
  </si>
  <si>
    <t>Spectrum 2</t>
  </si>
  <si>
    <t>Spectrum 3</t>
  </si>
  <si>
    <t>Spectrum 4</t>
  </si>
  <si>
    <t>Spectrum 5</t>
  </si>
  <si>
    <t>Spectrum 6</t>
  </si>
  <si>
    <t>Spectrum 7</t>
  </si>
  <si>
    <t>Spectrum 8</t>
  </si>
  <si>
    <t>Spectrum 9</t>
  </si>
  <si>
    <t>Spectrum 10</t>
  </si>
  <si>
    <t>Spectrum 11</t>
  </si>
  <si>
    <t>Spectrum 12</t>
  </si>
  <si>
    <t>Spectrum 13</t>
  </si>
  <si>
    <t>Spectrum 14</t>
  </si>
  <si>
    <t>Spectrum 15</t>
  </si>
  <si>
    <t>Spectrum 16</t>
  </si>
  <si>
    <t>Spectrum 17</t>
  </si>
  <si>
    <t>Spectrum 18</t>
  </si>
  <si>
    <t>Spectrum 19</t>
  </si>
  <si>
    <t>Spectrum 20</t>
  </si>
  <si>
    <t>Spectrum 21</t>
  </si>
  <si>
    <t>Spectrum 22</t>
  </si>
  <si>
    <t>Spectrum 71</t>
  </si>
  <si>
    <t>Rock Mg-rich clay</t>
  </si>
  <si>
    <t>Spectrum 72</t>
  </si>
  <si>
    <t>Spectrum 73</t>
  </si>
  <si>
    <t>Spectrum 74</t>
  </si>
  <si>
    <t>Spectrum 75</t>
  </si>
  <si>
    <t>Vend_Rock3</t>
  </si>
  <si>
    <t>Rock matrix</t>
  </si>
  <si>
    <t>Vend_Rock2</t>
  </si>
  <si>
    <t>vend_bloc1_rock_amorphous</t>
  </si>
  <si>
    <t>Rock matrix fine clay</t>
  </si>
  <si>
    <t>2019_09</t>
  </si>
  <si>
    <t>v_matrix2</t>
  </si>
  <si>
    <t>v_matrix3</t>
  </si>
  <si>
    <t>v_matrix4</t>
  </si>
  <si>
    <t>v_matrix5</t>
  </si>
  <si>
    <t>v_matrix6</t>
  </si>
  <si>
    <t>v_matrix7</t>
  </si>
  <si>
    <t>v_matrix8</t>
  </si>
  <si>
    <t>v_matrix9</t>
  </si>
  <si>
    <t>v_matrix10</t>
  </si>
  <si>
    <t>v_matrix11</t>
  </si>
  <si>
    <t>v_matrix12</t>
  </si>
  <si>
    <t>v_matrix13</t>
  </si>
  <si>
    <t>v_matrix14</t>
  </si>
  <si>
    <t>v_matrix16</t>
  </si>
  <si>
    <t>v_matrix18</t>
  </si>
  <si>
    <t>v_matrix19</t>
  </si>
  <si>
    <t>v_matrix20</t>
  </si>
  <si>
    <t>Spectrum 81</t>
  </si>
  <si>
    <t>Rock matrix sme</t>
  </si>
  <si>
    <t>Spectrum 82</t>
  </si>
  <si>
    <t>Spectrum 83</t>
  </si>
  <si>
    <t>v_matrix_esc1</t>
  </si>
  <si>
    <t>Rock matrix sme?</t>
  </si>
  <si>
    <t>v_matrix_esc2</t>
  </si>
  <si>
    <t>v_matrix_esc6</t>
  </si>
  <si>
    <t>v_matrix_esc7</t>
  </si>
  <si>
    <t>v_matrix_esc8</t>
  </si>
  <si>
    <t>v_matrix_esc9</t>
  </si>
  <si>
    <t>vend_bloc1_rock_filo</t>
  </si>
  <si>
    <t>Rock mica</t>
  </si>
  <si>
    <t>vend_bloc2_mica_Mg2</t>
  </si>
  <si>
    <t>vend_bloc2_mica1</t>
  </si>
  <si>
    <t>Mica1</t>
  </si>
  <si>
    <t>Mica3</t>
  </si>
  <si>
    <t>Mica4</t>
  </si>
  <si>
    <t>Mica5</t>
  </si>
  <si>
    <t>Mica6</t>
  </si>
  <si>
    <t>Mica8</t>
  </si>
  <si>
    <t>Mica9</t>
  </si>
  <si>
    <t>Mica10</t>
  </si>
  <si>
    <t>Mica11</t>
  </si>
  <si>
    <t>Mica12</t>
  </si>
  <si>
    <t>Mica13</t>
  </si>
  <si>
    <t>Mica14</t>
  </si>
  <si>
    <t>Mica15</t>
  </si>
  <si>
    <t>Mica16</t>
  </si>
  <si>
    <t>Mica17</t>
  </si>
  <si>
    <t>Mica20</t>
  </si>
  <si>
    <t>Spectrum 42</t>
  </si>
  <si>
    <t>Rock mica musc-like</t>
  </si>
  <si>
    <t>Spectrum 43</t>
  </si>
  <si>
    <t>Spectrum 44</t>
  </si>
  <si>
    <t>Spectrum 45</t>
  </si>
  <si>
    <t>Spectrum 46</t>
  </si>
  <si>
    <t>Spectrum 47</t>
  </si>
  <si>
    <t>Spectrum 48</t>
  </si>
  <si>
    <t>Spectrum 49</t>
  </si>
  <si>
    <t>Spectrum 50</t>
  </si>
  <si>
    <t>Spectrum 51</t>
  </si>
  <si>
    <t>Spectrum 52</t>
  </si>
  <si>
    <t>Spectrum 53</t>
  </si>
  <si>
    <t>Spectrum 54</t>
  </si>
  <si>
    <t>Spectrum 55</t>
  </si>
  <si>
    <t>Spectrum 56</t>
  </si>
  <si>
    <t>Spectrum 57</t>
  </si>
  <si>
    <t>Spectrum 58</t>
  </si>
  <si>
    <t>Spectrum 59</t>
  </si>
  <si>
    <t>Spectrum 60</t>
  </si>
  <si>
    <t>Spectrum 61</t>
  </si>
  <si>
    <t>Spectrum 62</t>
  </si>
  <si>
    <t>Spectrum 63</t>
  </si>
  <si>
    <t>Spectrum 64</t>
  </si>
  <si>
    <t>Spectrum 65</t>
  </si>
  <si>
    <t>Spectrum 66</t>
  </si>
  <si>
    <t>Spectrum 67</t>
  </si>
  <si>
    <t>Spectrum 68</t>
  </si>
  <si>
    <t>Spectrum 69</t>
  </si>
  <si>
    <t>Spectrum 70</t>
  </si>
  <si>
    <t>Spectrum 76</t>
  </si>
  <si>
    <t>Rock mica Mg-rich</t>
  </si>
  <si>
    <t>Spectrum 77</t>
  </si>
  <si>
    <t>Spectrum 78</t>
  </si>
  <si>
    <t>Spectrum 79</t>
  </si>
  <si>
    <t>Spectrum 80</t>
  </si>
  <si>
    <t>Spectrum 30</t>
  </si>
  <si>
    <t>Spectrum 36</t>
  </si>
  <si>
    <t>Spectrum 37</t>
  </si>
  <si>
    <t>Spectrum 38</t>
  </si>
  <si>
    <t>Spectrum 39</t>
  </si>
  <si>
    <t>Spectrum 40</t>
  </si>
  <si>
    <t>Spectrum 41</t>
  </si>
  <si>
    <t>Fib. Fossil 1</t>
  </si>
  <si>
    <t>Fib. Fossil 2</t>
  </si>
  <si>
    <r>
      <t>Al</t>
    </r>
    <r>
      <rPr>
        <b/>
        <vertAlign val="superscript"/>
        <sz val="8"/>
        <rFont val="Calibri Light"/>
        <family val="2"/>
      </rPr>
      <t>(VI)</t>
    </r>
  </si>
  <si>
    <t>Fe+Mg</t>
  </si>
  <si>
    <r>
      <t>Al</t>
    </r>
    <r>
      <rPr>
        <b/>
        <vertAlign val="superscript"/>
        <sz val="6"/>
        <rFont val="Times New Roman"/>
        <family val="1"/>
      </rPr>
      <t>(total)</t>
    </r>
  </si>
  <si>
    <t>Corrensite</t>
  </si>
  <si>
    <t>Ripidolite</t>
  </si>
  <si>
    <t>(Fe/Fe+Mg)</t>
  </si>
  <si>
    <t>Si+Al</t>
  </si>
  <si>
    <t>(Si/Si+Al)</t>
  </si>
  <si>
    <r>
      <t>Fe</t>
    </r>
    <r>
      <rPr>
        <vertAlign val="superscript"/>
        <sz val="10"/>
        <color indexed="8"/>
        <rFont val="Arial"/>
        <family val="2"/>
      </rPr>
      <t>2+</t>
    </r>
  </si>
  <si>
    <r>
      <t>Fe</t>
    </r>
    <r>
      <rPr>
        <vertAlign val="superscript"/>
        <sz val="10"/>
        <color indexed="8"/>
        <rFont val="Arial"/>
        <family val="2"/>
      </rPr>
      <t>3+</t>
    </r>
  </si>
  <si>
    <t>Tosudite</t>
  </si>
  <si>
    <r>
      <t>Al</t>
    </r>
    <r>
      <rPr>
        <b/>
        <vertAlign val="superscript"/>
        <sz val="8"/>
        <rFont val="Calibri Light"/>
        <family val="2"/>
      </rPr>
      <t>(total)</t>
    </r>
  </si>
  <si>
    <t>Montmorillonite</t>
  </si>
  <si>
    <t>Nontronite</t>
  </si>
  <si>
    <t>Wt % Normalized to 100%</t>
  </si>
  <si>
    <r>
      <t>Fe</t>
    </r>
    <r>
      <rPr>
        <vertAlign val="superscript"/>
        <sz val="10"/>
        <color rgb="FF000000"/>
        <rFont val="Arial"/>
        <family val="2"/>
      </rPr>
      <t>+2</t>
    </r>
    <r>
      <rPr>
        <sz val="10"/>
        <color indexed="8"/>
        <rFont val="Arial"/>
      </rPr>
      <t>%</t>
    </r>
  </si>
  <si>
    <r>
      <t>Fe</t>
    </r>
    <r>
      <rPr>
        <vertAlign val="superscript"/>
        <sz val="10"/>
        <color rgb="FF000000"/>
        <rFont val="Arial"/>
        <family val="2"/>
      </rPr>
      <t>+3</t>
    </r>
    <r>
      <rPr>
        <sz val="10"/>
        <color indexed="8"/>
        <rFont val="Arial"/>
      </rPr>
      <t>%</t>
    </r>
  </si>
  <si>
    <t>Rock Mg-rich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</si>
</sst>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</font>
    <font>
      <b/>
      <sz val="6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b/>
      <vertAlign val="superscript"/>
      <sz val="6"/>
      <name val="Times New Roman"/>
      <family val="1"/>
    </font>
    <font>
      <sz val="8"/>
      <name val="Arial"/>
      <family val="2"/>
    </font>
    <font>
      <b/>
      <vertAlign val="superscript"/>
      <sz val="8"/>
      <name val="Calibri Light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15" fillId="0" borderId="0"/>
    <xf numFmtId="0" fontId="1" fillId="0" borderId="0"/>
    <xf numFmtId="0" fontId="3" fillId="0" borderId="0"/>
  </cellStyleXfs>
  <cellXfs count="213">
    <xf numFmtId="0" fontId="0" fillId="0" borderId="0" xfId="0"/>
    <xf numFmtId="164" fontId="0" fillId="0" borderId="0" xfId="0" applyNumberFormat="1"/>
    <xf numFmtId="0" fontId="2" fillId="4" borderId="0" xfId="0" applyFont="1" applyFill="1"/>
    <xf numFmtId="0" fontId="16" fillId="4" borderId="0" xfId="0" applyFont="1" applyFill="1"/>
    <xf numFmtId="0" fontId="0" fillId="4" borderId="0" xfId="0" applyFill="1"/>
    <xf numFmtId="0" fontId="1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/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4" fillId="3" borderId="4" xfId="4" applyFont="1" applyFill="1" applyBorder="1" applyAlignment="1">
      <alignment horizontal="center"/>
    </xf>
    <xf numFmtId="0" fontId="17" fillId="5" borderId="0" xfId="0" applyFont="1" applyFill="1"/>
    <xf numFmtId="0" fontId="19" fillId="5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2" fontId="0" fillId="0" borderId="0" xfId="0" applyNumberFormat="1"/>
    <xf numFmtId="0" fontId="0" fillId="4" borderId="0" xfId="0" applyFill="1" applyBorder="1"/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/>
    <xf numFmtId="0" fontId="0" fillId="0" borderId="0" xfId="0" applyBorder="1"/>
    <xf numFmtId="0" fontId="1" fillId="4" borderId="0" xfId="0" applyFont="1" applyFill="1"/>
    <xf numFmtId="0" fontId="0" fillId="7" borderId="0" xfId="0" applyFill="1"/>
    <xf numFmtId="0" fontId="0" fillId="5" borderId="0" xfId="0" applyFill="1" applyAlignment="1">
      <alignment horizontal="center"/>
    </xf>
    <xf numFmtId="0" fontId="1" fillId="0" borderId="0" xfId="0" applyFont="1"/>
    <xf numFmtId="2" fontId="0" fillId="4" borderId="0" xfId="0" applyNumberFormat="1" applyFill="1"/>
    <xf numFmtId="164" fontId="1" fillId="0" borderId="0" xfId="0" applyNumberFormat="1" applyFont="1"/>
    <xf numFmtId="0" fontId="0" fillId="0" borderId="0" xfId="0" applyFont="1" applyFill="1" applyAlignment="1">
      <alignment vertical="top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0" fillId="9" borderId="0" xfId="0" applyFill="1"/>
    <xf numFmtId="0" fontId="1" fillId="9" borderId="0" xfId="0" applyFont="1" applyFill="1" applyAlignment="1">
      <alignment horizontal="center"/>
    </xf>
    <xf numFmtId="0" fontId="0" fillId="4" borderId="0" xfId="0" applyFont="1" applyFill="1"/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2" fontId="5" fillId="0" borderId="10" xfId="1" applyNumberFormat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15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7" xfId="1" applyBorder="1" applyAlignment="1">
      <alignment horizontal="center"/>
    </xf>
    <xf numFmtId="0" fontId="5" fillId="0" borderId="18" xfId="1" applyBorder="1" applyAlignment="1">
      <alignment horizontal="center"/>
    </xf>
    <xf numFmtId="2" fontId="5" fillId="0" borderId="19" xfId="1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10" borderId="20" xfId="4" applyFont="1" applyFill="1" applyBorder="1" applyAlignment="1">
      <alignment horizontal="center"/>
    </xf>
    <xf numFmtId="0" fontId="4" fillId="10" borderId="2" xfId="4" applyFont="1" applyFill="1" applyBorder="1" applyAlignment="1">
      <alignment horizontal="center"/>
    </xf>
    <xf numFmtId="0" fontId="0" fillId="11" borderId="0" xfId="0" applyFill="1"/>
    <xf numFmtId="164" fontId="1" fillId="0" borderId="0" xfId="0" applyNumberFormat="1" applyFont="1" applyBorder="1"/>
    <xf numFmtId="164" fontId="0" fillId="0" borderId="0" xfId="0" applyNumberFormat="1" applyBorder="1"/>
    <xf numFmtId="0" fontId="4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20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2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8" fillId="0" borderId="23" xfId="1" applyFont="1" applyBorder="1" applyAlignment="1">
      <alignment horizontal="left"/>
    </xf>
    <xf numFmtId="0" fontId="5" fillId="0" borderId="11" xfId="1" applyFill="1" applyBorder="1" applyAlignment="1">
      <alignment horizontal="center"/>
    </xf>
    <xf numFmtId="0" fontId="5" fillId="0" borderId="14" xfId="1" applyFill="1" applyBorder="1" applyAlignment="1">
      <alignment horizontal="center"/>
    </xf>
    <xf numFmtId="0" fontId="5" fillId="0" borderId="15" xfId="1" applyFill="1" applyBorder="1" applyAlignment="1">
      <alignment horizontal="center"/>
    </xf>
    <xf numFmtId="2" fontId="5" fillId="0" borderId="10" xfId="1" applyNumberFormat="1" applyFill="1" applyBorder="1" applyAlignment="1">
      <alignment horizontal="center"/>
    </xf>
    <xf numFmtId="0" fontId="0" fillId="0" borderId="24" xfId="0" applyBorder="1"/>
    <xf numFmtId="0" fontId="0" fillId="12" borderId="0" xfId="0" applyFill="1"/>
    <xf numFmtId="0" fontId="0" fillId="4" borderId="24" xfId="0" applyFill="1" applyBorder="1"/>
    <xf numFmtId="164" fontId="1" fillId="0" borderId="24" xfId="0" applyNumberFormat="1" applyFont="1" applyBorder="1"/>
    <xf numFmtId="16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/>
    </xf>
    <xf numFmtId="164" fontId="0" fillId="13" borderId="0" xfId="0" applyNumberFormat="1" applyFill="1" applyAlignment="1">
      <alignment horizontal="center" vertical="center"/>
    </xf>
    <xf numFmtId="164" fontId="0" fillId="15" borderId="0" xfId="0" applyNumberFormat="1" applyFill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164" fontId="0" fillId="17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18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20" fillId="0" borderId="0" xfId="0" applyFont="1" applyFill="1"/>
    <xf numFmtId="0" fontId="20" fillId="0" borderId="5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1" applyFont="1" applyFill="1" applyAlignment="1">
      <alignment horizontal="right" vertical="top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164" fontId="0" fillId="18" borderId="0" xfId="0" applyNumberFormat="1" applyFill="1" applyBorder="1" applyAlignment="1">
      <alignment horizontal="center"/>
    </xf>
    <xf numFmtId="0" fontId="0" fillId="11" borderId="24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/>
    </xf>
    <xf numFmtId="0" fontId="0" fillId="18" borderId="24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/>
    </xf>
    <xf numFmtId="164" fontId="0" fillId="18" borderId="24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/>
    </xf>
    <xf numFmtId="0" fontId="0" fillId="17" borderId="24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164" fontId="0" fillId="15" borderId="0" xfId="0" applyNumberFormat="1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/>
    </xf>
    <xf numFmtId="0" fontId="0" fillId="14" borderId="24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164" fontId="0" fillId="15" borderId="24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164" fontId="0" fillId="13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13" borderId="0" xfId="0" applyNumberFormat="1" applyFill="1" applyAlignment="1">
      <alignment horizontal="center" vertical="center"/>
    </xf>
    <xf numFmtId="2" fontId="0" fillId="13" borderId="0" xfId="0" applyNumberFormat="1" applyFill="1" applyBorder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2" fontId="0" fillId="16" borderId="0" xfId="0" applyNumberFormat="1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 vertical="center"/>
    </xf>
    <xf numFmtId="2" fontId="0" fillId="18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7" fillId="5" borderId="0" xfId="0" applyFont="1" applyFill="1"/>
    <xf numFmtId="0" fontId="0" fillId="5" borderId="0" xfId="0" applyFont="1" applyFill="1"/>
    <xf numFmtId="0" fontId="1" fillId="5" borderId="0" xfId="0" applyFont="1" applyFill="1"/>
    <xf numFmtId="0" fontId="0" fillId="5" borderId="0" xfId="0" applyFill="1" applyBorder="1"/>
    <xf numFmtId="0" fontId="0" fillId="5" borderId="0" xfId="0" applyFill="1" applyAlignment="1">
      <alignment horizontal="center" vertical="center"/>
    </xf>
    <xf numFmtId="164" fontId="1" fillId="5" borderId="0" xfId="0" applyNumberFormat="1" applyFont="1" applyFill="1"/>
    <xf numFmtId="0" fontId="7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/>
    </xf>
    <xf numFmtId="164" fontId="0" fillId="5" borderId="24" xfId="0" applyNumberFormat="1" applyFill="1" applyBorder="1" applyAlignment="1">
      <alignment horizontal="center"/>
    </xf>
    <xf numFmtId="0" fontId="0" fillId="5" borderId="24" xfId="0" applyFill="1" applyBorder="1"/>
    <xf numFmtId="164" fontId="1" fillId="5" borderId="24" xfId="0" applyNumberFormat="1" applyFont="1" applyFill="1" applyBorder="1"/>
    <xf numFmtId="164" fontId="0" fillId="5" borderId="24" xfId="0" applyNumberFormat="1" applyFill="1" applyBorder="1"/>
    <xf numFmtId="0" fontId="0" fillId="5" borderId="0" xfId="0" applyFill="1" applyBorder="1" applyAlignment="1">
      <alignment horizontal="center"/>
    </xf>
    <xf numFmtId="0" fontId="19" fillId="5" borderId="0" xfId="0" applyFont="1" applyFill="1" applyAlignment="1">
      <alignment vertical="center"/>
    </xf>
    <xf numFmtId="0" fontId="0" fillId="19" borderId="0" xfId="0" applyFill="1"/>
    <xf numFmtId="0" fontId="0" fillId="0" borderId="0" xfId="0" applyFont="1" applyFill="1"/>
    <xf numFmtId="0" fontId="1" fillId="0" borderId="0" xfId="0" applyFont="1" applyFill="1"/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8" borderId="0" xfId="0" applyFill="1"/>
    <xf numFmtId="164" fontId="0" fillId="8" borderId="0" xfId="0" applyNumberFormat="1" applyFill="1"/>
    <xf numFmtId="2" fontId="0" fillId="8" borderId="0" xfId="0" applyNumberFormat="1" applyFill="1"/>
    <xf numFmtId="0" fontId="0" fillId="0" borderId="5" xfId="0" applyFill="1" applyBorder="1"/>
    <xf numFmtId="1" fontId="0" fillId="13" borderId="0" xfId="0" applyNumberFormat="1" applyFill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" fontId="0" fillId="14" borderId="0" xfId="0" applyNumberFormat="1" applyFill="1" applyAlignment="1">
      <alignment horizontal="center" vertical="center"/>
    </xf>
    <xf numFmtId="1" fontId="0" fillId="15" borderId="0" xfId="0" applyNumberFormat="1" applyFill="1" applyAlignment="1">
      <alignment horizontal="center" vertical="center"/>
    </xf>
    <xf numFmtId="1" fontId="0" fillId="16" borderId="0" xfId="0" applyNumberFormat="1" applyFill="1" applyAlignment="1">
      <alignment horizontal="center"/>
    </xf>
    <xf numFmtId="1" fontId="0" fillId="1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 vertical="center"/>
    </xf>
    <xf numFmtId="1" fontId="0" fillId="18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2" fontId="1" fillId="21" borderId="25" xfId="3" applyNumberFormat="1" applyFill="1" applyBorder="1" applyAlignment="1">
      <alignment horizontal="center" vertical="center"/>
    </xf>
    <xf numFmtId="2" fontId="1" fillId="21" borderId="26" xfId="3" applyNumberFormat="1" applyFill="1" applyBorder="1" applyAlignment="1">
      <alignment horizontal="center" vertical="center"/>
    </xf>
    <xf numFmtId="0" fontId="1" fillId="22" borderId="0" xfId="0" applyFont="1" applyFill="1" applyAlignment="1">
      <alignment horizontal="center" vertical="top"/>
    </xf>
    <xf numFmtId="0" fontId="0" fillId="22" borderId="0" xfId="0" applyFont="1" applyFill="1" applyAlignment="1">
      <alignment horizontal="center" vertical="top"/>
    </xf>
    <xf numFmtId="0" fontId="0" fillId="22" borderId="5" xfId="0" applyFont="1" applyFill="1" applyBorder="1" applyAlignment="1">
      <alignment horizontal="center" vertical="top"/>
    </xf>
    <xf numFmtId="2" fontId="1" fillId="21" borderId="25" xfId="3" applyNumberFormat="1" applyFill="1" applyBorder="1" applyAlignment="1">
      <alignment horizontal="center" vertical="center" wrapText="1"/>
    </xf>
    <xf numFmtId="2" fontId="1" fillId="21" borderId="26" xfId="3" applyNumberForma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7" fillId="20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top"/>
    </xf>
    <xf numFmtId="0" fontId="0" fillId="9" borderId="0" xfId="0" applyFont="1" applyFill="1" applyAlignment="1">
      <alignment horizontal="center" vertical="top"/>
    </xf>
    <xf numFmtId="2" fontId="1" fillId="21" borderId="29" xfId="3" applyNumberFormat="1" applyFill="1" applyBorder="1" applyAlignment="1">
      <alignment horizontal="center" vertical="center"/>
    </xf>
    <xf numFmtId="2" fontId="1" fillId="21" borderId="24" xfId="3" applyNumberFormat="1" applyFill="1" applyBorder="1" applyAlignment="1">
      <alignment horizontal="center" vertical="center"/>
    </xf>
    <xf numFmtId="2" fontId="1" fillId="21" borderId="30" xfId="3" applyNumberFormat="1" applyFill="1" applyBorder="1" applyAlignment="1">
      <alignment horizontal="center" vertical="center"/>
    </xf>
    <xf numFmtId="2" fontId="1" fillId="21" borderId="0" xfId="3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28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TABLOREF" xfId="4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5E-4A0A-BB84-F8F90BA4F250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5E-4A0A-BB84-F8F90BA4F250}"/>
            </c:ext>
          </c:extLst>
        </c:ser>
        <c:ser>
          <c:idx val="4"/>
          <c:order val="2"/>
          <c:tx>
            <c:v>Saponite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analyses'!$DL$144</c:f>
              <c:numCache>
                <c:formatCode>0.000</c:formatCode>
                <c:ptCount val="1"/>
                <c:pt idx="0">
                  <c:v>0.6785714285714286</c:v>
                </c:pt>
              </c:numCache>
            </c:numRef>
          </c:xVal>
          <c:yVal>
            <c:numRef>
              <c:f>'Selected analyses'!$DM$144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5E-4A0A-BB84-F8F90BA4F250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5938550984645036"/>
                  <c:y val="1.4692584742148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analyses'!$DL$146</c:f>
              <c:numCache>
                <c:formatCode>0.000</c:formatCode>
                <c:ptCount val="1"/>
                <c:pt idx="0">
                  <c:v>0.38888888888888884</c:v>
                </c:pt>
              </c:numCache>
            </c:numRef>
          </c:xVal>
          <c:yVal>
            <c:numRef>
              <c:f>'Selected analyses'!$DM$146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5E-4A0A-BB84-F8F90BA4F250}"/>
            </c:ext>
          </c:extLst>
        </c:ser>
        <c:ser>
          <c:idx val="19"/>
          <c:order val="4"/>
          <c:tx>
            <c:strRef>
              <c:f>'Selected analyses'!$DB$68</c:f>
              <c:strCache>
                <c:ptCount val="1"/>
                <c:pt idx="0">
                  <c:v>Rock matrix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analyses'!$DL$68:$DL$78</c:f>
              <c:numCache>
                <c:formatCode>0.000</c:formatCode>
                <c:ptCount val="11"/>
                <c:pt idx="0">
                  <c:v>0.33430464259124965</c:v>
                </c:pt>
                <c:pt idx="1">
                  <c:v>0.32761664942125979</c:v>
                </c:pt>
                <c:pt idx="2">
                  <c:v>0.37193206366650938</c:v>
                </c:pt>
                <c:pt idx="3">
                  <c:v>0.36970903078373368</c:v>
                </c:pt>
                <c:pt idx="4">
                  <c:v>0.35765323302421165</c:v>
                </c:pt>
                <c:pt idx="5">
                  <c:v>0.36709531825991276</c:v>
                </c:pt>
                <c:pt idx="6">
                  <c:v>0.39201596021218699</c:v>
                </c:pt>
                <c:pt idx="7">
                  <c:v>0.39082516492689984</c:v>
                </c:pt>
                <c:pt idx="8">
                  <c:v>0.37973243986798799</c:v>
                </c:pt>
                <c:pt idx="9">
                  <c:v>0.36386170220396308</c:v>
                </c:pt>
                <c:pt idx="10">
                  <c:v>0.38112821730797553</c:v>
                </c:pt>
              </c:numCache>
            </c:numRef>
          </c:xVal>
          <c:yVal>
            <c:numRef>
              <c:f>'Selected analyses'!$DM$68:$DM$78</c:f>
              <c:numCache>
                <c:formatCode>0.000</c:formatCode>
                <c:ptCount val="11"/>
                <c:pt idx="0">
                  <c:v>0.51193067042103457</c:v>
                </c:pt>
                <c:pt idx="1">
                  <c:v>0.51910669997567216</c:v>
                </c:pt>
                <c:pt idx="2">
                  <c:v>0.56125067264212536</c:v>
                </c:pt>
                <c:pt idx="3">
                  <c:v>0.52894209339102072</c:v>
                </c:pt>
                <c:pt idx="4">
                  <c:v>0.48659578832772471</c:v>
                </c:pt>
                <c:pt idx="5">
                  <c:v>0.49719944024380702</c:v>
                </c:pt>
                <c:pt idx="6">
                  <c:v>0.52812999596911603</c:v>
                </c:pt>
                <c:pt idx="7">
                  <c:v>0.50504890006875236</c:v>
                </c:pt>
                <c:pt idx="8">
                  <c:v>0.52667083343287513</c:v>
                </c:pt>
                <c:pt idx="9">
                  <c:v>0.52446576164445613</c:v>
                </c:pt>
                <c:pt idx="10">
                  <c:v>0.52270491672681907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5E-4A0A-BB84-F8F90BA4F250}"/>
            </c:ext>
          </c:extLst>
        </c:ser>
        <c:ser>
          <c:idx val="12"/>
          <c:order val="5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analyses'!$DL$79:$DL$79</c:f>
              <c:numCache>
                <c:formatCode>0.000</c:formatCode>
                <c:ptCount val="1"/>
                <c:pt idx="0">
                  <c:v>0.36273510273566162</c:v>
                </c:pt>
              </c:numCache>
            </c:numRef>
          </c:xVal>
          <c:yVal>
            <c:numRef>
              <c:f>'Selected analyses'!$DM$79:$DM$79</c:f>
              <c:numCache>
                <c:formatCode>0.000</c:formatCode>
                <c:ptCount val="1"/>
                <c:pt idx="0">
                  <c:v>0.56355870093487825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5E-4A0A-BB84-F8F90BA4F250}"/>
            </c:ext>
          </c:extLst>
        </c:ser>
        <c:ser>
          <c:idx val="6"/>
          <c:order val="6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analyses'!$DL$109:$DL$126</c:f>
              <c:numCache>
                <c:formatCode>0.000</c:formatCode>
                <c:ptCount val="18"/>
                <c:pt idx="0">
                  <c:v>0.58799559535945833</c:v>
                </c:pt>
                <c:pt idx="1">
                  <c:v>0.59022885600106423</c:v>
                </c:pt>
                <c:pt idx="2">
                  <c:v>0.59152233046174851</c:v>
                </c:pt>
                <c:pt idx="3">
                  <c:v>0.58974122792892991</c:v>
                </c:pt>
                <c:pt idx="4">
                  <c:v>0.58261153750690731</c:v>
                </c:pt>
                <c:pt idx="5">
                  <c:v>0.58883874017309301</c:v>
                </c:pt>
                <c:pt idx="6">
                  <c:v>0.58646296450469593</c:v>
                </c:pt>
                <c:pt idx="7">
                  <c:v>0.58759632692866881</c:v>
                </c:pt>
                <c:pt idx="8">
                  <c:v>0.58721695331117851</c:v>
                </c:pt>
                <c:pt idx="9">
                  <c:v>0.58742365181017264</c:v>
                </c:pt>
                <c:pt idx="10">
                  <c:v>0.58906858300831666</c:v>
                </c:pt>
                <c:pt idx="11">
                  <c:v>0.58753109545260052</c:v>
                </c:pt>
                <c:pt idx="12">
                  <c:v>0.59095263816879895</c:v>
                </c:pt>
                <c:pt idx="13">
                  <c:v>0.58776095019013497</c:v>
                </c:pt>
                <c:pt idx="14">
                  <c:v>0.58078412614608455</c:v>
                </c:pt>
                <c:pt idx="15">
                  <c:v>0.57838331055008163</c:v>
                </c:pt>
                <c:pt idx="16">
                  <c:v>0.575288888279331</c:v>
                </c:pt>
                <c:pt idx="17">
                  <c:v>0.58629283225834072</c:v>
                </c:pt>
              </c:numCache>
            </c:numRef>
          </c:xVal>
          <c:yVal>
            <c:numRef>
              <c:f>'Selected analyses'!$DM$109:$DM$126</c:f>
              <c:numCache>
                <c:formatCode>0.000</c:formatCode>
                <c:ptCount val="18"/>
                <c:pt idx="0">
                  <c:v>0.31635852291172228</c:v>
                </c:pt>
                <c:pt idx="1">
                  <c:v>0.30906228771898459</c:v>
                </c:pt>
                <c:pt idx="2">
                  <c:v>0.30655949280675854</c:v>
                </c:pt>
                <c:pt idx="3">
                  <c:v>0.30643742785942768</c:v>
                </c:pt>
                <c:pt idx="4">
                  <c:v>0.32543535137330193</c:v>
                </c:pt>
                <c:pt idx="5">
                  <c:v>0.31051313437294098</c:v>
                </c:pt>
                <c:pt idx="6">
                  <c:v>0.31017485355348173</c:v>
                </c:pt>
                <c:pt idx="7">
                  <c:v>0.31228110115190322</c:v>
                </c:pt>
                <c:pt idx="8">
                  <c:v>0.30881504625391631</c:v>
                </c:pt>
                <c:pt idx="9">
                  <c:v>0.31153571550377473</c:v>
                </c:pt>
                <c:pt idx="10">
                  <c:v>0.30955462239133508</c:v>
                </c:pt>
                <c:pt idx="11">
                  <c:v>0.30938137549999162</c:v>
                </c:pt>
                <c:pt idx="12">
                  <c:v>0.30720584417294955</c:v>
                </c:pt>
                <c:pt idx="13">
                  <c:v>0.30750889792127928</c:v>
                </c:pt>
                <c:pt idx="14">
                  <c:v>0.32705000538165269</c:v>
                </c:pt>
                <c:pt idx="15">
                  <c:v>0.31551222744641666</c:v>
                </c:pt>
                <c:pt idx="16">
                  <c:v>0.30296962440785502</c:v>
                </c:pt>
                <c:pt idx="17">
                  <c:v>0.31869445540840052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B5E-4A0A-BB84-F8F90BA4F250}"/>
            </c:ext>
          </c:extLst>
        </c:ser>
        <c:ser>
          <c:idx val="16"/>
          <c:order val="7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6030066009190713"/>
                  <c:y val="3.073926015658299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Kal+Mus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analyses'!$DM$147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B5E-4A0A-BB84-F8F90BA4F250}"/>
            </c:ext>
          </c:extLst>
        </c:ser>
        <c:ser>
          <c:idx val="21"/>
          <c:order val="8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analyses'!$DL$153</c:f>
              <c:numCache>
                <c:formatCode>0.000</c:formatCode>
                <c:ptCount val="1"/>
                <c:pt idx="0">
                  <c:v>0.65</c:v>
                </c:pt>
              </c:numCache>
            </c:numRef>
          </c:xVal>
          <c:yVal>
            <c:numRef>
              <c:f>'Selected analyses'!$DM$153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B5E-4A0A-BB84-F8F90BA4F250}"/>
            </c:ext>
          </c:extLst>
        </c:ser>
        <c:ser>
          <c:idx val="15"/>
          <c:order val="9"/>
          <c:tx>
            <c:strRef>
              <c:f>'Selected analyses'!$DB$8</c:f>
              <c:strCache>
                <c:ptCount val="1"/>
                <c:pt idx="0">
                  <c:v>Fib. Fossil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analyses'!$DL$8:$DL$35</c:f>
              <c:numCache>
                <c:formatCode>0.000</c:formatCode>
                <c:ptCount val="28"/>
                <c:pt idx="0">
                  <c:v>0.58765154613790438</c:v>
                </c:pt>
                <c:pt idx="1">
                  <c:v>0.58020342184374074</c:v>
                </c:pt>
                <c:pt idx="2">
                  <c:v>0.56690682875616927</c:v>
                </c:pt>
                <c:pt idx="3">
                  <c:v>0.5806468180909361</c:v>
                </c:pt>
                <c:pt idx="4">
                  <c:v>0.58820320673261128</c:v>
                </c:pt>
                <c:pt idx="5">
                  <c:v>0.59934842171730807</c:v>
                </c:pt>
                <c:pt idx="6">
                  <c:v>0.61137170237296057</c:v>
                </c:pt>
                <c:pt idx="7">
                  <c:v>0.60033615106945282</c:v>
                </c:pt>
                <c:pt idx="8">
                  <c:v>0.5967710773746091</c:v>
                </c:pt>
                <c:pt idx="9">
                  <c:v>0.60781365408501697</c:v>
                </c:pt>
                <c:pt idx="10">
                  <c:v>0.56275411629265615</c:v>
                </c:pt>
                <c:pt idx="11">
                  <c:v>0.62289625354640588</c:v>
                </c:pt>
                <c:pt idx="12">
                  <c:v>0.60307132462266266</c:v>
                </c:pt>
                <c:pt idx="13">
                  <c:v>0.60623802620078171</c:v>
                </c:pt>
                <c:pt idx="14">
                  <c:v>0.60514076829186081</c:v>
                </c:pt>
                <c:pt idx="15">
                  <c:v>0.59149323001257403</c:v>
                </c:pt>
                <c:pt idx="16">
                  <c:v>0.55270971431499194</c:v>
                </c:pt>
                <c:pt idx="17">
                  <c:v>0.6098527357945378</c:v>
                </c:pt>
                <c:pt idx="18">
                  <c:v>0.56981731630499743</c:v>
                </c:pt>
                <c:pt idx="19">
                  <c:v>0.59970315171317212</c:v>
                </c:pt>
                <c:pt idx="20">
                  <c:v>0.55788105135997457</c:v>
                </c:pt>
                <c:pt idx="21">
                  <c:v>0.58098283024851938</c:v>
                </c:pt>
                <c:pt idx="22">
                  <c:v>0.58652750609763427</c:v>
                </c:pt>
                <c:pt idx="23">
                  <c:v>0.5721734918480309</c:v>
                </c:pt>
                <c:pt idx="24">
                  <c:v>0.57291711469704465</c:v>
                </c:pt>
                <c:pt idx="25">
                  <c:v>0.59633938823144406</c:v>
                </c:pt>
                <c:pt idx="26">
                  <c:v>0.57562863992970892</c:v>
                </c:pt>
                <c:pt idx="27">
                  <c:v>0.58165529579026887</c:v>
                </c:pt>
              </c:numCache>
            </c:numRef>
          </c:xVal>
          <c:yVal>
            <c:numRef>
              <c:f>'Selected analyses'!$DM$8:$DM$35</c:f>
              <c:numCache>
                <c:formatCode>0.000</c:formatCode>
                <c:ptCount val="28"/>
                <c:pt idx="0">
                  <c:v>0.29376548636050898</c:v>
                </c:pt>
                <c:pt idx="1">
                  <c:v>0.29741315332017809</c:v>
                </c:pt>
                <c:pt idx="2">
                  <c:v>0.31994019941327295</c:v>
                </c:pt>
                <c:pt idx="3">
                  <c:v>0.30443741090492721</c:v>
                </c:pt>
                <c:pt idx="4">
                  <c:v>0.28148300909504137</c:v>
                </c:pt>
                <c:pt idx="5">
                  <c:v>0.28484896131941273</c:v>
                </c:pt>
                <c:pt idx="6">
                  <c:v>0.28124508492082878</c:v>
                </c:pt>
                <c:pt idx="7">
                  <c:v>0.27957131751711894</c:v>
                </c:pt>
                <c:pt idx="8">
                  <c:v>0.29581336363904231</c:v>
                </c:pt>
                <c:pt idx="9">
                  <c:v>0.29295372017552929</c:v>
                </c:pt>
                <c:pt idx="10">
                  <c:v>0.32723968294123917</c:v>
                </c:pt>
                <c:pt idx="11">
                  <c:v>0.27224900484572423</c:v>
                </c:pt>
                <c:pt idx="12">
                  <c:v>0.28716723942212291</c:v>
                </c:pt>
                <c:pt idx="13">
                  <c:v>0.28379834577685298</c:v>
                </c:pt>
                <c:pt idx="14">
                  <c:v>0.27598471736114066</c:v>
                </c:pt>
                <c:pt idx="15">
                  <c:v>0.29780939423134956</c:v>
                </c:pt>
                <c:pt idx="16">
                  <c:v>0.33178423319161487</c:v>
                </c:pt>
                <c:pt idx="17">
                  <c:v>0.27990224889326359</c:v>
                </c:pt>
                <c:pt idx="18">
                  <c:v>0.31295840070987774</c:v>
                </c:pt>
                <c:pt idx="19">
                  <c:v>0.28984439867894202</c:v>
                </c:pt>
                <c:pt idx="20">
                  <c:v>0.3261377974531755</c:v>
                </c:pt>
                <c:pt idx="21">
                  <c:v>0.29523095180269093</c:v>
                </c:pt>
                <c:pt idx="22">
                  <c:v>0.28587174346248173</c:v>
                </c:pt>
                <c:pt idx="23">
                  <c:v>0.30682301116391336</c:v>
                </c:pt>
                <c:pt idx="24">
                  <c:v>0.31749403491465927</c:v>
                </c:pt>
                <c:pt idx="25">
                  <c:v>0.27869143414738118</c:v>
                </c:pt>
                <c:pt idx="26">
                  <c:v>0.32984500529596955</c:v>
                </c:pt>
                <c:pt idx="27">
                  <c:v>0.29553444813522661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B5E-4A0A-BB84-F8F90BA4F250}"/>
            </c:ext>
          </c:extLst>
        </c:ser>
        <c:ser>
          <c:idx val="10"/>
          <c:order val="10"/>
          <c:tx>
            <c:strRef>
              <c:f>'Selected analyses'!$DB$58</c:f>
              <c:strCache>
                <c:ptCount val="1"/>
                <c:pt idx="0">
                  <c:v>Fib. Fossil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analyses'!$DL$58:$DL$62</c:f>
              <c:numCache>
                <c:formatCode>0.000</c:formatCode>
                <c:ptCount val="5"/>
                <c:pt idx="0">
                  <c:v>0.35245377386030419</c:v>
                </c:pt>
                <c:pt idx="1">
                  <c:v>0.38153625827793297</c:v>
                </c:pt>
                <c:pt idx="2">
                  <c:v>0.36279103407021923</c:v>
                </c:pt>
                <c:pt idx="3">
                  <c:v>0.3693459046751838</c:v>
                </c:pt>
                <c:pt idx="4">
                  <c:v>0.36826072538298266</c:v>
                </c:pt>
              </c:numCache>
            </c:numRef>
          </c:xVal>
          <c:yVal>
            <c:numRef>
              <c:f>'Selected analyses'!$DM$58:$DM$62</c:f>
              <c:numCache>
                <c:formatCode>0.000</c:formatCode>
                <c:ptCount val="5"/>
                <c:pt idx="0">
                  <c:v>0.52232362408811706</c:v>
                </c:pt>
                <c:pt idx="1">
                  <c:v>0.53921991093538002</c:v>
                </c:pt>
                <c:pt idx="2">
                  <c:v>0.54645940007131644</c:v>
                </c:pt>
                <c:pt idx="3">
                  <c:v>0.53135924367372644</c:v>
                </c:pt>
                <c:pt idx="4">
                  <c:v>0.54705447031691934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B5E-4A0A-BB84-F8F90BA4F250}"/>
            </c:ext>
          </c:extLst>
        </c:ser>
        <c:ser>
          <c:idx val="7"/>
          <c:order val="11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5E-4A0A-BB84-F8F90BA4F2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analyses'!$DL$149</c:f>
              <c:numCache>
                <c:formatCode>0.000</c:formatCode>
                <c:ptCount val="1"/>
                <c:pt idx="0">
                  <c:v>0.30833333333333335</c:v>
                </c:pt>
              </c:numCache>
            </c:numRef>
          </c:xVal>
          <c:yVal>
            <c:numRef>
              <c:f>'Selected analyses'!$DM$149</c:f>
              <c:numCache>
                <c:formatCode>0.000</c:formatCode>
                <c:ptCount val="1"/>
                <c:pt idx="0">
                  <c:v>0.53404899900040381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B5E-4A0A-BB84-F8F90BA4F250}"/>
            </c:ext>
          </c:extLst>
        </c:ser>
        <c:ser>
          <c:idx val="17"/>
          <c:order val="12"/>
          <c:tx>
            <c:v>Fossil Mg-poor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B5E-4A0A-BB84-F8F90BA4F250}"/>
            </c:ext>
          </c:extLst>
        </c:ser>
        <c:ser>
          <c:idx val="14"/>
          <c:order val="13"/>
          <c:tx>
            <c:v>Fossil Mg-rich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analyses'!$DL$36:$DL$57</c:f>
              <c:numCache>
                <c:formatCode>0.000</c:formatCode>
                <c:ptCount val="22"/>
                <c:pt idx="0">
                  <c:v>0.59154383150462997</c:v>
                </c:pt>
                <c:pt idx="1">
                  <c:v>0.58851513887668561</c:v>
                </c:pt>
                <c:pt idx="2">
                  <c:v>0.58579843363853579</c:v>
                </c:pt>
                <c:pt idx="3">
                  <c:v>0.58444200840581106</c:v>
                </c:pt>
                <c:pt idx="4">
                  <c:v>0.57057878596467115</c:v>
                </c:pt>
                <c:pt idx="5">
                  <c:v>0.58621808245281493</c:v>
                </c:pt>
                <c:pt idx="6">
                  <c:v>0.5862066306018292</c:v>
                </c:pt>
                <c:pt idx="7">
                  <c:v>0.58426992974427494</c:v>
                </c:pt>
                <c:pt idx="8">
                  <c:v>0.58146247673252871</c:v>
                </c:pt>
                <c:pt idx="9">
                  <c:v>0.57841982347763976</c:v>
                </c:pt>
                <c:pt idx="10">
                  <c:v>0.56589468459704351</c:v>
                </c:pt>
                <c:pt idx="11">
                  <c:v>0.58336077112399576</c:v>
                </c:pt>
                <c:pt idx="12">
                  <c:v>0.58828509536909124</c:v>
                </c:pt>
                <c:pt idx="13">
                  <c:v>0.5870531405274203</c:v>
                </c:pt>
                <c:pt idx="14">
                  <c:v>0.58739666251394107</c:v>
                </c:pt>
                <c:pt idx="15">
                  <c:v>0.59086245792497161</c:v>
                </c:pt>
                <c:pt idx="16">
                  <c:v>0.58794008995672931</c:v>
                </c:pt>
                <c:pt idx="17">
                  <c:v>0.5870557134372324</c:v>
                </c:pt>
                <c:pt idx="18">
                  <c:v>0.5848598970885871</c:v>
                </c:pt>
                <c:pt idx="19">
                  <c:v>0.57840125096755246</c:v>
                </c:pt>
                <c:pt idx="20">
                  <c:v>0.58747637837082833</c:v>
                </c:pt>
                <c:pt idx="21">
                  <c:v>0.57435175216215884</c:v>
                </c:pt>
              </c:numCache>
            </c:numRef>
          </c:xVal>
          <c:yVal>
            <c:numRef>
              <c:f>'Selected analyses'!$DM$36:$DM$57</c:f>
              <c:numCache>
                <c:formatCode>0.000</c:formatCode>
                <c:ptCount val="22"/>
                <c:pt idx="0">
                  <c:v>0.2952451371113396</c:v>
                </c:pt>
                <c:pt idx="1">
                  <c:v>0.29343656200146007</c:v>
                </c:pt>
                <c:pt idx="2">
                  <c:v>0.29593722336877648</c:v>
                </c:pt>
                <c:pt idx="3">
                  <c:v>0.29719711249561043</c:v>
                </c:pt>
                <c:pt idx="4">
                  <c:v>0.3076805562069157</c:v>
                </c:pt>
                <c:pt idx="5">
                  <c:v>0.29288486582760376</c:v>
                </c:pt>
                <c:pt idx="6">
                  <c:v>0.29811072732431643</c:v>
                </c:pt>
                <c:pt idx="7">
                  <c:v>0.29682698943086694</c:v>
                </c:pt>
                <c:pt idx="8">
                  <c:v>0.2983395453619595</c:v>
                </c:pt>
                <c:pt idx="9">
                  <c:v>0.29971460252069931</c:v>
                </c:pt>
                <c:pt idx="10">
                  <c:v>0.30007550723489024</c:v>
                </c:pt>
                <c:pt idx="11">
                  <c:v>0.29627890686674618</c:v>
                </c:pt>
                <c:pt idx="12">
                  <c:v>0.28217828022972363</c:v>
                </c:pt>
                <c:pt idx="13">
                  <c:v>0.29181017017154093</c:v>
                </c:pt>
                <c:pt idx="14">
                  <c:v>0.29309273080906995</c:v>
                </c:pt>
                <c:pt idx="15">
                  <c:v>0.29328820391459753</c:v>
                </c:pt>
                <c:pt idx="16">
                  <c:v>0.2787342509616747</c:v>
                </c:pt>
                <c:pt idx="17">
                  <c:v>0.29069907990697536</c:v>
                </c:pt>
                <c:pt idx="18">
                  <c:v>0.28940956496780629</c:v>
                </c:pt>
                <c:pt idx="19">
                  <c:v>0.30245051715221855</c:v>
                </c:pt>
                <c:pt idx="20">
                  <c:v>0.293607384164074</c:v>
                </c:pt>
                <c:pt idx="21">
                  <c:v>0.30151043447116282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B5E-4A0A-BB84-F8F90BA4F250}"/>
            </c:ext>
          </c:extLst>
        </c:ser>
        <c:ser>
          <c:idx val="22"/>
          <c:order val="14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631229235880403"/>
                  <c:y val="-1.59544159544159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analyses'!$DL$152</c:f>
              <c:numCache>
                <c:formatCode>0.000</c:formatCode>
                <c:ptCount val="1"/>
                <c:pt idx="0">
                  <c:v>0.29166666666666663</c:v>
                </c:pt>
              </c:numCache>
            </c:numRef>
          </c:xVal>
          <c:yVal>
            <c:numRef>
              <c:f>'Selected analyses'!$DM$152</c:f>
              <c:numCache>
                <c:formatCode>0.000</c:formatCode>
                <c:ptCount val="1"/>
                <c:pt idx="0">
                  <c:v>0.47631397208144116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B5E-4A0A-BB84-F8F90BA4F250}"/>
            </c:ext>
          </c:extLst>
        </c:ser>
        <c:ser>
          <c:idx val="18"/>
          <c:order val="15"/>
          <c:tx>
            <c:strRef>
              <c:f>'Selected analyses'!$DB$63</c:f>
              <c:strCache>
                <c:ptCount val="1"/>
                <c:pt idx="0">
                  <c:v>Rock Mg-rich clay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analyses'!$DL$63:$DL$67</c:f>
              <c:numCache>
                <c:formatCode>0.000</c:formatCode>
                <c:ptCount val="5"/>
                <c:pt idx="0">
                  <c:v>0.57598476715896463</c:v>
                </c:pt>
                <c:pt idx="1">
                  <c:v>0.56286741061664269</c:v>
                </c:pt>
                <c:pt idx="2">
                  <c:v>0.52879703488878316</c:v>
                </c:pt>
                <c:pt idx="3">
                  <c:v>0.57437945477381536</c:v>
                </c:pt>
                <c:pt idx="4">
                  <c:v>0.57992725408659429</c:v>
                </c:pt>
              </c:numCache>
            </c:numRef>
          </c:xVal>
          <c:yVal>
            <c:numRef>
              <c:f>'Selected analyses'!$DM$63:$DM$67</c:f>
              <c:numCache>
                <c:formatCode>0.000</c:formatCode>
                <c:ptCount val="5"/>
                <c:pt idx="0">
                  <c:v>0.3155704250935833</c:v>
                </c:pt>
                <c:pt idx="1">
                  <c:v>0.33328289272356448</c:v>
                </c:pt>
                <c:pt idx="2">
                  <c:v>0.34351334582920351</c:v>
                </c:pt>
                <c:pt idx="3">
                  <c:v>0.31668101268230531</c:v>
                </c:pt>
                <c:pt idx="4">
                  <c:v>0.31387275675199877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B5E-4A0A-BB84-F8F90BA4F250}"/>
            </c:ext>
          </c:extLst>
        </c:ser>
        <c:ser>
          <c:idx val="3"/>
          <c:order val="16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1.8488637638243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analyses'!$DL$150</c:f>
              <c:numCache>
                <c:formatCode>0.000</c:formatCode>
                <c:ptCount val="1"/>
                <c:pt idx="0">
                  <c:v>0.3833333333333333</c:v>
                </c:pt>
              </c:numCache>
            </c:numRef>
          </c:xVal>
          <c:yVal>
            <c:numRef>
              <c:f>'Selected analyses'!$DM$150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B5E-4A0A-BB84-F8F90BA4F250}"/>
            </c:ext>
          </c:extLst>
        </c:ser>
        <c:ser>
          <c:idx val="2"/>
          <c:order val="17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156146179402078E-2"/>
                  <c:y val="4.7863247863247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B5E-4A0A-BB84-F8F90BA4F2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analyses'!$DM$155</c:f>
              <c:numCache>
                <c:formatCode>0.000</c:formatCode>
                <c:ptCount val="1"/>
                <c:pt idx="0">
                  <c:v>0.17320508075688773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B5E-4A0A-BB84-F8F90BA4F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4351"/>
        <c:axId val="1"/>
      </c:scatterChart>
      <c:valAx>
        <c:axId val="536014351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4351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1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60730715014082548"/>
          <c:y val="9.2473271578277609E-3"/>
          <c:w val="0.38462786175585612"/>
          <c:h val="0.26553039410334001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8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4965338634985E-2"/>
          <c:y val="2.2287726854655987E-3"/>
          <c:w val="0.900617208435606"/>
          <c:h val="0.91753874836490168"/>
        </c:manualLayout>
      </c:layout>
      <c:scatterChart>
        <c:scatterStyle val="lineMarker"/>
        <c:varyColors val="0"/>
        <c:ser>
          <c:idx val="15"/>
          <c:order val="0"/>
          <c:tx>
            <c:v>Chl-Sm Fossil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analyses'!$DW$8:$DW$57</c:f>
              <c:numCache>
                <c:formatCode>0.000</c:formatCode>
                <c:ptCount val="50"/>
                <c:pt idx="0">
                  <c:v>0.44832664057404992</c:v>
                </c:pt>
                <c:pt idx="1">
                  <c:v>0.45645500442130665</c:v>
                </c:pt>
                <c:pt idx="2">
                  <c:v>0.51286730580828865</c:v>
                </c:pt>
                <c:pt idx="3">
                  <c:v>0.48020140105225817</c:v>
                </c:pt>
                <c:pt idx="4">
                  <c:v>0.50078018962715354</c:v>
                </c:pt>
                <c:pt idx="5">
                  <c:v>0.52243857760068224</c:v>
                </c:pt>
                <c:pt idx="6">
                  <c:v>0.57036427086221742</c:v>
                </c:pt>
                <c:pt idx="7">
                  <c:v>0.52226976383040524</c:v>
                </c:pt>
                <c:pt idx="8">
                  <c:v>0.52485209033464419</c:v>
                </c:pt>
                <c:pt idx="9">
                  <c:v>0.56268051044257816</c:v>
                </c:pt>
                <c:pt idx="10">
                  <c:v>0.4986192168717134</c:v>
                </c:pt>
                <c:pt idx="11">
                  <c:v>0.58827330042839687</c:v>
                </c:pt>
                <c:pt idx="12">
                  <c:v>0.54928244533401538</c:v>
                </c:pt>
                <c:pt idx="13">
                  <c:v>0.55981464440397666</c:v>
                </c:pt>
                <c:pt idx="14">
                  <c:v>0.53873272039352793</c:v>
                </c:pt>
                <c:pt idx="15">
                  <c:v>0.55294507292615946</c:v>
                </c:pt>
                <c:pt idx="16">
                  <c:v>0.52432793168363068</c:v>
                </c:pt>
                <c:pt idx="17">
                  <c:v>0.54710589802532195</c:v>
                </c:pt>
                <c:pt idx="18">
                  <c:v>0.5419116347356544</c:v>
                </c:pt>
                <c:pt idx="19">
                  <c:v>0.53082475644128901</c:v>
                </c:pt>
                <c:pt idx="20">
                  <c:v>0.51266166689160708</c:v>
                </c:pt>
                <c:pt idx="21">
                  <c:v>0.47410703131617721</c:v>
                </c:pt>
                <c:pt idx="22">
                  <c:v>0.47906983128563563</c:v>
                </c:pt>
                <c:pt idx="23">
                  <c:v>0.468948545015625</c:v>
                </c:pt>
                <c:pt idx="24">
                  <c:v>0.49252019320934776</c:v>
                </c:pt>
                <c:pt idx="25">
                  <c:v>0.50010433977797653</c:v>
                </c:pt>
                <c:pt idx="26">
                  <c:v>0.49458839416134104</c:v>
                </c:pt>
                <c:pt idx="27">
                  <c:v>0.46092374377207113</c:v>
                </c:pt>
                <c:pt idx="28">
                  <c:v>0.44307124029498157</c:v>
                </c:pt>
                <c:pt idx="29">
                  <c:v>0.42931327652349294</c:v>
                </c:pt>
                <c:pt idx="30">
                  <c:v>0.4672245919552267</c:v>
                </c:pt>
                <c:pt idx="31">
                  <c:v>0.46147695390438614</c:v>
                </c:pt>
                <c:pt idx="32">
                  <c:v>0.44554016733976626</c:v>
                </c:pt>
                <c:pt idx="33">
                  <c:v>0.45002511812370827</c:v>
                </c:pt>
                <c:pt idx="34">
                  <c:v>0.44988350914148856</c:v>
                </c:pt>
                <c:pt idx="35">
                  <c:v>0.45694239244113694</c:v>
                </c:pt>
                <c:pt idx="36">
                  <c:v>0.45529719202569519</c:v>
                </c:pt>
                <c:pt idx="37">
                  <c:v>0.44922482828279309</c:v>
                </c:pt>
                <c:pt idx="38">
                  <c:v>0.45489239338282406</c:v>
                </c:pt>
                <c:pt idx="39">
                  <c:v>0.45032501129621783</c:v>
                </c:pt>
                <c:pt idx="40">
                  <c:v>0.47811186837832731</c:v>
                </c:pt>
                <c:pt idx="41">
                  <c:v>0.46447587253795553</c:v>
                </c:pt>
                <c:pt idx="42">
                  <c:v>0.4579285086253656</c:v>
                </c:pt>
                <c:pt idx="43">
                  <c:v>0.45485657282042091</c:v>
                </c:pt>
                <c:pt idx="44">
                  <c:v>0.47301327422297818</c:v>
                </c:pt>
                <c:pt idx="45">
                  <c:v>0.45507192642809319</c:v>
                </c:pt>
                <c:pt idx="46">
                  <c:v>0.47083788296870932</c:v>
                </c:pt>
                <c:pt idx="47">
                  <c:v>0.45998269071949605</c:v>
                </c:pt>
                <c:pt idx="48">
                  <c:v>0.43859920809826985</c:v>
                </c:pt>
                <c:pt idx="49">
                  <c:v>0.46872845393451257</c:v>
                </c:pt>
              </c:numCache>
            </c:numRef>
          </c:xVal>
          <c:yVal>
            <c:numRef>
              <c:f>'Selected analyses'!$DX$8:$DX$57</c:f>
              <c:numCache>
                <c:formatCode>0.000</c:formatCode>
                <c:ptCount val="50"/>
                <c:pt idx="0">
                  <c:v>0.18076543845496817</c:v>
                </c:pt>
                <c:pt idx="1">
                  <c:v>0.19358750793470936</c:v>
                </c:pt>
                <c:pt idx="2">
                  <c:v>0.22556429996062166</c:v>
                </c:pt>
                <c:pt idx="3">
                  <c:v>0.19910283450296407</c:v>
                </c:pt>
                <c:pt idx="4">
                  <c:v>0.17215518588202916</c:v>
                </c:pt>
                <c:pt idx="5">
                  <c:v>0.16050472603178176</c:v>
                </c:pt>
                <c:pt idx="6">
                  <c:v>0.14143886671351785</c:v>
                </c:pt>
                <c:pt idx="7">
                  <c:v>0.15662672081796961</c:v>
                </c:pt>
                <c:pt idx="8">
                  <c:v>0.16868575769061073</c:v>
                </c:pt>
                <c:pt idx="9">
                  <c:v>0.1514972729747982</c:v>
                </c:pt>
                <c:pt idx="10">
                  <c:v>0.23872983828323779</c:v>
                </c:pt>
                <c:pt idx="11">
                  <c:v>0.1214986944339861</c:v>
                </c:pt>
                <c:pt idx="12">
                  <c:v>0.15745147356556627</c:v>
                </c:pt>
                <c:pt idx="13">
                  <c:v>0.15094905148232829</c:v>
                </c:pt>
                <c:pt idx="14">
                  <c:v>0.14914847872766646</c:v>
                </c:pt>
                <c:pt idx="15">
                  <c:v>0.18101706522506583</c:v>
                </c:pt>
                <c:pt idx="16">
                  <c:v>0.25626629007109225</c:v>
                </c:pt>
                <c:pt idx="17">
                  <c:v>0.1444515474586231</c:v>
                </c:pt>
                <c:pt idx="18">
                  <c:v>0.2195115999677861</c:v>
                </c:pt>
                <c:pt idx="19">
                  <c:v>0.16388976791627966</c:v>
                </c:pt>
                <c:pt idx="20">
                  <c:v>0.24612712370760012</c:v>
                </c:pt>
                <c:pt idx="21">
                  <c:v>0.19021438296968807</c:v>
                </c:pt>
                <c:pt idx="22">
                  <c:v>0.17857592146101225</c:v>
                </c:pt>
                <c:pt idx="23">
                  <c:v>0.21053360567031335</c:v>
                </c:pt>
                <c:pt idx="24">
                  <c:v>0.21605500496234162</c:v>
                </c:pt>
                <c:pt idx="25">
                  <c:v>0.16010284921055834</c:v>
                </c:pt>
                <c:pt idx="26">
                  <c:v>0.21820947529974161</c:v>
                </c:pt>
                <c:pt idx="27">
                  <c:v>0.19149428374450975</c:v>
                </c:pt>
                <c:pt idx="28">
                  <c:v>0.17622580151425982</c:v>
                </c:pt>
                <c:pt idx="29">
                  <c:v>0.18070403615101921</c:v>
                </c:pt>
                <c:pt idx="30">
                  <c:v>0.18549070302859386</c:v>
                </c:pt>
                <c:pt idx="31">
                  <c:v>0.18818742040091418</c:v>
                </c:pt>
                <c:pt idx="32">
                  <c:v>0.21382234008817327</c:v>
                </c:pt>
                <c:pt idx="33">
                  <c:v>0.18309777734138558</c:v>
                </c:pt>
                <c:pt idx="34">
                  <c:v>0.18551539606890255</c:v>
                </c:pt>
                <c:pt idx="35">
                  <c:v>0.18800333430655181</c:v>
                </c:pt>
                <c:pt idx="36">
                  <c:v>0.1926046198562871</c:v>
                </c:pt>
                <c:pt idx="37">
                  <c:v>0.19796896922034879</c:v>
                </c:pt>
                <c:pt idx="38">
                  <c:v>0.21662400926643421</c:v>
                </c:pt>
                <c:pt idx="39">
                  <c:v>0.18858272475666954</c:v>
                </c:pt>
                <c:pt idx="40">
                  <c:v>0.17380435882403808</c:v>
                </c:pt>
                <c:pt idx="41">
                  <c:v>0.18140487130287347</c:v>
                </c:pt>
                <c:pt idx="42">
                  <c:v>0.1813715722517012</c:v>
                </c:pt>
                <c:pt idx="43">
                  <c:v>0.17553089096308894</c:v>
                </c:pt>
                <c:pt idx="44">
                  <c:v>0.17352867706395395</c:v>
                </c:pt>
                <c:pt idx="45">
                  <c:v>0.1803471446282045</c:v>
                </c:pt>
                <c:pt idx="46">
                  <c:v>0.18306908496690094</c:v>
                </c:pt>
                <c:pt idx="47">
                  <c:v>0.20017399654370435</c:v>
                </c:pt>
                <c:pt idx="48">
                  <c:v>0.18158570237709717</c:v>
                </c:pt>
                <c:pt idx="49">
                  <c:v>0.20550122996337886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38-4B2A-91F0-B49AD9AD2FF0}"/>
            </c:ext>
          </c:extLst>
        </c:ser>
        <c:ser>
          <c:idx val="0"/>
          <c:order val="1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38-4B2A-91F0-B49AD9AD2FF0}"/>
            </c:ext>
          </c:extLst>
        </c:ser>
        <c:ser>
          <c:idx val="1"/>
          <c:order val="2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38-4B2A-91F0-B49AD9AD2FF0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2748809758064758"/>
                  <c:y val="4.3214776386520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analyses'!$DW$146</c:f>
              <c:numCache>
                <c:formatCode>0.000</c:formatCode>
                <c:ptCount val="1"/>
                <c:pt idx="0">
                  <c:v>0.3</c:v>
                </c:pt>
              </c:numCache>
            </c:numRef>
          </c:xVal>
          <c:yVal>
            <c:numRef>
              <c:f>'Selected analyses'!$DX$146</c:f>
              <c:numCache>
                <c:formatCode>0.000</c:formatCode>
                <c:ptCount val="1"/>
                <c:pt idx="0">
                  <c:v>0.51961524227066314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38-4B2A-91F0-B49AD9AD2FF0}"/>
            </c:ext>
          </c:extLst>
        </c:ser>
        <c:ser>
          <c:idx val="21"/>
          <c:order val="4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1364328221169444"/>
                  <c:y val="-4.939783788103430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analyses'!$DW$153</c:f>
              <c:numCache>
                <c:formatCode>0.000</c:formatCode>
                <c:ptCount val="1"/>
                <c:pt idx="0">
                  <c:v>8.3333333333333329E-2</c:v>
                </c:pt>
              </c:numCache>
            </c:numRef>
          </c:xVal>
          <c:yVal>
            <c:numRef>
              <c:f>'Selected analyses'!$DX$153</c:f>
              <c:numCache>
                <c:formatCode>0.000</c:formatCode>
                <c:ptCount val="1"/>
                <c:pt idx="0">
                  <c:v>0.14433756729740643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38-4B2A-91F0-B49AD9AD2FF0}"/>
            </c:ext>
          </c:extLst>
        </c:ser>
        <c:ser>
          <c:idx val="14"/>
          <c:order val="5"/>
          <c:tx>
            <c:v>Chl-Sm Rock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analyses'!$DW$109:$DW$126</c:f>
              <c:numCache>
                <c:formatCode>0.000</c:formatCode>
                <c:ptCount val="18"/>
                <c:pt idx="0">
                  <c:v>0.42888242283438183</c:v>
                </c:pt>
                <c:pt idx="1">
                  <c:v>0.43122647123121038</c:v>
                </c:pt>
                <c:pt idx="2">
                  <c:v>0.41563663403372081</c:v>
                </c:pt>
                <c:pt idx="3">
                  <c:v>0.41385879157330219</c:v>
                </c:pt>
                <c:pt idx="4">
                  <c:v>0.43197498100139731</c:v>
                </c:pt>
                <c:pt idx="5">
                  <c:v>0.41372058433935455</c:v>
                </c:pt>
                <c:pt idx="6">
                  <c:v>0.42717839411677472</c:v>
                </c:pt>
                <c:pt idx="7">
                  <c:v>0.41841572782120667</c:v>
                </c:pt>
                <c:pt idx="8">
                  <c:v>0.4303883290538747</c:v>
                </c:pt>
                <c:pt idx="9">
                  <c:v>0.42434011589681153</c:v>
                </c:pt>
                <c:pt idx="10">
                  <c:v>0.41090061107719017</c:v>
                </c:pt>
                <c:pt idx="11">
                  <c:v>0.41892663285304393</c:v>
                </c:pt>
                <c:pt idx="12">
                  <c:v>0.43455748806420447</c:v>
                </c:pt>
                <c:pt idx="13">
                  <c:v>0.42730721377398928</c:v>
                </c:pt>
                <c:pt idx="14">
                  <c:v>0.42240828734566516</c:v>
                </c:pt>
                <c:pt idx="15">
                  <c:v>0.42286474180240047</c:v>
                </c:pt>
                <c:pt idx="16">
                  <c:v>0.42628064643125008</c:v>
                </c:pt>
                <c:pt idx="17">
                  <c:v>0.43085898136255107</c:v>
                </c:pt>
              </c:numCache>
            </c:numRef>
          </c:xVal>
          <c:yVal>
            <c:numRef>
              <c:f>'Selected analyses'!$DX$109:$DX$126</c:f>
              <c:numCache>
                <c:formatCode>0.000</c:formatCode>
                <c:ptCount val="18"/>
                <c:pt idx="0">
                  <c:v>0.18446013818086099</c:v>
                </c:pt>
                <c:pt idx="1">
                  <c:v>0.17826943785392863</c:v>
                </c:pt>
                <c:pt idx="2">
                  <c:v>0.17640404262557044</c:v>
                </c:pt>
                <c:pt idx="3">
                  <c:v>0.17762115054852937</c:v>
                </c:pt>
                <c:pt idx="4">
                  <c:v>0.1958145241627976</c:v>
                </c:pt>
                <c:pt idx="5">
                  <c:v>0.16974404755060796</c:v>
                </c:pt>
                <c:pt idx="6">
                  <c:v>0.18495419772725358</c:v>
                </c:pt>
                <c:pt idx="7">
                  <c:v>0.18187816913231811</c:v>
                </c:pt>
                <c:pt idx="8">
                  <c:v>0.18017307913844169</c:v>
                </c:pt>
                <c:pt idx="9">
                  <c:v>0.1790999745110875</c:v>
                </c:pt>
                <c:pt idx="10">
                  <c:v>0.18393577212520398</c:v>
                </c:pt>
                <c:pt idx="11">
                  <c:v>0.18503777403539168</c:v>
                </c:pt>
                <c:pt idx="12">
                  <c:v>0.17916628872100768</c:v>
                </c:pt>
                <c:pt idx="13">
                  <c:v>0.18339006001027833</c:v>
                </c:pt>
                <c:pt idx="14">
                  <c:v>0.20343196161838464</c:v>
                </c:pt>
                <c:pt idx="15">
                  <c:v>0.20135738819691465</c:v>
                </c:pt>
                <c:pt idx="16">
                  <c:v>0.199847757950781</c:v>
                </c:pt>
                <c:pt idx="17">
                  <c:v>0.19112247950841477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38-4B2A-91F0-B49AD9AD2FF0}"/>
            </c:ext>
          </c:extLst>
        </c:ser>
        <c:ser>
          <c:idx val="22"/>
          <c:order val="6"/>
          <c:tx>
            <c:v>Chamosite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1636965069911585E-2"/>
                  <c:y val="-4.289868068523330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analyses'!$DW$154</c:f>
              <c:numCache>
                <c:formatCode>0.000</c:formatCode>
                <c:ptCount val="1"/>
                <c:pt idx="0">
                  <c:v>0.91666666666666674</c:v>
                </c:pt>
              </c:numCache>
            </c:numRef>
          </c:xVal>
          <c:yVal>
            <c:numRef>
              <c:f>'Selected analyses'!$DX$154</c:f>
              <c:numCache>
                <c:formatCode>0.000</c:formatCode>
                <c:ptCount val="1"/>
                <c:pt idx="0">
                  <c:v>0.14433756729740643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638-4B2A-91F0-B49AD9AD2FF0}"/>
            </c:ext>
          </c:extLst>
        </c:ser>
        <c:ser>
          <c:idx val="2"/>
          <c:order val="7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7549412583723578E-2"/>
                  <c:y val="-4.29941827969970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analyses'!$DX$155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638-4B2A-91F0-B49AD9AD2FF0}"/>
            </c:ext>
          </c:extLst>
        </c:ser>
        <c:ser>
          <c:idx val="17"/>
          <c:order val="8"/>
          <c:tx>
            <c:strRef>
              <c:f>'Selected analyses'!$DO$157</c:f>
              <c:strCache>
                <c:ptCount val="1"/>
                <c:pt idx="0">
                  <c:v>Al-free chlorite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spPr>
              <a:ln>
                <a:solidFill>
                  <a:srgbClr val="5B9B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638-4B2A-91F0-B49AD9AD2FF0}"/>
              </c:ext>
            </c:extLst>
          </c:dPt>
          <c:dLbls>
            <c:dLbl>
              <c:idx val="0"/>
              <c:layout>
                <c:manualLayout>
                  <c:x val="-6.5732162392386287E-2"/>
                  <c:y val="-5.86399102156525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analyses'!$DW$157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analyses'!$DX$157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638-4B2A-91F0-B49AD9AD2FF0}"/>
            </c:ext>
          </c:extLst>
        </c:ser>
        <c:ser>
          <c:idx val="3"/>
          <c:order val="9"/>
          <c:tx>
            <c:strRef>
              <c:f>'Selected analyses'!$DO$159</c:f>
              <c:strCache>
                <c:ptCount val="1"/>
                <c:pt idx="0">
                  <c:v>Ripidolite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9077429983525571E-2"/>
                  <c:y val="3.407155025553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analyses'!$DW$159</c:f>
              <c:numCache>
                <c:formatCode>0.000</c:formatCode>
                <c:ptCount val="1"/>
                <c:pt idx="0">
                  <c:v>0.41499999999999998</c:v>
                </c:pt>
              </c:numCache>
            </c:numRef>
          </c:xVal>
          <c:yVal>
            <c:numRef>
              <c:f>'Selected analyses'!$DX$159</c:f>
              <c:numCache>
                <c:formatCode>0.000</c:formatCode>
                <c:ptCount val="1"/>
                <c:pt idx="0">
                  <c:v>0.16165807537309521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638-4B2A-91F0-B49AD9AD2FF0}"/>
            </c:ext>
          </c:extLst>
        </c:ser>
        <c:ser>
          <c:idx val="4"/>
          <c:order val="10"/>
          <c:tx>
            <c:strRef>
              <c:f>'Selected analyses'!$DO$145</c:f>
              <c:strCache>
                <c:ptCount val="1"/>
                <c:pt idx="0">
                  <c:v>Tosudite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8524947536959462E-2"/>
                  <c:y val="-4.11840393291361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analyses'!$DW$145</c:f>
              <c:numCache>
                <c:formatCode>0.000</c:formatCode>
                <c:ptCount val="1"/>
                <c:pt idx="0">
                  <c:v>0.33571428571428574</c:v>
                </c:pt>
              </c:numCache>
            </c:numRef>
          </c:xVal>
          <c:yVal>
            <c:numRef>
              <c:f>'Selected analyses'!$DX$145</c:f>
              <c:numCache>
                <c:formatCode>0.000</c:formatCode>
                <c:ptCount val="1"/>
                <c:pt idx="0">
                  <c:v>0.5814741996838374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638-4B2A-91F0-B49AD9AD2FF0}"/>
            </c:ext>
          </c:extLst>
        </c:ser>
        <c:ser>
          <c:idx val="5"/>
          <c:order val="11"/>
          <c:tx>
            <c:strRef>
              <c:f>'Selected analyses'!$DO$158</c:f>
              <c:strCache>
                <c:ptCount val="1"/>
                <c:pt idx="0">
                  <c:v>Corrensite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1.0958075782600749E-2"/>
                  <c:y val="2.2401172904246803E-2"/>
                </c:manualLayout>
              </c:layout>
              <c:tx>
                <c:rich>
                  <a:bodyPr/>
                  <a:lstStyle/>
                  <a:p>
                    <a:fld id="{F2594422-54AF-49AE-98CA-762D108B2A5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analyses'!$DW$158</c:f>
              <c:numCache>
                <c:formatCode>0.000</c:formatCode>
                <c:ptCount val="1"/>
                <c:pt idx="0">
                  <c:v>0.25666666666666665</c:v>
                </c:pt>
              </c:numCache>
            </c:numRef>
          </c:xVal>
          <c:yVal>
            <c:numRef>
              <c:f>'Selected analyses'!$DX$158</c:f>
              <c:numCache>
                <c:formatCode>0.000</c:formatCode>
                <c:ptCount val="1"/>
                <c:pt idx="0">
                  <c:v>0.10969655114602887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638-4B2A-91F0-B49AD9AD2FF0}"/>
            </c:ext>
          </c:extLst>
        </c:ser>
        <c:ser>
          <c:idx val="6"/>
          <c:order val="12"/>
          <c:tx>
            <c:strRef>
              <c:f>'Selected analyses'!$EJ$160</c:f>
              <c:strCache>
                <c:ptCount val="1"/>
                <c:pt idx="0">
                  <c:v>Nontronite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2137576496658673E-3"/>
                  <c:y val="-3.983596953719976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38-4B2A-91F0-B49AD9AD2F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analyses'!$DW$160</c:f>
              <c:numCache>
                <c:formatCode>0.000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analyses'!$DX$160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638-4B2A-91F0-B49AD9AD2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7663"/>
        <c:axId val="1"/>
      </c:scatterChart>
      <c:valAx>
        <c:axId val="536027663"/>
        <c:scaling>
          <c:orientation val="minMax"/>
          <c:max val="1"/>
          <c:min val="0"/>
        </c:scaling>
        <c:delete val="0"/>
        <c:axPos val="b"/>
        <c:numFmt formatCode="0.000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536027663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77077454130557777"/>
          <c:y val="9.2108106744976485E-3"/>
          <c:w val="0.18182373794900811"/>
          <c:h val="0.13553049992475111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4965338634985E-2"/>
          <c:y val="2.2287726854655987E-3"/>
          <c:w val="0.900617208435606"/>
          <c:h val="0.91753874836490168"/>
        </c:manualLayout>
      </c:layout>
      <c:scatterChart>
        <c:scatterStyle val="lineMarker"/>
        <c:varyColors val="0"/>
        <c:ser>
          <c:idx val="15"/>
          <c:order val="0"/>
          <c:tx>
            <c:v>Chl-Sm Fossil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analyses'!$EG$8:$EG$62</c:f>
              <c:numCache>
                <c:formatCode>0.000</c:formatCode>
                <c:ptCount val="55"/>
                <c:pt idx="0">
                  <c:v>0.41263716538570039</c:v>
                </c:pt>
                <c:pt idx="1">
                  <c:v>0.42013305425167757</c:v>
                </c:pt>
                <c:pt idx="2">
                  <c:v>0.43329800587071499</c:v>
                </c:pt>
                <c:pt idx="3">
                  <c:v>0.41970129258796923</c:v>
                </c:pt>
                <c:pt idx="4">
                  <c:v>0.41220904182750318</c:v>
                </c:pt>
                <c:pt idx="5">
                  <c:v>0.40150891037261621</c:v>
                </c:pt>
                <c:pt idx="6">
                  <c:v>0.38922154426644029</c:v>
                </c:pt>
                <c:pt idx="7">
                  <c:v>0.39990539098981692</c:v>
                </c:pt>
                <c:pt idx="8">
                  <c:v>0.40370490383088375</c:v>
                </c:pt>
                <c:pt idx="9">
                  <c:v>0.39290387566168317</c:v>
                </c:pt>
                <c:pt idx="10">
                  <c:v>0.43795005917215102</c:v>
                </c:pt>
                <c:pt idx="11">
                  <c:v>0.37774035001747297</c:v>
                </c:pt>
                <c:pt idx="12">
                  <c:v>0.39761429052185304</c:v>
                </c:pt>
                <c:pt idx="13">
                  <c:v>0.39448515419255414</c:v>
                </c:pt>
                <c:pt idx="14">
                  <c:v>0.39550477963023989</c:v>
                </c:pt>
                <c:pt idx="15">
                  <c:v>0.40919771007576589</c:v>
                </c:pt>
                <c:pt idx="16">
                  <c:v>0.44766920831414925</c:v>
                </c:pt>
                <c:pt idx="17">
                  <c:v>0.39055495047997663</c:v>
                </c:pt>
                <c:pt idx="18">
                  <c:v>0.43027696615784883</c:v>
                </c:pt>
                <c:pt idx="19">
                  <c:v>0.40115071177031647</c:v>
                </c:pt>
                <c:pt idx="20">
                  <c:v>0.44265030938919941</c:v>
                </c:pt>
                <c:pt idx="21">
                  <c:v>0.41930258139149851</c:v>
                </c:pt>
                <c:pt idx="22">
                  <c:v>0.4138991867984978</c:v>
                </c:pt>
                <c:pt idx="23">
                  <c:v>0.42809669105700393</c:v>
                </c:pt>
                <c:pt idx="24">
                  <c:v>0.427501055756629</c:v>
                </c:pt>
                <c:pt idx="25">
                  <c:v>0.40430014597371894</c:v>
                </c:pt>
                <c:pt idx="26">
                  <c:v>0.42460621937639159</c:v>
                </c:pt>
                <c:pt idx="27">
                  <c:v>0.41876629506155594</c:v>
                </c:pt>
                <c:pt idx="28">
                  <c:v>0.40888521490268193</c:v>
                </c:pt>
                <c:pt idx="29">
                  <c:v>0.41189740671661912</c:v>
                </c:pt>
                <c:pt idx="30">
                  <c:v>0.41467578263845117</c:v>
                </c:pt>
                <c:pt idx="31">
                  <c:v>0.4159875286861246</c:v>
                </c:pt>
                <c:pt idx="32">
                  <c:v>0.42968975279724719</c:v>
                </c:pt>
                <c:pt idx="33">
                  <c:v>0.41414212219173874</c:v>
                </c:pt>
                <c:pt idx="34">
                  <c:v>0.4143677450496599</c:v>
                </c:pt>
                <c:pt idx="35">
                  <c:v>0.41608099839741636</c:v>
                </c:pt>
                <c:pt idx="36">
                  <c:v>0.41901404326592606</c:v>
                </c:pt>
                <c:pt idx="37">
                  <c:v>0.42179821938123729</c:v>
                </c:pt>
                <c:pt idx="38">
                  <c:v>0.43447911055733002</c:v>
                </c:pt>
                <c:pt idx="39">
                  <c:v>0.41686262844155408</c:v>
                </c:pt>
                <c:pt idx="40">
                  <c:v>0.41214500061777726</c:v>
                </c:pt>
                <c:pt idx="41">
                  <c:v>0.41341487037958963</c:v>
                </c:pt>
                <c:pt idx="42">
                  <c:v>0.41313141966661959</c:v>
                </c:pt>
                <c:pt idx="43">
                  <c:v>0.4093569049538362</c:v>
                </c:pt>
                <c:pt idx="44">
                  <c:v>0.41249811132308212</c:v>
                </c:pt>
                <c:pt idx="45">
                  <c:v>0.41321422554233705</c:v>
                </c:pt>
                <c:pt idx="46">
                  <c:v>0.41551602081408312</c:v>
                </c:pt>
                <c:pt idx="47">
                  <c:v>0.4221170181941557</c:v>
                </c:pt>
                <c:pt idx="48">
                  <c:v>0.4128643667897639</c:v>
                </c:pt>
                <c:pt idx="49">
                  <c:v>0.42601734852676476</c:v>
                </c:pt>
                <c:pt idx="50">
                  <c:v>0.62037558160360495</c:v>
                </c:pt>
                <c:pt idx="51">
                  <c:v>0.56714579227633544</c:v>
                </c:pt>
                <c:pt idx="52">
                  <c:v>0.6020246875950479</c:v>
                </c:pt>
                <c:pt idx="53">
                  <c:v>0.58405750242950827</c:v>
                </c:pt>
                <c:pt idx="54">
                  <c:v>0.58253835864332248</c:v>
                </c:pt>
              </c:numCache>
            </c:numRef>
          </c:xVal>
          <c:yVal>
            <c:numRef>
              <c:f>'Selected analyses'!$EH$8:$EH$57</c:f>
              <c:numCache>
                <c:formatCode>0.000</c:formatCode>
                <c:ptCount val="50"/>
                <c:pt idx="0">
                  <c:v>0.29397117036479048</c:v>
                </c:pt>
                <c:pt idx="1">
                  <c:v>0.29765153643657877</c:v>
                </c:pt>
                <c:pt idx="2">
                  <c:v>0.3200915175030592</c:v>
                </c:pt>
                <c:pt idx="3">
                  <c:v>0.30469012846703519</c:v>
                </c:pt>
                <c:pt idx="4">
                  <c:v>0.28176480090860884</c:v>
                </c:pt>
                <c:pt idx="5">
                  <c:v>0.28545849381237709</c:v>
                </c:pt>
                <c:pt idx="6">
                  <c:v>0.28167440955440814</c:v>
                </c:pt>
                <c:pt idx="7">
                  <c:v>0.27974028008885649</c:v>
                </c:pt>
                <c:pt idx="8">
                  <c:v>0.29616254891203575</c:v>
                </c:pt>
                <c:pt idx="9">
                  <c:v>0.29348969755164622</c:v>
                </c:pt>
                <c:pt idx="10">
                  <c:v>0.32776669569178735</c:v>
                </c:pt>
                <c:pt idx="11">
                  <c:v>0.27270859902471911</c:v>
                </c:pt>
                <c:pt idx="12">
                  <c:v>0.28766326357096883</c:v>
                </c:pt>
                <c:pt idx="13">
                  <c:v>0.28431956776623596</c:v>
                </c:pt>
                <c:pt idx="14">
                  <c:v>0.27643591957832908</c:v>
                </c:pt>
                <c:pt idx="15">
                  <c:v>0.29831310301728953</c:v>
                </c:pt>
                <c:pt idx="16">
                  <c:v>0.33206530469701556</c:v>
                </c:pt>
                <c:pt idx="17">
                  <c:v>0.2801947341047436</c:v>
                </c:pt>
                <c:pt idx="18">
                  <c:v>0.31302699131081468</c:v>
                </c:pt>
                <c:pt idx="19">
                  <c:v>0.29046265872516724</c:v>
                </c:pt>
                <c:pt idx="20">
                  <c:v>0.32652976623198893</c:v>
                </c:pt>
                <c:pt idx="21">
                  <c:v>0.2954320470231756</c:v>
                </c:pt>
                <c:pt idx="22">
                  <c:v>0.28616675569168493</c:v>
                </c:pt>
                <c:pt idx="23">
                  <c:v>0.3070167774007132</c:v>
                </c:pt>
                <c:pt idx="24">
                  <c:v>0.31780490343500456</c:v>
                </c:pt>
                <c:pt idx="25">
                  <c:v>0.27913297513410834</c:v>
                </c:pt>
                <c:pt idx="26">
                  <c:v>0.33002755100087222</c:v>
                </c:pt>
                <c:pt idx="27">
                  <c:v>0.2958322757842422</c:v>
                </c:pt>
                <c:pt idx="28">
                  <c:v>0.29555526552933004</c:v>
                </c:pt>
                <c:pt idx="29">
                  <c:v>0.29373075498887097</c:v>
                </c:pt>
                <c:pt idx="30">
                  <c:v>0.29627603968354943</c:v>
                </c:pt>
                <c:pt idx="31">
                  <c:v>0.29750430712551817</c:v>
                </c:pt>
                <c:pt idx="32">
                  <c:v>0.30787296439013906</c:v>
                </c:pt>
                <c:pt idx="33">
                  <c:v>0.29313982740160383</c:v>
                </c:pt>
                <c:pt idx="34">
                  <c:v>0.29852452695448406</c:v>
                </c:pt>
                <c:pt idx="35">
                  <c:v>0.29707754851056184</c:v>
                </c:pt>
                <c:pt idx="36">
                  <c:v>0.29867921564668098</c:v>
                </c:pt>
                <c:pt idx="37">
                  <c:v>0.29986961604462714</c:v>
                </c:pt>
                <c:pt idx="38">
                  <c:v>0.30033389331442134</c:v>
                </c:pt>
                <c:pt idx="39">
                  <c:v>0.29643776991777038</c:v>
                </c:pt>
                <c:pt idx="40">
                  <c:v>0.28247305640746989</c:v>
                </c:pt>
                <c:pt idx="41">
                  <c:v>0.29214089152050843</c:v>
                </c:pt>
                <c:pt idx="42">
                  <c:v>0.29346785392207025</c:v>
                </c:pt>
                <c:pt idx="43">
                  <c:v>0.29344545309883224</c:v>
                </c:pt>
                <c:pt idx="44">
                  <c:v>0.27903066830905965</c:v>
                </c:pt>
                <c:pt idx="45">
                  <c:v>0.29088910799440837</c:v>
                </c:pt>
                <c:pt idx="46">
                  <c:v>0.28967163128207563</c:v>
                </c:pt>
                <c:pt idx="47">
                  <c:v>0.30282231800870207</c:v>
                </c:pt>
                <c:pt idx="48">
                  <c:v>0.29384990432539937</c:v>
                </c:pt>
                <c:pt idx="49">
                  <c:v>0.30177188911040131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11-428B-B6E6-8F2BCFA03D84}"/>
            </c:ext>
          </c:extLst>
        </c:ser>
        <c:ser>
          <c:idx val="0"/>
          <c:order val="1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11-428B-B6E6-8F2BCFA03D84}"/>
            </c:ext>
          </c:extLst>
        </c:ser>
        <c:ser>
          <c:idx val="1"/>
          <c:order val="2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11-428B-B6E6-8F2BCFA03D84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9.1168702904001909E-3"/>
                  <c:y val="-3.2265885517678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analyses'!$EG$146</c:f>
              <c:numCache>
                <c:formatCode>0.000</c:formatCode>
                <c:ptCount val="1"/>
                <c:pt idx="0">
                  <c:v>0.61111111111111105</c:v>
                </c:pt>
              </c:numCache>
            </c:numRef>
          </c:xVal>
          <c:yVal>
            <c:numRef>
              <c:f>'Selected analyses'!$EH$146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11-428B-B6E6-8F2BCFA03D84}"/>
            </c:ext>
          </c:extLst>
        </c:ser>
        <c:ser>
          <c:idx val="21"/>
          <c:order val="4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20541590888564021"/>
                  <c:y val="2.90694133568607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analyses'!$EG$153</c:f>
              <c:numCache>
                <c:formatCode>0.000</c:formatCode>
                <c:ptCount val="1"/>
                <c:pt idx="0">
                  <c:v>0.35</c:v>
                </c:pt>
              </c:numCache>
            </c:numRef>
          </c:xVal>
          <c:yVal>
            <c:numRef>
              <c:f>'Selected analyses'!$EH$153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11-428B-B6E6-8F2BCFA03D84}"/>
            </c:ext>
          </c:extLst>
        </c:ser>
        <c:ser>
          <c:idx val="14"/>
          <c:order val="5"/>
          <c:tx>
            <c:v>Chl-Sm Rock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analyses'!$EG$109:$EG$126</c:f>
              <c:numCache>
                <c:formatCode>0.000</c:formatCode>
                <c:ptCount val="18"/>
                <c:pt idx="0">
                  <c:v>0.41229143997780121</c:v>
                </c:pt>
                <c:pt idx="1">
                  <c:v>0.41002526671674888</c:v>
                </c:pt>
                <c:pt idx="2">
                  <c:v>0.40900483714267255</c:v>
                </c:pt>
                <c:pt idx="3">
                  <c:v>0.41052174241158268</c:v>
                </c:pt>
                <c:pt idx="4">
                  <c:v>0.41757615739041221</c:v>
                </c:pt>
                <c:pt idx="5">
                  <c:v>0.41125130852661912</c:v>
                </c:pt>
                <c:pt idx="6">
                  <c:v>0.41383634372638034</c:v>
                </c:pt>
                <c:pt idx="7">
                  <c:v>0.41275208392709417</c:v>
                </c:pt>
                <c:pt idx="8">
                  <c:v>0.41310889547967899</c:v>
                </c:pt>
                <c:pt idx="9">
                  <c:v>0.41257634818982741</c:v>
                </c:pt>
                <c:pt idx="10">
                  <c:v>0.41135640687446917</c:v>
                </c:pt>
                <c:pt idx="11">
                  <c:v>0.41246890454739948</c:v>
                </c:pt>
                <c:pt idx="12">
                  <c:v>0.40960599667319686</c:v>
                </c:pt>
                <c:pt idx="13">
                  <c:v>0.41270406168013729</c:v>
                </c:pt>
                <c:pt idx="14">
                  <c:v>0.41949954224043384</c:v>
                </c:pt>
                <c:pt idx="15">
                  <c:v>0.42165860387781118</c:v>
                </c:pt>
                <c:pt idx="16">
                  <c:v>0.42503672518866764</c:v>
                </c:pt>
                <c:pt idx="17">
                  <c:v>0.41370716774165917</c:v>
                </c:pt>
              </c:numCache>
            </c:numRef>
          </c:xVal>
          <c:yVal>
            <c:numRef>
              <c:f>'Selected analyses'!$EH$109:$EH$126</c:f>
              <c:numCache>
                <c:formatCode>0.000</c:formatCode>
                <c:ptCount val="18"/>
                <c:pt idx="0">
                  <c:v>0.31657892365087975</c:v>
                </c:pt>
                <c:pt idx="1">
                  <c:v>0.30925395506715908</c:v>
                </c:pt>
                <c:pt idx="2">
                  <c:v>0.30695512822452375</c:v>
                </c:pt>
                <c:pt idx="3">
                  <c:v>0.30663385011834304</c:v>
                </c:pt>
                <c:pt idx="4">
                  <c:v>0.32558169599072456</c:v>
                </c:pt>
                <c:pt idx="5">
                  <c:v>0.31058114006006626</c:v>
                </c:pt>
                <c:pt idx="6">
                  <c:v>0.31039935070554514</c:v>
                </c:pt>
                <c:pt idx="7">
                  <c:v>0.31254492548906448</c:v>
                </c:pt>
                <c:pt idx="8">
                  <c:v>0.30905882324579531</c:v>
                </c:pt>
                <c:pt idx="9">
                  <c:v>0.31153571550377473</c:v>
                </c:pt>
                <c:pt idx="10">
                  <c:v>0.30987476725552932</c:v>
                </c:pt>
                <c:pt idx="11">
                  <c:v>0.30938137549999162</c:v>
                </c:pt>
                <c:pt idx="12">
                  <c:v>0.30762539433812236</c:v>
                </c:pt>
                <c:pt idx="13">
                  <c:v>0.3078557725994876</c:v>
                </c:pt>
                <c:pt idx="14">
                  <c:v>0.32727130842174168</c:v>
                </c:pt>
                <c:pt idx="15">
                  <c:v>0.3155435936490304</c:v>
                </c:pt>
                <c:pt idx="16">
                  <c:v>0.30320190227245342</c:v>
                </c:pt>
                <c:pt idx="17">
                  <c:v>0.31869445540840052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611-428B-B6E6-8F2BCFA03D84}"/>
            </c:ext>
          </c:extLst>
        </c:ser>
        <c:ser>
          <c:idx val="22"/>
          <c:order val="6"/>
          <c:tx>
            <c:strRef>
              <c:f>'Selected analyses'!$DD$154</c:f>
              <c:strCache>
                <c:ptCount val="1"/>
                <c:pt idx="0">
                  <c:v>Chamosite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9682509469120762"/>
                  <c:y val="-1.37183600559298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analyses'!$EG$154</c:f>
              <c:numCache>
                <c:formatCode>0.000</c:formatCode>
                <c:ptCount val="1"/>
                <c:pt idx="0">
                  <c:v>0.35</c:v>
                </c:pt>
              </c:numCache>
            </c:numRef>
          </c:xVal>
          <c:yVal>
            <c:numRef>
              <c:f>'Selected analyses'!$EH$154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611-428B-B6E6-8F2BCFA03D84}"/>
            </c:ext>
          </c:extLst>
        </c:ser>
        <c:ser>
          <c:idx val="3"/>
          <c:order val="7"/>
          <c:tx>
            <c:strRef>
              <c:f>'Selected analyses'!$DY$157</c:f>
              <c:strCache>
                <c:ptCount val="1"/>
                <c:pt idx="0">
                  <c:v>Al-free chlorite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20346407358709204"/>
                  <c:y val="1.72538274543450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analyses'!$EG$157</c:f>
              <c:numCache>
                <c:formatCode>0.000</c:formatCode>
                <c:ptCount val="1"/>
                <c:pt idx="0">
                  <c:v>0.2</c:v>
                </c:pt>
              </c:numCache>
            </c:numRef>
          </c:xVal>
          <c:yVal>
            <c:numRef>
              <c:f>'Selected analyses'!$EH$157</c:f>
              <c:numCache>
                <c:formatCode>0.000</c:formatCode>
                <c:ptCount val="1"/>
                <c:pt idx="0">
                  <c:v>0.34641016151377546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611-428B-B6E6-8F2BCFA03D84}"/>
            </c:ext>
          </c:extLst>
        </c:ser>
        <c:ser>
          <c:idx val="2"/>
          <c:order val="8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156146179402078E-2"/>
                  <c:y val="4.7863247863247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analyses'!$EH$155</c:f>
              <c:numCache>
                <c:formatCode>0.000</c:formatCode>
                <c:ptCount val="1"/>
                <c:pt idx="0">
                  <c:v>0.17320508075688773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611-428B-B6E6-8F2BCFA03D84}"/>
            </c:ext>
          </c:extLst>
        </c:ser>
        <c:ser>
          <c:idx val="5"/>
          <c:order val="9"/>
          <c:tx>
            <c:strRef>
              <c:f>'Selected analyses'!$DY$150</c:f>
              <c:strCache>
                <c:ptCount val="1"/>
                <c:pt idx="0">
                  <c:v>Mont L.C.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17189152586495E-2"/>
                  <c:y val="-4.1439696643819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Montmorillonite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0698821281716"/>
                      <c:h val="8.378725356155182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analyses'!$EG$150</c:f>
              <c:numCache>
                <c:formatCode>0.000</c:formatCode>
                <c:ptCount val="1"/>
                <c:pt idx="0">
                  <c:v>0.6166666666666667</c:v>
                </c:pt>
              </c:numCache>
            </c:numRef>
          </c:xVal>
          <c:yVal>
            <c:numRef>
              <c:f>'Selected analyses'!$EH$150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611-428B-B6E6-8F2BCFA03D84}"/>
            </c:ext>
          </c:extLst>
        </c:ser>
        <c:ser>
          <c:idx val="6"/>
          <c:order val="10"/>
          <c:tx>
            <c:strRef>
              <c:f>'Selected analyses'!$DY$144</c:f>
              <c:strCache>
                <c:ptCount val="1"/>
                <c:pt idx="0">
                  <c:v>Saponite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4431748607272563"/>
                  <c:y val="-3.775863088148830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analyses'!$EG$144</c:f>
              <c:numCache>
                <c:formatCode>0.000</c:formatCode>
                <c:ptCount val="1"/>
                <c:pt idx="0">
                  <c:v>0.3214285714285714</c:v>
                </c:pt>
              </c:numCache>
            </c:numRef>
          </c:xVal>
          <c:yVal>
            <c:numRef>
              <c:f>'Selected analyses'!$EH$144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611-428B-B6E6-8F2BCFA03D84}"/>
            </c:ext>
          </c:extLst>
        </c:ser>
        <c:ser>
          <c:idx val="4"/>
          <c:order val="11"/>
          <c:tx>
            <c:strRef>
              <c:f>'Selected analyses'!$DY$145</c:f>
              <c:strCache>
                <c:ptCount val="1"/>
                <c:pt idx="0">
                  <c:v>Tosudite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9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611-428B-B6E6-8F2BCFA03D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analyses'!$EG$145</c:f>
              <c:numCache>
                <c:formatCode>0.000</c:formatCode>
                <c:ptCount val="1"/>
                <c:pt idx="0">
                  <c:v>0.61333333333333329</c:v>
                </c:pt>
              </c:numCache>
            </c:numRef>
          </c:xVal>
          <c:yVal>
            <c:numRef>
              <c:f>'Selected analyses'!$EH$145</c:f>
              <c:numCache>
                <c:formatCode>0.000</c:formatCode>
                <c:ptCount val="1"/>
                <c:pt idx="0">
                  <c:v>0.404145188432738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611-428B-B6E6-8F2BCFA03D84}"/>
            </c:ext>
          </c:extLst>
        </c:ser>
        <c:ser>
          <c:idx val="7"/>
          <c:order val="12"/>
          <c:tx>
            <c:strRef>
              <c:f>'Selected analyses'!$DY$158</c:f>
              <c:strCache>
                <c:ptCount val="1"/>
                <c:pt idx="0">
                  <c:v>Corrensite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914881933003847E-2"/>
                  <c:y val="-3.634298693923915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analyses'!$EG$158</c:f>
              <c:numCache>
                <c:formatCode>0.000</c:formatCode>
                <c:ptCount val="1"/>
                <c:pt idx="0">
                  <c:v>0.30390920554854978</c:v>
                </c:pt>
              </c:numCache>
            </c:numRef>
          </c:xVal>
          <c:yVal>
            <c:numRef>
              <c:f>'Selected analyses'!$EH$158</c:f>
              <c:numCache>
                <c:formatCode>0.000</c:formatCode>
                <c:ptCount val="1"/>
                <c:pt idx="0">
                  <c:v>0.34728383153020359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611-428B-B6E6-8F2BCFA03D84}"/>
            </c:ext>
          </c:extLst>
        </c:ser>
        <c:ser>
          <c:idx val="9"/>
          <c:order val="13"/>
          <c:tx>
            <c:strRef>
              <c:f>'Selected analyses'!$DY$159</c:f>
              <c:strCache>
                <c:ptCount val="1"/>
                <c:pt idx="0">
                  <c:v>Ripidolite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'Selected analyses'!$EG$159</c:f>
              <c:numCache>
                <c:formatCode>0.000</c:formatCode>
                <c:ptCount val="1"/>
                <c:pt idx="0">
                  <c:v>0.38050000000000006</c:v>
                </c:pt>
              </c:numCache>
            </c:numRef>
          </c:xVal>
          <c:yVal>
            <c:numRef>
              <c:f>'Selected analyses'!$EH$159</c:f>
              <c:numCache>
                <c:formatCode>0.000</c:formatCode>
                <c:ptCount val="1"/>
                <c:pt idx="0">
                  <c:v>0.22776468119530735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611-428B-B6E6-8F2BCFA03D84}"/>
            </c:ext>
          </c:extLst>
        </c:ser>
        <c:ser>
          <c:idx val="10"/>
          <c:order val="14"/>
          <c:tx>
            <c:strRef>
              <c:f>'Selected analyses'!$EJ$160</c:f>
              <c:strCache>
                <c:ptCount val="1"/>
                <c:pt idx="0">
                  <c:v>Nontronite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00746359773979E-2"/>
                  <c:y val="-3.749267721148209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611-428B-B6E6-8F2BCFA03D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analyses'!$EG$160</c:f>
              <c:numCache>
                <c:formatCode>0.000</c:formatCode>
                <c:ptCount val="1"/>
                <c:pt idx="0">
                  <c:v>0.35833333333333334</c:v>
                </c:pt>
              </c:numCache>
            </c:numRef>
          </c:xVal>
          <c:yVal>
            <c:numRef>
              <c:f>'Selected analyses'!$EH$160</c:f>
              <c:numCache>
                <c:formatCode>0.000</c:formatCode>
                <c:ptCount val="1"/>
                <c:pt idx="0">
                  <c:v>0.53404899900040381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611-428B-B6E6-8F2BCFA03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0607"/>
        <c:axId val="1"/>
      </c:scatterChart>
      <c:valAx>
        <c:axId val="536010607"/>
        <c:scaling>
          <c:orientation val="minMax"/>
          <c:max val="1"/>
          <c:min val="0"/>
        </c:scaling>
        <c:delete val="0"/>
        <c:axPos val="b"/>
        <c:numFmt formatCode="0.000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53601060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7179304121714831"/>
          <c:y val="9.2229432292975141E-3"/>
          <c:w val="0.18206399946660937"/>
          <c:h val="0.13570902180252054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4965338634985E-2"/>
          <c:y val="2.2287726854655987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4-4A56-B254-5F691693121D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F4-4A56-B254-5F691693121D}"/>
            </c:ext>
          </c:extLst>
        </c:ser>
        <c:ser>
          <c:idx val="4"/>
          <c:order val="2"/>
          <c:tx>
            <c:v>Saponite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analyses'!$DL$144</c:f>
              <c:numCache>
                <c:formatCode>0.000</c:formatCode>
                <c:ptCount val="1"/>
                <c:pt idx="0">
                  <c:v>0.6785714285714286</c:v>
                </c:pt>
              </c:numCache>
            </c:numRef>
          </c:xVal>
          <c:yVal>
            <c:numRef>
              <c:f>'Selected analyses'!$DM$144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F4-4A56-B254-5F691693121D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5938550984645036"/>
                  <c:y val="1.4692584742148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analyses'!$DL$146</c:f>
              <c:numCache>
                <c:formatCode>0.000</c:formatCode>
                <c:ptCount val="1"/>
                <c:pt idx="0">
                  <c:v>0.38888888888888884</c:v>
                </c:pt>
              </c:numCache>
            </c:numRef>
          </c:xVal>
          <c:yVal>
            <c:numRef>
              <c:f>'Selected analyses'!$DM$146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F4-4A56-B254-5F691693121D}"/>
            </c:ext>
          </c:extLst>
        </c:ser>
        <c:ser>
          <c:idx val="15"/>
          <c:order val="4"/>
          <c:tx>
            <c:v>Smectite Rock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analyses'!$DL$68:$DL$108</c:f>
              <c:numCache>
                <c:formatCode>0.000</c:formatCode>
                <c:ptCount val="41"/>
                <c:pt idx="0">
                  <c:v>0.33430464259124965</c:v>
                </c:pt>
                <c:pt idx="1">
                  <c:v>0.32761664942125979</c:v>
                </c:pt>
                <c:pt idx="2">
                  <c:v>0.37193206366650938</c:v>
                </c:pt>
                <c:pt idx="3">
                  <c:v>0.36970903078373368</c:v>
                </c:pt>
                <c:pt idx="4">
                  <c:v>0.35765323302421165</c:v>
                </c:pt>
                <c:pt idx="5">
                  <c:v>0.36709531825991276</c:v>
                </c:pt>
                <c:pt idx="6">
                  <c:v>0.39201596021218699</c:v>
                </c:pt>
                <c:pt idx="7">
                  <c:v>0.39082516492689984</c:v>
                </c:pt>
                <c:pt idx="8">
                  <c:v>0.37973243986798799</c:v>
                </c:pt>
                <c:pt idx="9">
                  <c:v>0.36386170220396308</c:v>
                </c:pt>
                <c:pt idx="10">
                  <c:v>0.38112821730797553</c:v>
                </c:pt>
                <c:pt idx="11">
                  <c:v>0.36273510273566162</c:v>
                </c:pt>
                <c:pt idx="12">
                  <c:v>0.36153756360754497</c:v>
                </c:pt>
                <c:pt idx="13">
                  <c:v>0.35563718593010135</c:v>
                </c:pt>
                <c:pt idx="14">
                  <c:v>0.35479816220535981</c:v>
                </c:pt>
                <c:pt idx="15">
                  <c:v>0.35599575693367913</c:v>
                </c:pt>
                <c:pt idx="16">
                  <c:v>0.35655441314153175</c:v>
                </c:pt>
                <c:pt idx="17">
                  <c:v>0.35460208166364338</c:v>
                </c:pt>
                <c:pt idx="18">
                  <c:v>0.35761634385941443</c:v>
                </c:pt>
                <c:pt idx="19">
                  <c:v>0.35493474475776726</c:v>
                </c:pt>
                <c:pt idx="20">
                  <c:v>0.35200162633631699</c:v>
                </c:pt>
                <c:pt idx="21">
                  <c:v>0.35712131963226423</c:v>
                </c:pt>
                <c:pt idx="22">
                  <c:v>0.35240906301043212</c:v>
                </c:pt>
                <c:pt idx="23">
                  <c:v>0.35567527892202649</c:v>
                </c:pt>
                <c:pt idx="24">
                  <c:v>0.35666075684549758</c:v>
                </c:pt>
                <c:pt idx="25">
                  <c:v>0.35842592758618752</c:v>
                </c:pt>
                <c:pt idx="26">
                  <c:v>0.36901592563995045</c:v>
                </c:pt>
                <c:pt idx="27">
                  <c:v>0.35998285906382016</c:v>
                </c:pt>
                <c:pt idx="28">
                  <c:v>0.3544421515806172</c:v>
                </c:pt>
                <c:pt idx="29">
                  <c:v>0.35085781489001805</c:v>
                </c:pt>
                <c:pt idx="30">
                  <c:v>0.35401862230653391</c:v>
                </c:pt>
                <c:pt idx="31">
                  <c:v>0.35687632819910126</c:v>
                </c:pt>
                <c:pt idx="32">
                  <c:v>0.36160778760962481</c:v>
                </c:pt>
                <c:pt idx="33">
                  <c:v>0.35801171198002602</c:v>
                </c:pt>
                <c:pt idx="34">
                  <c:v>0.35572025895572523</c:v>
                </c:pt>
                <c:pt idx="35">
                  <c:v>0.34124427386283324</c:v>
                </c:pt>
                <c:pt idx="36">
                  <c:v>0.35323654160171924</c:v>
                </c:pt>
                <c:pt idx="37">
                  <c:v>0.37067078156395972</c:v>
                </c:pt>
                <c:pt idx="38">
                  <c:v>0.36665694743742605</c:v>
                </c:pt>
                <c:pt idx="39">
                  <c:v>0.35421599843101709</c:v>
                </c:pt>
                <c:pt idx="40">
                  <c:v>0.37006952645628782</c:v>
                </c:pt>
              </c:numCache>
            </c:numRef>
          </c:xVal>
          <c:yVal>
            <c:numRef>
              <c:f>'Selected analyses'!$DM$68:$DM$108</c:f>
              <c:numCache>
                <c:formatCode>0.000</c:formatCode>
                <c:ptCount val="41"/>
                <c:pt idx="0">
                  <c:v>0.51193067042103457</c:v>
                </c:pt>
                <c:pt idx="1">
                  <c:v>0.51910669997567216</c:v>
                </c:pt>
                <c:pt idx="2">
                  <c:v>0.56125067264212536</c:v>
                </c:pt>
                <c:pt idx="3">
                  <c:v>0.52894209339102072</c:v>
                </c:pt>
                <c:pt idx="4">
                  <c:v>0.48659578832772471</c:v>
                </c:pt>
                <c:pt idx="5">
                  <c:v>0.49719944024380702</c:v>
                </c:pt>
                <c:pt idx="6">
                  <c:v>0.52812999596911603</c:v>
                </c:pt>
                <c:pt idx="7">
                  <c:v>0.50504890006875236</c:v>
                </c:pt>
                <c:pt idx="8">
                  <c:v>0.52667083343287513</c:v>
                </c:pt>
                <c:pt idx="9">
                  <c:v>0.52446576164445613</c:v>
                </c:pt>
                <c:pt idx="10">
                  <c:v>0.52270491672681907</c:v>
                </c:pt>
                <c:pt idx="11">
                  <c:v>0.56355870093487825</c:v>
                </c:pt>
                <c:pt idx="12">
                  <c:v>0.53381487936953442</c:v>
                </c:pt>
                <c:pt idx="13">
                  <c:v>0.52068435387585699</c:v>
                </c:pt>
                <c:pt idx="14">
                  <c:v>0.52467580143047376</c:v>
                </c:pt>
                <c:pt idx="15">
                  <c:v>0.52589849991904958</c:v>
                </c:pt>
                <c:pt idx="16">
                  <c:v>0.52119847467780211</c:v>
                </c:pt>
                <c:pt idx="17">
                  <c:v>0.52366695314499145</c:v>
                </c:pt>
                <c:pt idx="18">
                  <c:v>0.52198749754775831</c:v>
                </c:pt>
                <c:pt idx="19">
                  <c:v>0.5257681963365527</c:v>
                </c:pt>
                <c:pt idx="20">
                  <c:v>0.52160448895344735</c:v>
                </c:pt>
                <c:pt idx="21">
                  <c:v>0.51891693581261389</c:v>
                </c:pt>
                <c:pt idx="22">
                  <c:v>0.52241975030174281</c:v>
                </c:pt>
                <c:pt idx="23">
                  <c:v>0.52236333122744649</c:v>
                </c:pt>
                <c:pt idx="24">
                  <c:v>0.52116516770299104</c:v>
                </c:pt>
                <c:pt idx="25">
                  <c:v>0.52371796623223843</c:v>
                </c:pt>
                <c:pt idx="26">
                  <c:v>0.55054705785638536</c:v>
                </c:pt>
                <c:pt idx="27">
                  <c:v>0.52035087080866915</c:v>
                </c:pt>
                <c:pt idx="28">
                  <c:v>0.51567292804549203</c:v>
                </c:pt>
                <c:pt idx="29">
                  <c:v>0.5009544844338123</c:v>
                </c:pt>
                <c:pt idx="30">
                  <c:v>0.50370102717980136</c:v>
                </c:pt>
                <c:pt idx="31">
                  <c:v>0.51059229191066513</c:v>
                </c:pt>
                <c:pt idx="32">
                  <c:v>0.50022244013405492</c:v>
                </c:pt>
                <c:pt idx="33">
                  <c:v>0.50790915379855073</c:v>
                </c:pt>
                <c:pt idx="34">
                  <c:v>0.51085724502234509</c:v>
                </c:pt>
                <c:pt idx="35">
                  <c:v>0.50651124049213636</c:v>
                </c:pt>
                <c:pt idx="36">
                  <c:v>0.49929605623065054</c:v>
                </c:pt>
                <c:pt idx="37">
                  <c:v>0.54144135107095281</c:v>
                </c:pt>
                <c:pt idx="38">
                  <c:v>0.53539762237893673</c:v>
                </c:pt>
                <c:pt idx="39">
                  <c:v>0.5017019169778808</c:v>
                </c:pt>
                <c:pt idx="40">
                  <c:v>0.54242979372519706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F4-4A56-B254-5F691693121D}"/>
            </c:ext>
          </c:extLst>
        </c:ser>
        <c:ser>
          <c:idx val="21"/>
          <c:order val="5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analyses'!$DL$153</c:f>
              <c:numCache>
                <c:formatCode>0.000</c:formatCode>
                <c:ptCount val="1"/>
                <c:pt idx="0">
                  <c:v>0.65</c:v>
                </c:pt>
              </c:numCache>
            </c:numRef>
          </c:xVal>
          <c:yVal>
            <c:numRef>
              <c:f>'Selected analyses'!$DM$153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F4-4A56-B254-5F691693121D}"/>
            </c:ext>
          </c:extLst>
        </c:ser>
        <c:ser>
          <c:idx val="14"/>
          <c:order val="6"/>
          <c:tx>
            <c:v>Smectite Fossil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analyses'!$DL$58:$DL$62</c:f>
              <c:numCache>
                <c:formatCode>0.000</c:formatCode>
                <c:ptCount val="5"/>
                <c:pt idx="0">
                  <c:v>0.35245377386030419</c:v>
                </c:pt>
                <c:pt idx="1">
                  <c:v>0.38153625827793297</c:v>
                </c:pt>
                <c:pt idx="2">
                  <c:v>0.36279103407021923</c:v>
                </c:pt>
                <c:pt idx="3">
                  <c:v>0.3693459046751838</c:v>
                </c:pt>
                <c:pt idx="4">
                  <c:v>0.36826072538298266</c:v>
                </c:pt>
              </c:numCache>
            </c:numRef>
          </c:xVal>
          <c:yVal>
            <c:numRef>
              <c:f>'Selected analyses'!$DM$58:$DM$62</c:f>
              <c:numCache>
                <c:formatCode>0.000</c:formatCode>
                <c:ptCount val="5"/>
                <c:pt idx="0">
                  <c:v>0.52232362408811706</c:v>
                </c:pt>
                <c:pt idx="1">
                  <c:v>0.53921991093538002</c:v>
                </c:pt>
                <c:pt idx="2">
                  <c:v>0.54645940007131644</c:v>
                </c:pt>
                <c:pt idx="3">
                  <c:v>0.53135924367372644</c:v>
                </c:pt>
                <c:pt idx="4">
                  <c:v>0.54705447031691934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F4-4A56-B254-5F691693121D}"/>
            </c:ext>
          </c:extLst>
        </c:ser>
        <c:ser>
          <c:idx val="22"/>
          <c:order val="7"/>
          <c:tx>
            <c:strRef>
              <c:f>'Selected analyses'!$DD$154</c:f>
              <c:strCache>
                <c:ptCount val="1"/>
                <c:pt idx="0">
                  <c:v>Chamosite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1.9134003677930528E-2"/>
                  <c:y val="-3.82639890792263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analyses'!$DL$154</c:f>
              <c:numCache>
                <c:formatCode>0.000</c:formatCode>
                <c:ptCount val="1"/>
                <c:pt idx="0">
                  <c:v>0.65</c:v>
                </c:pt>
              </c:numCache>
            </c:numRef>
          </c:xVal>
          <c:yVal>
            <c:numRef>
              <c:f>'Selected analyses'!$DM$154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8F4-4A56-B254-5F691693121D}"/>
            </c:ext>
          </c:extLst>
        </c:ser>
        <c:ser>
          <c:idx val="3"/>
          <c:order val="8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1.8488637638243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analyses'!$DL$150</c:f>
              <c:numCache>
                <c:formatCode>0.000</c:formatCode>
                <c:ptCount val="1"/>
                <c:pt idx="0">
                  <c:v>0.3833333333333333</c:v>
                </c:pt>
              </c:numCache>
            </c:numRef>
          </c:xVal>
          <c:yVal>
            <c:numRef>
              <c:f>'Selected analyses'!$DM$150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F4-4A56-B254-5F691693121D}"/>
            </c:ext>
          </c:extLst>
        </c:ser>
        <c:ser>
          <c:idx val="2"/>
          <c:order val="9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156146179402078E-2"/>
                  <c:y val="4.7863247863247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analyses'!$DM$155</c:f>
              <c:numCache>
                <c:formatCode>0.000</c:formatCode>
                <c:ptCount val="1"/>
                <c:pt idx="0">
                  <c:v>0.17320508075688773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8F4-4A56-B254-5F691693121D}"/>
            </c:ext>
          </c:extLst>
        </c:ser>
        <c:ser>
          <c:idx val="5"/>
          <c:order val="10"/>
          <c:tx>
            <c:v>Muscovite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4793698329275745"/>
                  <c:y val="3.004043905257068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F4-4A56-B254-5F6916931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analyses'!$DM$147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8F4-4A56-B254-5F691693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3087"/>
        <c:axId val="1"/>
      </c:scatterChart>
      <c:valAx>
        <c:axId val="536023087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2308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8949929518307294"/>
          <c:y val="9.259556478294885E-3"/>
          <c:w val="0.20243571671360849"/>
          <c:h val="8.7304389652494624E-2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F2-480F-9EF1-D152CF931008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F2-480F-9EF1-D152CF931008}"/>
            </c:ext>
          </c:extLst>
        </c:ser>
        <c:ser>
          <c:idx val="4"/>
          <c:order val="2"/>
          <c:tx>
            <c:strRef>
              <c:f>'Selected analyses'!$CR$144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analyses'!$CZ$144</c:f>
              <c:numCache>
                <c:formatCode>0.000</c:formatCode>
                <c:ptCount val="1"/>
                <c:pt idx="0">
                  <c:v>0.83333333333333326</c:v>
                </c:pt>
              </c:numCache>
            </c:numRef>
          </c:xVal>
          <c:yVal>
            <c:numRef>
              <c:f>'Selected analyses'!$DA$144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F2-480F-9EF1-D152CF931008}"/>
            </c:ext>
          </c:extLst>
        </c:ser>
        <c:ser>
          <c:idx val="8"/>
          <c:order val="3"/>
          <c:tx>
            <c:strRef>
              <c:f>'Selected analyses'!$CR$146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8.8510564086465932E-2"/>
                  <c:y val="3.748462211454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analyses'!$CZ$146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F2-480F-9EF1-D152CF931008}"/>
            </c:ext>
          </c:extLst>
        </c:ser>
        <c:ser>
          <c:idx val="19"/>
          <c:order val="4"/>
          <c:tx>
            <c:v>Smectite Fossil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analyses'!$CZ$58:$CZ$62</c:f>
              <c:numCache>
                <c:formatCode>0.000</c:formatCode>
                <c:ptCount val="5"/>
                <c:pt idx="0">
                  <c:v>0.18147554214893091</c:v>
                </c:pt>
                <c:pt idx="1">
                  <c:v>0.21601070458218835</c:v>
                </c:pt>
                <c:pt idx="2">
                  <c:v>0.20278861791481403</c:v>
                </c:pt>
                <c:pt idx="3">
                  <c:v>0.19974254366045802</c:v>
                </c:pt>
                <c:pt idx="4">
                  <c:v>0.20281792618566957</c:v>
                </c:pt>
              </c:numCache>
            </c:numRef>
          </c:xVal>
          <c:yVal>
            <c:numRef>
              <c:f>'Selected analyses'!$DA$58:$DA$62</c:f>
              <c:numCache>
                <c:formatCode>0.000</c:formatCode>
                <c:ptCount val="5"/>
                <c:pt idx="0">
                  <c:v>0.19102096436454769</c:v>
                </c:pt>
                <c:pt idx="1">
                  <c:v>0.2142791685743739</c:v>
                </c:pt>
                <c:pt idx="2">
                  <c:v>0.23673732965626584</c:v>
                </c:pt>
                <c:pt idx="3">
                  <c:v>0.20284348582503389</c:v>
                </c:pt>
                <c:pt idx="4">
                  <c:v>0.23076909837687523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F2-480F-9EF1-D152CF931008}"/>
            </c:ext>
          </c:extLst>
        </c:ser>
        <c:ser>
          <c:idx val="12"/>
          <c:order val="5"/>
          <c:tx>
            <c:v>Smectite Rock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analyses'!$CZ$68:$CZ$108</c:f>
              <c:numCache>
                <c:formatCode>0.000</c:formatCode>
                <c:ptCount val="41"/>
                <c:pt idx="0">
                  <c:v>0.26979306938697772</c:v>
                </c:pt>
                <c:pt idx="1">
                  <c:v>0.20438589102985566</c:v>
                </c:pt>
                <c:pt idx="2">
                  <c:v>0.26804407709584083</c:v>
                </c:pt>
                <c:pt idx="3">
                  <c:v>0.25176316105467261</c:v>
                </c:pt>
                <c:pt idx="4">
                  <c:v>0.28889591227043321</c:v>
                </c:pt>
                <c:pt idx="5">
                  <c:v>0.30640355779972561</c:v>
                </c:pt>
                <c:pt idx="6">
                  <c:v>0.31363554279806294</c:v>
                </c:pt>
                <c:pt idx="7">
                  <c:v>0.30536949287822474</c:v>
                </c:pt>
                <c:pt idx="8">
                  <c:v>0.292236891599082</c:v>
                </c:pt>
                <c:pt idx="9">
                  <c:v>0.29835812420132529</c:v>
                </c:pt>
                <c:pt idx="10">
                  <c:v>0.3018395842084961</c:v>
                </c:pt>
                <c:pt idx="11">
                  <c:v>0.22952997147261842</c:v>
                </c:pt>
                <c:pt idx="12">
                  <c:v>0.2736998604615194</c:v>
                </c:pt>
                <c:pt idx="13">
                  <c:v>0.27801076063312091</c:v>
                </c:pt>
                <c:pt idx="14">
                  <c:v>0.27246762996371665</c:v>
                </c:pt>
                <c:pt idx="15">
                  <c:v>0.27539987663277499</c:v>
                </c:pt>
                <c:pt idx="16">
                  <c:v>0.27840618114328669</c:v>
                </c:pt>
                <c:pt idx="17">
                  <c:v>0.28596241798341787</c:v>
                </c:pt>
                <c:pt idx="18">
                  <c:v>0.28140704544762807</c:v>
                </c:pt>
                <c:pt idx="19">
                  <c:v>0.2793199060742938</c:v>
                </c:pt>
                <c:pt idx="20">
                  <c:v>0.27723776541727552</c:v>
                </c:pt>
                <c:pt idx="21">
                  <c:v>0.28438765879472122</c:v>
                </c:pt>
                <c:pt idx="22">
                  <c:v>0.27438941512990034</c:v>
                </c:pt>
                <c:pt idx="23">
                  <c:v>0.27567358156997412</c:v>
                </c:pt>
                <c:pt idx="24">
                  <c:v>0.27690471991299215</c:v>
                </c:pt>
                <c:pt idx="25">
                  <c:v>0.30293853641054003</c:v>
                </c:pt>
                <c:pt idx="26">
                  <c:v>0.28170154630611821</c:v>
                </c:pt>
                <c:pt idx="27">
                  <c:v>0.33635035855308876</c:v>
                </c:pt>
                <c:pt idx="28">
                  <c:v>0.3268128659205019</c:v>
                </c:pt>
                <c:pt idx="29">
                  <c:v>0.3339381583570501</c:v>
                </c:pt>
                <c:pt idx="30">
                  <c:v>0.33138076506631575</c:v>
                </c:pt>
                <c:pt idx="31">
                  <c:v>0.33792257843073148</c:v>
                </c:pt>
                <c:pt idx="32">
                  <c:v>0.32839338730705719</c:v>
                </c:pt>
                <c:pt idx="33">
                  <c:v>0.33246579266289972</c:v>
                </c:pt>
                <c:pt idx="34">
                  <c:v>0.32362231532117031</c:v>
                </c:pt>
                <c:pt idx="35">
                  <c:v>0.27555466641299664</c:v>
                </c:pt>
                <c:pt idx="36">
                  <c:v>0.33241784487216031</c:v>
                </c:pt>
                <c:pt idx="37">
                  <c:v>0.33412523500951136</c:v>
                </c:pt>
                <c:pt idx="38">
                  <c:v>0.32997533607660035</c:v>
                </c:pt>
                <c:pt idx="39">
                  <c:v>0.33075568111048909</c:v>
                </c:pt>
                <c:pt idx="40">
                  <c:v>0.31166391603788379</c:v>
                </c:pt>
              </c:numCache>
            </c:numRef>
          </c:xVal>
          <c:yVal>
            <c:numRef>
              <c:f>'Selected analyses'!$DA$68:$DA$108</c:f>
              <c:numCache>
                <c:formatCode>0.000</c:formatCode>
                <c:ptCount val="41"/>
                <c:pt idx="0">
                  <c:v>0.38445834387286831</c:v>
                </c:pt>
                <c:pt idx="1">
                  <c:v>0.28902271267980251</c:v>
                </c:pt>
                <c:pt idx="2">
                  <c:v>0.34343987548273741</c:v>
                </c:pt>
                <c:pt idx="3">
                  <c:v>0.27652261217278851</c:v>
                </c:pt>
                <c:pt idx="4">
                  <c:v>0.34976159940896895</c:v>
                </c:pt>
                <c:pt idx="5">
                  <c:v>0.3660471199450166</c:v>
                </c:pt>
                <c:pt idx="6">
                  <c:v>0.35247568361398668</c:v>
                </c:pt>
                <c:pt idx="7">
                  <c:v>0.31784598109464929</c:v>
                </c:pt>
                <c:pt idx="8">
                  <c:v>0.33908144348640856</c:v>
                </c:pt>
                <c:pt idx="9">
                  <c:v>0.38264231043456931</c:v>
                </c:pt>
                <c:pt idx="10">
                  <c:v>0.35398346195830382</c:v>
                </c:pt>
                <c:pt idx="11">
                  <c:v>0.30264531792720778</c:v>
                </c:pt>
                <c:pt idx="12">
                  <c:v>0.35580722113290392</c:v>
                </c:pt>
                <c:pt idx="13">
                  <c:v>0.36734666288053092</c:v>
                </c:pt>
                <c:pt idx="14">
                  <c:v>0.36339525955571278</c:v>
                </c:pt>
                <c:pt idx="15">
                  <c:v>0.36827088557051535</c:v>
                </c:pt>
                <c:pt idx="16">
                  <c:v>0.36554223334592012</c:v>
                </c:pt>
                <c:pt idx="17">
                  <c:v>0.38675887698833056</c:v>
                </c:pt>
                <c:pt idx="18">
                  <c:v>0.3674706116388563</c:v>
                </c:pt>
                <c:pt idx="19">
                  <c:v>0.37304833029239409</c:v>
                </c:pt>
                <c:pt idx="20">
                  <c:v>0.37291629011397448</c:v>
                </c:pt>
                <c:pt idx="21">
                  <c:v>0.37137691893960223</c:v>
                </c:pt>
                <c:pt idx="22">
                  <c:v>0.36931393857403211</c:v>
                </c:pt>
                <c:pt idx="23">
                  <c:v>0.36452788983741696</c:v>
                </c:pt>
                <c:pt idx="24">
                  <c:v>0.36238073838990759</c:v>
                </c:pt>
                <c:pt idx="25">
                  <c:v>0.40861615903777393</c:v>
                </c:pt>
                <c:pt idx="26">
                  <c:v>0.37044717134455968</c:v>
                </c:pt>
                <c:pt idx="27">
                  <c:v>0.45795795048887122</c:v>
                </c:pt>
                <c:pt idx="28">
                  <c:v>0.44589048858212843</c:v>
                </c:pt>
                <c:pt idx="29">
                  <c:v>0.45447946180202659</c:v>
                </c:pt>
                <c:pt idx="30">
                  <c:v>0.44568276559675257</c:v>
                </c:pt>
                <c:pt idx="31">
                  <c:v>0.45749513845938394</c:v>
                </c:pt>
                <c:pt idx="32">
                  <c:v>0.41862130645803663</c:v>
                </c:pt>
                <c:pt idx="33">
                  <c:v>0.44139558239777238</c:v>
                </c:pt>
                <c:pt idx="34">
                  <c:v>0.43201542497484507</c:v>
                </c:pt>
                <c:pt idx="35">
                  <c:v>0.37152470166753893</c:v>
                </c:pt>
                <c:pt idx="36">
                  <c:v>0.44451251337922232</c:v>
                </c:pt>
                <c:pt idx="37">
                  <c:v>0.44714887323791763</c:v>
                </c:pt>
                <c:pt idx="38">
                  <c:v>0.44374187571057144</c:v>
                </c:pt>
                <c:pt idx="39">
                  <c:v>0.44184054839681741</c:v>
                </c:pt>
                <c:pt idx="40">
                  <c:v>0.40643649308163943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F2-480F-9EF1-D152CF931008}"/>
            </c:ext>
          </c:extLst>
        </c:ser>
        <c:ser>
          <c:idx val="16"/>
          <c:order val="6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4168773139458157"/>
                  <c:y val="-4.675368966256180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Muscovite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F2-480F-9EF1-D152CF931008}"/>
            </c:ext>
          </c:extLst>
        </c:ser>
        <c:ser>
          <c:idx val="21"/>
          <c:order val="7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6467236467236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analyses'!$CZ$153</c:f>
              <c:numCache>
                <c:formatCode>0.000</c:formatCode>
                <c:ptCount val="1"/>
                <c:pt idx="0">
                  <c:v>0.625</c:v>
                </c:pt>
              </c:numCache>
            </c:numRef>
          </c:xVal>
          <c:yVal>
            <c:numRef>
              <c:f>'Selected analyses'!$DA$153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F2-480F-9EF1-D152CF931008}"/>
            </c:ext>
          </c:extLst>
        </c:ser>
        <c:ser>
          <c:idx val="3"/>
          <c:order val="8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analyses'!$CZ$150</c:f>
              <c:numCache>
                <c:formatCode>0.000</c:formatCode>
                <c:ptCount val="1"/>
                <c:pt idx="0">
                  <c:v>0.22727272727272724</c:v>
                </c:pt>
              </c:numCache>
            </c:numRef>
          </c:xVal>
          <c:yVal>
            <c:numRef>
              <c:f>'Selected analyses'!$DA$150</c:f>
              <c:numCache>
                <c:formatCode>0.000</c:formatCode>
                <c:ptCount val="1"/>
                <c:pt idx="0">
                  <c:v>0.23618874648666505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F2-480F-9EF1-D152CF931008}"/>
            </c:ext>
          </c:extLst>
        </c:ser>
        <c:ser>
          <c:idx val="2"/>
          <c:order val="9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87464387464387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analyses'!$CZ$155</c:f>
              <c:numCache>
                <c:formatCode>0.000</c:formatCode>
                <c:ptCount val="1"/>
                <c:pt idx="0">
                  <c:v>0.4</c:v>
                </c:pt>
              </c:numCache>
            </c:numRef>
          </c:xVal>
          <c:yVal>
            <c:numRef>
              <c:f>'Selected analyses'!$DA$155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F2-480F-9EF1-D152CF931008}"/>
            </c:ext>
          </c:extLst>
        </c:ser>
        <c:ser>
          <c:idx val="10"/>
          <c:order val="10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analyses'!$CZ$151</c:f>
              <c:numCache>
                <c:formatCode>0.000</c:formatCode>
                <c:ptCount val="1"/>
                <c:pt idx="0">
                  <c:v>0.41666666666666663</c:v>
                </c:pt>
              </c:numCache>
            </c:numRef>
          </c:xVal>
          <c:yVal>
            <c:numRef>
              <c:f>'Selected analyses'!$DA$151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F2-480F-9EF1-D152CF931008}"/>
            </c:ext>
          </c:extLst>
        </c:ser>
        <c:ser>
          <c:idx val="11"/>
          <c:order val="11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F2-480F-9EF1-D152CF9310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analyses'!$DA$143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F2-480F-9EF1-D152CF931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5583"/>
        <c:axId val="1"/>
      </c:scatterChart>
      <c:valAx>
        <c:axId val="536025583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25583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5823652411402986"/>
          <c:y val="9.2108106744976485E-3"/>
          <c:w val="0.23391005423275102"/>
          <c:h val="0.15526795137010321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4965338634985E-2"/>
          <c:y val="2.2287726854655987E-3"/>
          <c:w val="0.900617208435606"/>
          <c:h val="0.91753874836490168"/>
        </c:manualLayout>
      </c:layout>
      <c:scatterChart>
        <c:scatterStyle val="lineMarker"/>
        <c:varyColors val="0"/>
        <c:ser>
          <c:idx val="15"/>
          <c:order val="0"/>
          <c:tx>
            <c:v>Chl-Sm Fossil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analyses'!$ER$8:$ER$57</c:f>
              <c:numCache>
                <c:formatCode>0.000</c:formatCode>
                <c:ptCount val="50"/>
                <c:pt idx="0">
                  <c:v>0.45871085172252013</c:v>
                </c:pt>
                <c:pt idx="1">
                  <c:v>0.46513478965726374</c:v>
                </c:pt>
                <c:pt idx="2">
                  <c:v>0.51054052885184209</c:v>
                </c:pt>
                <c:pt idx="3">
                  <c:v>0.48396038840634814</c:v>
                </c:pt>
                <c:pt idx="4">
                  <c:v>0.50061359521912485</c:v>
                </c:pt>
                <c:pt idx="5">
                  <c:v>0.51781826889206195</c:v>
                </c:pt>
                <c:pt idx="6">
                  <c:v>0.55585683894863902</c:v>
                </c:pt>
                <c:pt idx="7">
                  <c:v>0.51761298094110686</c:v>
                </c:pt>
                <c:pt idx="8">
                  <c:v>0.51994851399527398</c:v>
                </c:pt>
                <c:pt idx="9">
                  <c:v>0.55029196246326428</c:v>
                </c:pt>
                <c:pt idx="10">
                  <c:v>0.49885655474784707</c:v>
                </c:pt>
                <c:pt idx="11">
                  <c:v>0.56966270645308348</c:v>
                </c:pt>
                <c:pt idx="12">
                  <c:v>0.5393511049184242</c:v>
                </c:pt>
                <c:pt idx="13">
                  <c:v>0.54760019627176948</c:v>
                </c:pt>
                <c:pt idx="14">
                  <c:v>0.53057752497538546</c:v>
                </c:pt>
                <c:pt idx="15">
                  <c:v>0.54273974555023541</c:v>
                </c:pt>
                <c:pt idx="16">
                  <c:v>0.5202087979672354</c:v>
                </c:pt>
                <c:pt idx="17">
                  <c:v>0.53741502650488848</c:v>
                </c:pt>
                <c:pt idx="18">
                  <c:v>0.53420111179192431</c:v>
                </c:pt>
                <c:pt idx="19">
                  <c:v>0.52466472144957943</c:v>
                </c:pt>
                <c:pt idx="20">
                  <c:v>0.51047290684919022</c:v>
                </c:pt>
                <c:pt idx="21">
                  <c:v>0.47934561383098229</c:v>
                </c:pt>
                <c:pt idx="22">
                  <c:v>0.48342583002716877</c:v>
                </c:pt>
                <c:pt idx="23">
                  <c:v>0.47491775814790943</c:v>
                </c:pt>
                <c:pt idx="24">
                  <c:v>0.49387553375816529</c:v>
                </c:pt>
                <c:pt idx="25">
                  <c:v>0.50008207818062811</c:v>
                </c:pt>
                <c:pt idx="26">
                  <c:v>0.4955015093967654</c:v>
                </c:pt>
                <c:pt idx="27">
                  <c:v>0.46872520416220509</c:v>
                </c:pt>
                <c:pt idx="28">
                  <c:v>0.45437759128514621</c:v>
                </c:pt>
                <c:pt idx="29">
                  <c:v>0.44342841776776531</c:v>
                </c:pt>
                <c:pt idx="30">
                  <c:v>0.47373618221496078</c:v>
                </c:pt>
                <c:pt idx="31">
                  <c:v>0.46909218891213939</c:v>
                </c:pt>
                <c:pt idx="32">
                  <c:v>0.4559538831576101</c:v>
                </c:pt>
                <c:pt idx="33">
                  <c:v>0.46008796891789833</c:v>
                </c:pt>
                <c:pt idx="34">
                  <c:v>0.45977609380188</c:v>
                </c:pt>
                <c:pt idx="35">
                  <c:v>0.46547650280393338</c:v>
                </c:pt>
                <c:pt idx="36">
                  <c:v>0.46414913472265545</c:v>
                </c:pt>
                <c:pt idx="37">
                  <c:v>0.45921544189849361</c:v>
                </c:pt>
                <c:pt idx="38">
                  <c:v>0.46388891601310034</c:v>
                </c:pt>
                <c:pt idx="39">
                  <c:v>0.4602212164895999</c:v>
                </c:pt>
                <c:pt idx="40">
                  <c:v>0.4827377160288614</c:v>
                </c:pt>
                <c:pt idx="41">
                  <c:v>0.47165993620115482</c:v>
                </c:pt>
                <c:pt idx="42">
                  <c:v>0.46639935059019988</c:v>
                </c:pt>
                <c:pt idx="43">
                  <c:v>0.46392795535246534</c:v>
                </c:pt>
                <c:pt idx="44">
                  <c:v>0.47876852114693735</c:v>
                </c:pt>
                <c:pt idx="45">
                  <c:v>0.46421203879572226</c:v>
                </c:pt>
                <c:pt idx="46">
                  <c:v>0.47681611323532214</c:v>
                </c:pt>
                <c:pt idx="47">
                  <c:v>0.4677429952043678</c:v>
                </c:pt>
                <c:pt idx="48">
                  <c:v>0.45090832790548535</c:v>
                </c:pt>
                <c:pt idx="49">
                  <c:v>0.47484403020427857</c:v>
                </c:pt>
              </c:numCache>
            </c:numRef>
          </c:xVal>
          <c:yVal>
            <c:numRef>
              <c:f>'Selected analyses'!$ES$8:$ES$57</c:f>
              <c:numCache>
                <c:formatCode>0.000</c:formatCode>
                <c:ptCount val="50"/>
                <c:pt idx="0">
                  <c:v>0.31847439042995823</c:v>
                </c:pt>
                <c:pt idx="1">
                  <c:v>0.32762395558910795</c:v>
                </c:pt>
                <c:pt idx="2">
                  <c:v>0.34137798777377809</c:v>
                </c:pt>
                <c:pt idx="3">
                  <c:v>0.32572560769531572</c:v>
                </c:pt>
                <c:pt idx="4">
                  <c:v>0.32031775325922712</c:v>
                </c:pt>
                <c:pt idx="5">
                  <c:v>0.30577789751094203</c:v>
                </c:pt>
                <c:pt idx="6">
                  <c:v>0.2908313030060154</c:v>
                </c:pt>
                <c:pt idx="7">
                  <c:v>0.30496756869075575</c:v>
                </c:pt>
                <c:pt idx="8">
                  <c:v>0.30627813495328776</c:v>
                </c:pt>
                <c:pt idx="9">
                  <c:v>0.29272085217991728</c:v>
                </c:pt>
                <c:pt idx="10">
                  <c:v>0.34655343068823874</c:v>
                </c:pt>
                <c:pt idx="11">
                  <c:v>0.27846670428807307</c:v>
                </c:pt>
                <c:pt idx="12">
                  <c:v>0.30024245852831621</c:v>
                </c:pt>
                <c:pt idx="13">
                  <c:v>0.29697120212444306</c:v>
                </c:pt>
                <c:pt idx="14">
                  <c:v>0.30008730655066512</c:v>
                </c:pt>
                <c:pt idx="15">
                  <c:v>0.31305455169686536</c:v>
                </c:pt>
                <c:pt idx="16">
                  <c:v>0.35950890669953367</c:v>
                </c:pt>
                <c:pt idx="17">
                  <c:v>0.29289749217659083</c:v>
                </c:pt>
                <c:pt idx="18">
                  <c:v>0.33845135379050567</c:v>
                </c:pt>
                <c:pt idx="19">
                  <c:v>0.30420491019849522</c:v>
                </c:pt>
                <c:pt idx="20">
                  <c:v>0.35328588861670179</c:v>
                </c:pt>
                <c:pt idx="21">
                  <c:v>0.32694230475351049</c:v>
                </c:pt>
                <c:pt idx="22">
                  <c:v>0.32164830280370699</c:v>
                </c:pt>
                <c:pt idx="23">
                  <c:v>0.33654284586135885</c:v>
                </c:pt>
                <c:pt idx="24">
                  <c:v>0.33382960285110302</c:v>
                </c:pt>
                <c:pt idx="25">
                  <c:v>0.31071620083704177</c:v>
                </c:pt>
                <c:pt idx="26">
                  <c:v>0.32751725041969437</c:v>
                </c:pt>
                <c:pt idx="27">
                  <c:v>0.32616245114031606</c:v>
                </c:pt>
                <c:pt idx="28">
                  <c:v>0.3132236292651972</c:v>
                </c:pt>
                <c:pt idx="29">
                  <c:v>0.31755304295324616</c:v>
                </c:pt>
                <c:pt idx="30">
                  <c:v>0.32069460721185405</c:v>
                </c:pt>
                <c:pt idx="31">
                  <c:v>0.32218241985748153</c:v>
                </c:pt>
                <c:pt idx="32">
                  <c:v>0.33853549158155677</c:v>
                </c:pt>
                <c:pt idx="33">
                  <c:v>0.32061083490375003</c:v>
                </c:pt>
                <c:pt idx="34">
                  <c:v>0.31984249575701507</c:v>
                </c:pt>
                <c:pt idx="35">
                  <c:v>0.32238876576429348</c:v>
                </c:pt>
                <c:pt idx="36">
                  <c:v>0.32595378650596263</c:v>
                </c:pt>
                <c:pt idx="37">
                  <c:v>0.32941694833078711</c:v>
                </c:pt>
                <c:pt idx="38">
                  <c:v>0.34614438908835043</c:v>
                </c:pt>
                <c:pt idx="39">
                  <c:v>0.32354222718133341</c:v>
                </c:pt>
                <c:pt idx="40">
                  <c:v>0.32009866798790193</c:v>
                </c:pt>
                <c:pt idx="41">
                  <c:v>0.31985605481852669</c:v>
                </c:pt>
                <c:pt idx="42">
                  <c:v>0.31922250688789805</c:v>
                </c:pt>
                <c:pt idx="43">
                  <c:v>0.31428287000896726</c:v>
                </c:pt>
                <c:pt idx="44">
                  <c:v>0.321212011798226</c:v>
                </c:pt>
                <c:pt idx="45">
                  <c:v>0.31984069150146854</c:v>
                </c:pt>
                <c:pt idx="46">
                  <c:v>0.32307504309225382</c:v>
                </c:pt>
                <c:pt idx="47">
                  <c:v>0.32929836184394307</c:v>
                </c:pt>
                <c:pt idx="48">
                  <c:v>0.31879647807721229</c:v>
                </c:pt>
                <c:pt idx="49">
                  <c:v>0.33467571831670617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B-4496-BC3C-F70E79B2CE3F}"/>
            </c:ext>
          </c:extLst>
        </c:ser>
        <c:ser>
          <c:idx val="0"/>
          <c:order val="1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0B-4496-BC3C-F70E79B2CE3F}"/>
            </c:ext>
          </c:extLst>
        </c:ser>
        <c:ser>
          <c:idx val="1"/>
          <c:order val="2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0B-4496-BC3C-F70E79B2CE3F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2748809758064758"/>
                  <c:y val="4.3214776386520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analyses'!$ER$146</c:f>
              <c:numCache>
                <c:formatCode>0.000</c:formatCode>
                <c:ptCount val="1"/>
                <c:pt idx="0">
                  <c:v>0.33333333333333331</c:v>
                </c:pt>
              </c:numCache>
            </c:numRef>
          </c:xVal>
          <c:yVal>
            <c:numRef>
              <c:f>'Selected analyses'!$ES$146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0B-4496-BC3C-F70E79B2CE3F}"/>
            </c:ext>
          </c:extLst>
        </c:ser>
        <c:ser>
          <c:idx val="21"/>
          <c:order val="4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1364328221169444"/>
                  <c:y val="-4.939783788103430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analyses'!$ER$153</c:f>
              <c:numCache>
                <c:formatCode>0.000</c:formatCode>
                <c:ptCount val="1"/>
                <c:pt idx="0">
                  <c:v>0.14285714285714285</c:v>
                </c:pt>
              </c:numCache>
            </c:numRef>
          </c:xVal>
          <c:yVal>
            <c:numRef>
              <c:f>'Selected analyses'!$ES$153</c:f>
              <c:numCache>
                <c:formatCode>0.000</c:formatCode>
                <c:ptCount val="1"/>
                <c:pt idx="0">
                  <c:v>0.24743582965269673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D0B-4496-BC3C-F70E79B2CE3F}"/>
            </c:ext>
          </c:extLst>
        </c:ser>
        <c:ser>
          <c:idx val="14"/>
          <c:order val="5"/>
          <c:tx>
            <c:v>Chl-Sm Rock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analyses'!$ER$109:$ER$126</c:f>
              <c:numCache>
                <c:formatCode>0.000</c:formatCode>
                <c:ptCount val="18"/>
                <c:pt idx="0">
                  <c:v>0.44232506999245114</c:v>
                </c:pt>
                <c:pt idx="1">
                  <c:v>0.44458033319212609</c:v>
                </c:pt>
                <c:pt idx="2">
                  <c:v>0.43209499024182807</c:v>
                </c:pt>
                <c:pt idx="3">
                  <c:v>0.43080466136199369</c:v>
                </c:pt>
                <c:pt idx="4">
                  <c:v>0.4444404095964154</c:v>
                </c:pt>
                <c:pt idx="5">
                  <c:v>0.43149413845604612</c:v>
                </c:pt>
                <c:pt idx="6">
                  <c:v>0.44126563777152994</c:v>
                </c:pt>
                <c:pt idx="7">
                  <c:v>0.43426498169277461</c:v>
                </c:pt>
                <c:pt idx="8">
                  <c:v>0.44417499715370456</c:v>
                </c:pt>
                <c:pt idx="9">
                  <c:v>0.43928251979602262</c:v>
                </c:pt>
                <c:pt idx="10">
                  <c:v>0.42782153908444948</c:v>
                </c:pt>
                <c:pt idx="11">
                  <c:v>0.43440811937240553</c:v>
                </c:pt>
                <c:pt idx="12">
                  <c:v>0.44717572798991834</c:v>
                </c:pt>
                <c:pt idx="13">
                  <c:v>0.44139830448802414</c:v>
                </c:pt>
                <c:pt idx="14">
                  <c:v>0.43616976810370589</c:v>
                </c:pt>
                <c:pt idx="15">
                  <c:v>0.43736176652327496</c:v>
                </c:pt>
                <c:pt idx="16">
                  <c:v>0.44102848230711006</c:v>
                </c:pt>
                <c:pt idx="17">
                  <c:v>0.44352583486386454</c:v>
                </c:pt>
              </c:numCache>
            </c:numRef>
          </c:xVal>
          <c:yVal>
            <c:numRef>
              <c:f>'Selected analyses'!$ES$109:$ES$126</c:f>
              <c:numCache>
                <c:formatCode>0.000</c:formatCode>
                <c:ptCount val="18"/>
                <c:pt idx="0">
                  <c:v>0.31328963077406596</c:v>
                </c:pt>
                <c:pt idx="1">
                  <c:v>0.31181207258928922</c:v>
                </c:pt>
                <c:pt idx="2">
                  <c:v>0.31094151491193112</c:v>
                </c:pt>
                <c:pt idx="3">
                  <c:v>0.31304540393875291</c:v>
                </c:pt>
                <c:pt idx="4">
                  <c:v>0.31862912953173472</c:v>
                </c:pt>
                <c:pt idx="5">
                  <c:v>0.3131779624734945</c:v>
                </c:pt>
                <c:pt idx="6">
                  <c:v>0.31670652465823185</c:v>
                </c:pt>
                <c:pt idx="7">
                  <c:v>0.31478642360285491</c:v>
                </c:pt>
                <c:pt idx="8">
                  <c:v>0.31600688741908456</c:v>
                </c:pt>
                <c:pt idx="9">
                  <c:v>0.31476390440612195</c:v>
                </c:pt>
                <c:pt idx="10">
                  <c:v>0.3134718967983241</c:v>
                </c:pt>
                <c:pt idx="11">
                  <c:v>0.31507678907595194</c:v>
                </c:pt>
                <c:pt idx="12">
                  <c:v>0.31160242010815326</c:v>
                </c:pt>
                <c:pt idx="13">
                  <c:v>0.31571510975897282</c:v>
                </c:pt>
                <c:pt idx="14">
                  <c:v>0.32094795131426024</c:v>
                </c:pt>
                <c:pt idx="15">
                  <c:v>0.32627702777941137</c:v>
                </c:pt>
                <c:pt idx="16">
                  <c:v>0.33311911898841085</c:v>
                </c:pt>
                <c:pt idx="17">
                  <c:v>0.31476683184634963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D0B-4496-BC3C-F70E79B2CE3F}"/>
            </c:ext>
          </c:extLst>
        </c:ser>
        <c:ser>
          <c:idx val="22"/>
          <c:order val="6"/>
          <c:tx>
            <c:v>Chamosite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1636965069911585E-2"/>
                  <c:y val="-4.289868068523330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analyses'!$ER$154</c:f>
              <c:numCache>
                <c:formatCode>0.000</c:formatCode>
                <c:ptCount val="1"/>
                <c:pt idx="0">
                  <c:v>0.85714285714285721</c:v>
                </c:pt>
              </c:numCache>
            </c:numRef>
          </c:xVal>
          <c:yVal>
            <c:numRef>
              <c:f>'Selected analyses'!$ES$154</c:f>
              <c:numCache>
                <c:formatCode>0.000</c:formatCode>
                <c:ptCount val="1"/>
                <c:pt idx="0">
                  <c:v>0.24743582965269673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D0B-4496-BC3C-F70E79B2CE3F}"/>
            </c:ext>
          </c:extLst>
        </c:ser>
        <c:ser>
          <c:idx val="2"/>
          <c:order val="7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7549412583723578E-2"/>
                  <c:y val="-4.29941827969970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analyses'!$ES$155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D0B-4496-BC3C-F70E79B2CE3F}"/>
            </c:ext>
          </c:extLst>
        </c:ser>
        <c:ser>
          <c:idx val="17"/>
          <c:order val="8"/>
          <c:tx>
            <c:strRef>
              <c:f>'Selected analyses'!$DO$157</c:f>
              <c:strCache>
                <c:ptCount val="1"/>
                <c:pt idx="0">
                  <c:v>Al-free chlorite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spPr>
              <a:ln>
                <a:solidFill>
                  <a:srgbClr val="5B9B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D0B-4496-BC3C-F70E79B2CE3F}"/>
              </c:ext>
            </c:extLst>
          </c:dPt>
          <c:dLbls>
            <c:dLbl>
              <c:idx val="0"/>
              <c:layout>
                <c:manualLayout>
                  <c:x val="-6.5732162392386287E-2"/>
                  <c:y val="-5.86399102156525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analyses'!$ER$157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analyses'!$ES$157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D0B-4496-BC3C-F70E79B2CE3F}"/>
            </c:ext>
          </c:extLst>
        </c:ser>
        <c:ser>
          <c:idx val="3"/>
          <c:order val="9"/>
          <c:tx>
            <c:strRef>
              <c:f>'Selected analyses'!$DO$159</c:f>
              <c:strCache>
                <c:ptCount val="1"/>
                <c:pt idx="0">
                  <c:v>Ripidolite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9077429983525571E-2"/>
                  <c:y val="3.407155025553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analyses'!$ER$159</c:f>
              <c:numCache>
                <c:formatCode>0.000</c:formatCode>
                <c:ptCount val="1"/>
                <c:pt idx="0">
                  <c:v>0.41328671328671329</c:v>
                </c:pt>
              </c:numCache>
            </c:numRef>
          </c:xVal>
          <c:yVal>
            <c:numRef>
              <c:f>'Selected analyses'!$ES$159</c:f>
              <c:numCache>
                <c:formatCode>0.000</c:formatCode>
                <c:ptCount val="1"/>
                <c:pt idx="0">
                  <c:v>0.30159486089835696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D0B-4496-BC3C-F70E79B2CE3F}"/>
            </c:ext>
          </c:extLst>
        </c:ser>
        <c:ser>
          <c:idx val="4"/>
          <c:order val="10"/>
          <c:tx>
            <c:strRef>
              <c:f>'Selected analyses'!$DO$145</c:f>
              <c:strCache>
                <c:ptCount val="1"/>
                <c:pt idx="0">
                  <c:v>Tosudite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8524947536959462E-2"/>
                  <c:y val="-4.11840393291361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analyses'!$ER$145</c:f>
              <c:numCache>
                <c:formatCode>0.000</c:formatCode>
                <c:ptCount val="1"/>
                <c:pt idx="0">
                  <c:v>0.35625000000000001</c:v>
                </c:pt>
              </c:numCache>
            </c:numRef>
          </c:xVal>
          <c:yVal>
            <c:numRef>
              <c:f>'Selected analyses'!$ES$145</c:f>
              <c:numCache>
                <c:formatCode>0.000</c:formatCode>
                <c:ptCount val="1"/>
                <c:pt idx="0">
                  <c:v>0.61704310019641251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D0B-4496-BC3C-F70E79B2CE3F}"/>
            </c:ext>
          </c:extLst>
        </c:ser>
        <c:ser>
          <c:idx val="5"/>
          <c:order val="11"/>
          <c:tx>
            <c:strRef>
              <c:f>'Selected analyses'!$DO$158</c:f>
              <c:strCache>
                <c:ptCount val="1"/>
                <c:pt idx="0">
                  <c:v>Corrensite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1.0958075782600749E-2"/>
                  <c:y val="2.2401172904246803E-2"/>
                </c:manualLayout>
              </c:layout>
              <c:tx>
                <c:rich>
                  <a:bodyPr/>
                  <a:lstStyle/>
                  <a:p>
                    <a:fld id="{F2594422-54AF-49AE-98CA-762D108B2A5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analyses'!$ER$158</c:f>
              <c:numCache>
                <c:formatCode>0.000</c:formatCode>
                <c:ptCount val="1"/>
                <c:pt idx="0">
                  <c:v>0.26947368421052631</c:v>
                </c:pt>
              </c:numCache>
            </c:numRef>
          </c:xVal>
          <c:yVal>
            <c:numRef>
              <c:f>'Selected analyses'!$ES$158</c:f>
              <c:numCache>
                <c:formatCode>0.000</c:formatCode>
                <c:ptCount val="1"/>
                <c:pt idx="0">
                  <c:v>0.14950333286383993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D0B-4496-BC3C-F70E79B2CE3F}"/>
            </c:ext>
          </c:extLst>
        </c:ser>
        <c:ser>
          <c:idx val="6"/>
          <c:order val="12"/>
          <c:tx>
            <c:strRef>
              <c:f>'Selected analyses'!$EJ$144</c:f>
              <c:strCache>
                <c:ptCount val="1"/>
                <c:pt idx="0">
                  <c:v>Saponite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analyses'!$ER$144</c:f>
              <c:numCache>
                <c:formatCode>0.000</c:formatCode>
                <c:ptCount val="1"/>
                <c:pt idx="0">
                  <c:v>7.1428571428571425E-2</c:v>
                </c:pt>
              </c:numCache>
            </c:numRef>
          </c:xVal>
          <c:yVal>
            <c:numRef>
              <c:f>'Selected analyses'!$ES$144</c:f>
              <c:numCache>
                <c:formatCode>0.000</c:formatCode>
                <c:ptCount val="1"/>
                <c:pt idx="0">
                  <c:v>0.12371791482634836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D0B-4496-BC3C-F70E79B2CE3F}"/>
            </c:ext>
          </c:extLst>
        </c:ser>
        <c:ser>
          <c:idx val="7"/>
          <c:order val="13"/>
          <c:tx>
            <c:strRef>
              <c:f>'Selected analyses'!$EJ$150</c:f>
              <c:strCache>
                <c:ptCount val="1"/>
                <c:pt idx="0">
                  <c:v>Montmorillonite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9.9944759252506968E-2"/>
                  <c:y val="-5.15524311657879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60021886777245"/>
                      <c:h val="8.36741149233008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analyses'!$ER$150</c:f>
              <c:numCache>
                <c:formatCode>0.000</c:formatCode>
                <c:ptCount val="1"/>
                <c:pt idx="0">
                  <c:v>0.42499999999999999</c:v>
                </c:pt>
              </c:numCache>
            </c:numRef>
          </c:xVal>
          <c:yVal>
            <c:numRef>
              <c:f>'Selected analyses'!$ES$150</c:f>
              <c:numCache>
                <c:formatCode>0.000</c:formatCode>
                <c:ptCount val="1"/>
                <c:pt idx="0">
                  <c:v>0.73612159321677284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D0B-4496-BC3C-F70E79B2CE3F}"/>
            </c:ext>
          </c:extLst>
        </c:ser>
        <c:ser>
          <c:idx val="9"/>
          <c:order val="14"/>
          <c:tx>
            <c:strRef>
              <c:f>'Selected analyses'!$EJ$160</c:f>
              <c:strCache>
                <c:ptCount val="1"/>
                <c:pt idx="0">
                  <c:v>Nontronite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3.51493848857643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0B-4496-BC3C-F70E79B2CE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analyses'!$ER$160</c:f>
              <c:numCache>
                <c:formatCode>0.000</c:formatCode>
                <c:ptCount val="1"/>
                <c:pt idx="0">
                  <c:v>0.93478260869565222</c:v>
                </c:pt>
              </c:numCache>
            </c:numRef>
          </c:xVal>
          <c:yVal>
            <c:numRef>
              <c:f>'Selected analyses'!$ES$160</c:f>
              <c:numCache>
                <c:formatCode>0.000</c:formatCode>
                <c:ptCount val="1"/>
                <c:pt idx="0">
                  <c:v>0.11295983527623112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D0B-4496-BC3C-F70E79B2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7247"/>
        <c:axId val="1"/>
      </c:scatterChart>
      <c:valAx>
        <c:axId val="536027247"/>
        <c:scaling>
          <c:orientation val="minMax"/>
          <c:max val="1"/>
          <c:min val="0"/>
        </c:scaling>
        <c:delete val="0"/>
        <c:axPos val="b"/>
        <c:numFmt formatCode="0.000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53602724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7077454130557777"/>
          <c:y val="9.2108106744976485E-3"/>
          <c:w val="0.18182373794900811"/>
          <c:h val="0.13553049992475111"/>
        </c:manualLayout>
      </c:layout>
      <c:overlay val="1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Chl-Sm Fossil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'Binary plots'!$F$5:$F$54</c:f>
              <c:numCache>
                <c:formatCode>0.000</c:formatCode>
                <c:ptCount val="50"/>
                <c:pt idx="0">
                  <c:v>5.7510253596033207</c:v>
                </c:pt>
                <c:pt idx="1">
                  <c:v>5.7944793758509086</c:v>
                </c:pt>
                <c:pt idx="2">
                  <c:v>6.1142762373712642</c:v>
                </c:pt>
                <c:pt idx="3">
                  <c:v>5.92687274966283</c:v>
                </c:pt>
                <c:pt idx="4">
                  <c:v>5.544881805306078</c:v>
                </c:pt>
                <c:pt idx="5">
                  <c:v>5.6386509384805574</c:v>
                </c:pt>
                <c:pt idx="6">
                  <c:v>5.6033195458414751</c:v>
                </c:pt>
                <c:pt idx="7">
                  <c:v>5.5623062455775463</c:v>
                </c:pt>
                <c:pt idx="8">
                  <c:v>5.7985470318177503</c:v>
                </c:pt>
                <c:pt idx="9">
                  <c:v>5.7738179193583852</c:v>
                </c:pt>
                <c:pt idx="10">
                  <c:v>6.2389258392336915</c:v>
                </c:pt>
                <c:pt idx="11">
                  <c:v>5.4843752897979847</c:v>
                </c:pt>
                <c:pt idx="12">
                  <c:v>5.6932847830164146</c:v>
                </c:pt>
                <c:pt idx="13">
                  <c:v>5.6425656174035286</c:v>
                </c:pt>
                <c:pt idx="14">
                  <c:v>5.5207918145146948</c:v>
                </c:pt>
                <c:pt idx="15">
                  <c:v>5.8529860947712358</c:v>
                </c:pt>
                <c:pt idx="16">
                  <c:v>6.2880161767200713</c:v>
                </c:pt>
                <c:pt idx="17">
                  <c:v>5.59389725406169</c:v>
                </c:pt>
                <c:pt idx="18">
                  <c:v>6.0377086715021813</c:v>
                </c:pt>
                <c:pt idx="19">
                  <c:v>5.7306938124363231</c:v>
                </c:pt>
                <c:pt idx="20">
                  <c:v>6.2227300784701747</c:v>
                </c:pt>
                <c:pt idx="21">
                  <c:v>5.7522842493622166</c:v>
                </c:pt>
                <c:pt idx="22">
                  <c:v>5.6270109447652654</c:v>
                </c:pt>
                <c:pt idx="23">
                  <c:v>5.9258428356869866</c:v>
                </c:pt>
                <c:pt idx="24">
                  <c:v>6.0948948624455568</c:v>
                </c:pt>
                <c:pt idx="25">
                  <c:v>5.5225951460048579</c:v>
                </c:pt>
                <c:pt idx="26">
                  <c:v>6.2792429041596609</c:v>
                </c:pt>
                <c:pt idx="27">
                  <c:v>5.7769915414489796</c:v>
                </c:pt>
                <c:pt idx="28">
                  <c:v>5.7831016424729951</c:v>
                </c:pt>
                <c:pt idx="29">
                  <c:v>5.7592865257527137</c:v>
                </c:pt>
                <c:pt idx="30">
                  <c:v>5.7884802146655545</c:v>
                </c:pt>
                <c:pt idx="31">
                  <c:v>5.8065263609945763</c:v>
                </c:pt>
                <c:pt idx="32">
                  <c:v>5.9405989588248458</c:v>
                </c:pt>
                <c:pt idx="33">
                  <c:v>5.7408744531826574</c:v>
                </c:pt>
                <c:pt idx="34">
                  <c:v>5.8171426577515382</c:v>
                </c:pt>
                <c:pt idx="35">
                  <c:v>5.7988381382898249</c:v>
                </c:pt>
                <c:pt idx="36">
                  <c:v>5.8133714927851079</c:v>
                </c:pt>
                <c:pt idx="37">
                  <c:v>5.8330825290039883</c:v>
                </c:pt>
                <c:pt idx="38">
                  <c:v>5.8153712209744874</c:v>
                </c:pt>
                <c:pt idx="39">
                  <c:v>5.7854146595141867</c:v>
                </c:pt>
                <c:pt idx="40">
                  <c:v>5.568697283937289</c:v>
                </c:pt>
                <c:pt idx="41">
                  <c:v>5.7254760691995008</c:v>
                </c:pt>
                <c:pt idx="42">
                  <c:v>5.7437291450985821</c:v>
                </c:pt>
                <c:pt idx="43">
                  <c:v>5.746747646177</c:v>
                </c:pt>
                <c:pt idx="44">
                  <c:v>5.5224287464581421</c:v>
                </c:pt>
                <c:pt idx="45">
                  <c:v>5.7051883708932101</c:v>
                </c:pt>
                <c:pt idx="46">
                  <c:v>5.6822859611678309</c:v>
                </c:pt>
                <c:pt idx="47">
                  <c:v>5.87946360639733</c:v>
                </c:pt>
                <c:pt idx="48">
                  <c:v>5.7539373758308878</c:v>
                </c:pt>
                <c:pt idx="49">
                  <c:v>5.8579515119718284</c:v>
                </c:pt>
              </c:numCache>
            </c:numRef>
          </c:xVal>
          <c:yVal>
            <c:numRef>
              <c:f>'Binary plots'!$N$5:$N$54</c:f>
              <c:numCache>
                <c:formatCode>0.000</c:formatCode>
                <c:ptCount val="50"/>
                <c:pt idx="0">
                  <c:v>0.43469567138620013</c:v>
                </c:pt>
                <c:pt idx="1">
                  <c:v>0.44391887695268006</c:v>
                </c:pt>
                <c:pt idx="2">
                  <c:v>0.5173990483445603</c:v>
                </c:pt>
                <c:pt idx="3">
                  <c:v>0.47429073413041484</c:v>
                </c:pt>
                <c:pt idx="4">
                  <c:v>0.50097376140299921</c:v>
                </c:pt>
                <c:pt idx="5">
                  <c:v>0.52754331494418938</c:v>
                </c:pt>
                <c:pt idx="6">
                  <c:v>0.58409933523162461</c:v>
                </c:pt>
                <c:pt idx="7">
                  <c:v>0.52718666058521901</c:v>
                </c:pt>
                <c:pt idx="8">
                  <c:v>0.53086378594348804</c:v>
                </c:pt>
                <c:pt idx="9">
                  <c:v>0.57597029707415415</c:v>
                </c:pt>
                <c:pt idx="10">
                  <c:v>0.49809373231379739</c:v>
                </c:pt>
                <c:pt idx="11">
                  <c:v>0.60267854690341749</c:v>
                </c:pt>
                <c:pt idx="12">
                  <c:v>0.56023344608048409</c:v>
                </c:pt>
                <c:pt idx="13">
                  <c:v>0.57244121750832444</c:v>
                </c:pt>
                <c:pt idx="14">
                  <c:v>0.54679118359935819</c:v>
                </c:pt>
                <c:pt idx="15">
                  <c:v>0.56693608760399006</c:v>
                </c:pt>
                <c:pt idx="16">
                  <c:v>0.53455234433685084</c:v>
                </c:pt>
                <c:pt idx="17">
                  <c:v>0.55653600667536884</c:v>
                </c:pt>
                <c:pt idx="18">
                  <c:v>0.55614194187492472</c:v>
                </c:pt>
                <c:pt idx="19">
                  <c:v>0.53801975114198131</c:v>
                </c:pt>
                <c:pt idx="20">
                  <c:v>0.51768891047903676</c:v>
                </c:pt>
                <c:pt idx="21">
                  <c:v>0.46681917286203567</c:v>
                </c:pt>
                <c:pt idx="22">
                  <c:v>0.47363288753833693</c:v>
                </c:pt>
                <c:pt idx="23">
                  <c:v>0.45897530843512441</c:v>
                </c:pt>
                <c:pt idx="24">
                  <c:v>0.49003384968324193</c:v>
                </c:pt>
                <c:pt idx="25">
                  <c:v>0.50012800398254365</c:v>
                </c:pt>
                <c:pt idx="26">
                  <c:v>0.49276555588481852</c:v>
                </c:pt>
                <c:pt idx="27">
                  <c:v>0.44983029014855086</c:v>
                </c:pt>
                <c:pt idx="28">
                  <c:v>0.42852742746120709</c:v>
                </c:pt>
                <c:pt idx="29">
                  <c:v>0.41067475620622135</c:v>
                </c:pt>
                <c:pt idx="30">
                  <c:v>0.45829112614735279</c:v>
                </c:pt>
                <c:pt idx="31">
                  <c:v>0.45078184261166704</c:v>
                </c:pt>
                <c:pt idx="32">
                  <c:v>0.4276857144731594</c:v>
                </c:pt>
                <c:pt idx="33">
                  <c:v>0.43662649513622487</c:v>
                </c:pt>
                <c:pt idx="34">
                  <c:v>0.4362211374705538</c:v>
                </c:pt>
                <c:pt idx="35">
                  <c:v>0.44500329170572461</c:v>
                </c:pt>
                <c:pt idx="36">
                  <c:v>0.44251177235661926</c:v>
                </c:pt>
                <c:pt idx="37">
                  <c:v>0.43417833237799641</c:v>
                </c:pt>
                <c:pt idx="38">
                  <c:v>0.43984562773631936</c:v>
                </c:pt>
                <c:pt idx="39">
                  <c:v>0.4364967642547703</c:v>
                </c:pt>
                <c:pt idx="40">
                  <c:v>0.47261614889672926</c:v>
                </c:pt>
                <c:pt idx="41">
                  <c:v>0.45506299421390006</c:v>
                </c:pt>
                <c:pt idx="42">
                  <c:v>0.44678335440851313</c:v>
                </c:pt>
                <c:pt idx="43">
                  <c:v>0.44338064383500259</c:v>
                </c:pt>
                <c:pt idx="44">
                  <c:v>0.46625082951865177</c:v>
                </c:pt>
                <c:pt idx="45">
                  <c:v>0.44325494131278553</c:v>
                </c:pt>
                <c:pt idx="46">
                  <c:v>0.46302086461260211</c:v>
                </c:pt>
                <c:pt idx="47">
                  <c:v>0.44795234184211086</c:v>
                </c:pt>
                <c:pt idx="48">
                  <c:v>0.42230923266133935</c:v>
                </c:pt>
                <c:pt idx="49">
                  <c:v>0.4589993002804707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04-4870-8E14-3C16FDC7BC47}"/>
            </c:ext>
          </c:extLst>
        </c:ser>
        <c:ser>
          <c:idx val="1"/>
          <c:order val="1"/>
          <c:tx>
            <c:v>Chli-Sm Rock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'Binary plots'!$F$55:$F$77</c:f>
              <c:numCache>
                <c:formatCode>0.000</c:formatCode>
                <c:ptCount val="23"/>
                <c:pt idx="0">
                  <c:v>6.1001020240774944</c:v>
                </c:pt>
                <c:pt idx="1">
                  <c:v>6.3436063200823565</c:v>
                </c:pt>
                <c:pt idx="2">
                  <c:v>6.1074722647362982</c:v>
                </c:pt>
                <c:pt idx="3">
                  <c:v>6.0747569058334427</c:v>
                </c:pt>
                <c:pt idx="4">
                  <c:v>6.4129745814723069</c:v>
                </c:pt>
                <c:pt idx="5">
                  <c:v>6.0238312021507383</c:v>
                </c:pt>
                <c:pt idx="6">
                  <c:v>5.9277676815938438</c:v>
                </c:pt>
                <c:pt idx="7">
                  <c:v>5.9026493250782179</c:v>
                </c:pt>
                <c:pt idx="8">
                  <c:v>5.8872031673189893</c:v>
                </c:pt>
                <c:pt idx="9">
                  <c:v>6.1341279543778944</c:v>
                </c:pt>
                <c:pt idx="10">
                  <c:v>5.8461971444182712</c:v>
                </c:pt>
                <c:pt idx="11">
                  <c:v>5.9422996913126847</c:v>
                </c:pt>
                <c:pt idx="12">
                  <c:v>5.9522624083117215</c:v>
                </c:pt>
                <c:pt idx="13">
                  <c:v>5.8957250895278337</c:v>
                </c:pt>
                <c:pt idx="14">
                  <c:v>5.9192953381978635</c:v>
                </c:pt>
                <c:pt idx="15">
                  <c:v>5.9663912342968803</c:v>
                </c:pt>
                <c:pt idx="16">
                  <c:v>5.954276847796641</c:v>
                </c:pt>
                <c:pt idx="17">
                  <c:v>5.9259471187188506</c:v>
                </c:pt>
                <c:pt idx="18">
                  <c:v>5.919537209528368</c:v>
                </c:pt>
                <c:pt idx="19">
                  <c:v>6.1921127672346641</c:v>
                </c:pt>
                <c:pt idx="20">
                  <c:v>6.0246592052666896</c:v>
                </c:pt>
                <c:pt idx="21">
                  <c:v>5.8336542725931047</c:v>
                </c:pt>
                <c:pt idx="22">
                  <c:v>6.0853344471332482</c:v>
                </c:pt>
              </c:numCache>
            </c:numRef>
          </c:xVal>
          <c:yVal>
            <c:numRef>
              <c:f>'Binary plots'!$N$55:$N$77</c:f>
              <c:numCache>
                <c:formatCode>0.000</c:formatCode>
                <c:ptCount val="23"/>
                <c:pt idx="0">
                  <c:v>0.42048763404588591</c:v>
                </c:pt>
                <c:pt idx="1">
                  <c:v>0.41552942570092527</c:v>
                </c:pt>
                <c:pt idx="2">
                  <c:v>0.40803508035459268</c:v>
                </c:pt>
                <c:pt idx="3">
                  <c:v>0.39468216874892048</c:v>
                </c:pt>
                <c:pt idx="4">
                  <c:v>0.39839579535518677</c:v>
                </c:pt>
                <c:pt idx="5">
                  <c:v>0.40963502456880163</c:v>
                </c:pt>
                <c:pt idx="6">
                  <c:v>0.413400063435161</c:v>
                </c:pt>
                <c:pt idx="7">
                  <c:v>0.39405661977641343</c:v>
                </c:pt>
                <c:pt idx="8">
                  <c:v>0.39163275145447762</c:v>
                </c:pt>
                <c:pt idx="9">
                  <c:v>0.4121002115349624</c:v>
                </c:pt>
                <c:pt idx="10">
                  <c:v>0.39268682104321234</c:v>
                </c:pt>
                <c:pt idx="11">
                  <c:v>0.40740269140969049</c:v>
                </c:pt>
                <c:pt idx="12">
                  <c:v>0.39672683206557779</c:v>
                </c:pt>
                <c:pt idx="13">
                  <c:v>0.41210137623963866</c:v>
                </c:pt>
                <c:pt idx="14">
                  <c:v>0.40461354480636991</c:v>
                </c:pt>
                <c:pt idx="15">
                  <c:v>0.38687361500992196</c:v>
                </c:pt>
                <c:pt idx="16">
                  <c:v>0.39689739952327691</c:v>
                </c:pt>
                <c:pt idx="17">
                  <c:v>0.41748689566617836</c:v>
                </c:pt>
                <c:pt idx="18">
                  <c:v>0.40777828877781608</c:v>
                </c:pt>
                <c:pt idx="19">
                  <c:v>0.39858578427500307</c:v>
                </c:pt>
                <c:pt idx="20">
                  <c:v>0.39949705483037995</c:v>
                </c:pt>
                <c:pt idx="21">
                  <c:v>0.40416545295330158</c:v>
                </c:pt>
                <c:pt idx="22">
                  <c:v>0.41127927227786754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04-4870-8E14-3C16FDC7B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5167"/>
        <c:axId val="1"/>
      </c:scatterChart>
      <c:valAx>
        <c:axId val="536025167"/>
        <c:scaling>
          <c:orientation val="minMax"/>
          <c:max val="7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Fe/Fe+Mg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25167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53659170079051"/>
          <c:y val="0.42628808952544717"/>
          <c:w val="0.17185494358012751"/>
          <c:h val="0.150139201342295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Chl-Sm Fossil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'Binary plots'!$E$5:$E$54</c:f>
              <c:numCache>
                <c:formatCode>0.000</c:formatCode>
                <c:ptCount val="50"/>
                <c:pt idx="0">
                  <c:v>4.1154907364697157</c:v>
                </c:pt>
                <c:pt idx="1">
                  <c:v>4.1858668765761262</c:v>
                </c:pt>
                <c:pt idx="2">
                  <c:v>4.1107003960618025</c:v>
                </c:pt>
                <c:pt idx="3">
                  <c:v>4.1068687661966718</c:v>
                </c:pt>
                <c:pt idx="4">
                  <c:v>4.2526783388340261</c:v>
                </c:pt>
                <c:pt idx="5">
                  <c:v>4.0491137557843047</c:v>
                </c:pt>
                <c:pt idx="6">
                  <c:v>3.9037527406663912</c:v>
                </c:pt>
                <c:pt idx="7">
                  <c:v>4.1051760943890381</c:v>
                </c:pt>
                <c:pt idx="8">
                  <c:v>3.9458880219907395</c:v>
                </c:pt>
                <c:pt idx="9">
                  <c:v>3.807113540897237</c:v>
                </c:pt>
                <c:pt idx="10">
                  <c:v>4.0999223909339433</c:v>
                </c:pt>
                <c:pt idx="11">
                  <c:v>3.8366980869481981</c:v>
                </c:pt>
                <c:pt idx="12">
                  <c:v>3.9684401689858055</c:v>
                </c:pt>
                <c:pt idx="13">
                  <c:v>3.958740135209101</c:v>
                </c:pt>
                <c:pt idx="14">
                  <c:v>4.0801264182151904</c:v>
                </c:pt>
                <c:pt idx="15">
                  <c:v>4.0264550763979754</c:v>
                </c:pt>
                <c:pt idx="16">
                  <c:v>4.1973769815484605</c:v>
                </c:pt>
                <c:pt idx="17">
                  <c:v>3.9555933857338323</c:v>
                </c:pt>
                <c:pt idx="18">
                  <c:v>4.1685006668186446</c:v>
                </c:pt>
                <c:pt idx="19">
                  <c:v>3.9888266241764438</c:v>
                </c:pt>
                <c:pt idx="20">
                  <c:v>4.1941289795906789</c:v>
                </c:pt>
                <c:pt idx="21">
                  <c:v>4.1942077078993858</c:v>
                </c:pt>
                <c:pt idx="22">
                  <c:v>4.2347848540582884</c:v>
                </c:pt>
                <c:pt idx="23">
                  <c:v>4.1929169580294188</c:v>
                </c:pt>
                <c:pt idx="24">
                  <c:v>4.0527994215578378</c:v>
                </c:pt>
                <c:pt idx="25">
                  <c:v>4.1660438376487257</c:v>
                </c:pt>
                <c:pt idx="26">
                  <c:v>3.8567695029176035</c:v>
                </c:pt>
                <c:pt idx="27">
                  <c:v>4.1935467271119924</c:v>
                </c:pt>
                <c:pt idx="28">
                  <c:v>4.0371875555941577</c:v>
                </c:pt>
                <c:pt idx="29">
                  <c:v>4.1145713320584321</c:v>
                </c:pt>
                <c:pt idx="30">
                  <c:v>4.1220465955214509</c:v>
                </c:pt>
                <c:pt idx="31">
                  <c:v>4.1280118652274806</c:v>
                </c:pt>
                <c:pt idx="32">
                  <c:v>4.2100289582894828</c:v>
                </c:pt>
                <c:pt idx="33">
                  <c:v>4.1535426381249874</c:v>
                </c:pt>
                <c:pt idx="34">
                  <c:v>4.0841507731834277</c:v>
                </c:pt>
                <c:pt idx="35">
                  <c:v>4.1342133745747267</c:v>
                </c:pt>
                <c:pt idx="36">
                  <c:v>4.1562016891734546</c:v>
                </c:pt>
                <c:pt idx="37">
                  <c:v>4.1890632410676565</c:v>
                </c:pt>
                <c:pt idx="38">
                  <c:v>4.3780369493693003</c:v>
                </c:pt>
                <c:pt idx="39">
                  <c:v>4.1529991785974048</c:v>
                </c:pt>
                <c:pt idx="40">
                  <c:v>4.2521603808926347</c:v>
                </c:pt>
                <c:pt idx="41">
                  <c:v>4.1540115759099434</c:v>
                </c:pt>
                <c:pt idx="42">
                  <c:v>4.1306218077525587</c:v>
                </c:pt>
                <c:pt idx="43">
                  <c:v>4.0693117047286034</c:v>
                </c:pt>
                <c:pt idx="44">
                  <c:v>4.3089706285109486</c:v>
                </c:pt>
                <c:pt idx="45">
                  <c:v>4.1659724003941649</c:v>
                </c:pt>
                <c:pt idx="46">
                  <c:v>4.2177325776533161</c:v>
                </c:pt>
                <c:pt idx="47">
                  <c:v>4.1578976163563297</c:v>
                </c:pt>
                <c:pt idx="48">
                  <c:v>4.1243139558930535</c:v>
                </c:pt>
                <c:pt idx="49">
                  <c:v>4.232869081847034</c:v>
                </c:pt>
              </c:numCache>
            </c:numRef>
          </c:xVal>
          <c:yVal>
            <c:numRef>
              <c:f>'Binary plots'!$N$5:$N$54</c:f>
              <c:numCache>
                <c:formatCode>0.000</c:formatCode>
                <c:ptCount val="50"/>
                <c:pt idx="0">
                  <c:v>0.43469567138620013</c:v>
                </c:pt>
                <c:pt idx="1">
                  <c:v>0.44391887695268006</c:v>
                </c:pt>
                <c:pt idx="2">
                  <c:v>0.5173990483445603</c:v>
                </c:pt>
                <c:pt idx="3">
                  <c:v>0.47429073413041484</c:v>
                </c:pt>
                <c:pt idx="4">
                  <c:v>0.50097376140299921</c:v>
                </c:pt>
                <c:pt idx="5">
                  <c:v>0.52754331494418938</c:v>
                </c:pt>
                <c:pt idx="6">
                  <c:v>0.58409933523162461</c:v>
                </c:pt>
                <c:pt idx="7">
                  <c:v>0.52718666058521901</c:v>
                </c:pt>
                <c:pt idx="8">
                  <c:v>0.53086378594348804</c:v>
                </c:pt>
                <c:pt idx="9">
                  <c:v>0.57597029707415415</c:v>
                </c:pt>
                <c:pt idx="10">
                  <c:v>0.49809373231379739</c:v>
                </c:pt>
                <c:pt idx="11">
                  <c:v>0.60267854690341749</c:v>
                </c:pt>
                <c:pt idx="12">
                  <c:v>0.56023344608048409</c:v>
                </c:pt>
                <c:pt idx="13">
                  <c:v>0.57244121750832444</c:v>
                </c:pt>
                <c:pt idx="14">
                  <c:v>0.54679118359935819</c:v>
                </c:pt>
                <c:pt idx="15">
                  <c:v>0.56693608760399006</c:v>
                </c:pt>
                <c:pt idx="16">
                  <c:v>0.53455234433685084</c:v>
                </c:pt>
                <c:pt idx="17">
                  <c:v>0.55653600667536884</c:v>
                </c:pt>
                <c:pt idx="18">
                  <c:v>0.55614194187492472</c:v>
                </c:pt>
                <c:pt idx="19">
                  <c:v>0.53801975114198131</c:v>
                </c:pt>
                <c:pt idx="20">
                  <c:v>0.51768891047903676</c:v>
                </c:pt>
                <c:pt idx="21">
                  <c:v>0.46681917286203567</c:v>
                </c:pt>
                <c:pt idx="22">
                  <c:v>0.47363288753833693</c:v>
                </c:pt>
                <c:pt idx="23">
                  <c:v>0.45897530843512441</c:v>
                </c:pt>
                <c:pt idx="24">
                  <c:v>0.49003384968324193</c:v>
                </c:pt>
                <c:pt idx="25">
                  <c:v>0.50012800398254365</c:v>
                </c:pt>
                <c:pt idx="26">
                  <c:v>0.49276555588481852</c:v>
                </c:pt>
                <c:pt idx="27">
                  <c:v>0.44983029014855086</c:v>
                </c:pt>
                <c:pt idx="28">
                  <c:v>0.42852742746120709</c:v>
                </c:pt>
                <c:pt idx="29">
                  <c:v>0.41067475620622135</c:v>
                </c:pt>
                <c:pt idx="30">
                  <c:v>0.45829112614735279</c:v>
                </c:pt>
                <c:pt idx="31">
                  <c:v>0.45078184261166704</c:v>
                </c:pt>
                <c:pt idx="32">
                  <c:v>0.4276857144731594</c:v>
                </c:pt>
                <c:pt idx="33">
                  <c:v>0.43662649513622487</c:v>
                </c:pt>
                <c:pt idx="34">
                  <c:v>0.4362211374705538</c:v>
                </c:pt>
                <c:pt idx="35">
                  <c:v>0.44500329170572461</c:v>
                </c:pt>
                <c:pt idx="36">
                  <c:v>0.44251177235661926</c:v>
                </c:pt>
                <c:pt idx="37">
                  <c:v>0.43417833237799641</c:v>
                </c:pt>
                <c:pt idx="38">
                  <c:v>0.43984562773631936</c:v>
                </c:pt>
                <c:pt idx="39">
                  <c:v>0.4364967642547703</c:v>
                </c:pt>
                <c:pt idx="40">
                  <c:v>0.47261614889672926</c:v>
                </c:pt>
                <c:pt idx="41">
                  <c:v>0.45506299421390006</c:v>
                </c:pt>
                <c:pt idx="42">
                  <c:v>0.44678335440851313</c:v>
                </c:pt>
                <c:pt idx="43">
                  <c:v>0.44338064383500259</c:v>
                </c:pt>
                <c:pt idx="44">
                  <c:v>0.46625082951865177</c:v>
                </c:pt>
                <c:pt idx="45">
                  <c:v>0.44325494131278553</c:v>
                </c:pt>
                <c:pt idx="46">
                  <c:v>0.46302086461260211</c:v>
                </c:pt>
                <c:pt idx="47">
                  <c:v>0.44795234184211086</c:v>
                </c:pt>
                <c:pt idx="48">
                  <c:v>0.42230923266133935</c:v>
                </c:pt>
                <c:pt idx="49">
                  <c:v>0.4589993002804707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C3-423E-B884-1D9F61CD9C76}"/>
            </c:ext>
          </c:extLst>
        </c:ser>
        <c:ser>
          <c:idx val="1"/>
          <c:order val="1"/>
          <c:tx>
            <c:v>Chli-Sm Rock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'Binary plots'!$E$55:$E$77</c:f>
              <c:numCache>
                <c:formatCode>0.000</c:formatCode>
                <c:ptCount val="23"/>
                <c:pt idx="0">
                  <c:v>4.0482251939906062</c:v>
                </c:pt>
                <c:pt idx="1">
                  <c:v>4.0337448839031715</c:v>
                </c:pt>
                <c:pt idx="2">
                  <c:v>4.0550049063901428</c:v>
                </c:pt>
                <c:pt idx="3">
                  <c:v>4.0035579072375205</c:v>
                </c:pt>
                <c:pt idx="4">
                  <c:v>3.8615491857662976</c:v>
                </c:pt>
                <c:pt idx="5">
                  <c:v>3.7820875702792103</c:v>
                </c:pt>
                <c:pt idx="6">
                  <c:v>3.8425113844194709</c:v>
                </c:pt>
                <c:pt idx="7">
                  <c:v>3.8599934713497963</c:v>
                </c:pt>
                <c:pt idx="8">
                  <c:v>3.8822324231791971</c:v>
                </c:pt>
                <c:pt idx="9">
                  <c:v>3.7462621115584418</c:v>
                </c:pt>
                <c:pt idx="10">
                  <c:v>3.7809368631928866</c:v>
                </c:pt>
                <c:pt idx="11">
                  <c:v>3.8899384291565635</c:v>
                </c:pt>
                <c:pt idx="12">
                  <c:v>3.8313981597083937</c:v>
                </c:pt>
                <c:pt idx="13">
                  <c:v>3.876958316854481</c:v>
                </c:pt>
                <c:pt idx="14">
                  <c:v>3.8292165967750451</c:v>
                </c:pt>
                <c:pt idx="15">
                  <c:v>3.8760193197688921</c:v>
                </c:pt>
                <c:pt idx="16">
                  <c:v>3.89760829715327</c:v>
                </c:pt>
                <c:pt idx="17">
                  <c:v>3.8703585108228618</c:v>
                </c:pt>
                <c:pt idx="18">
                  <c:v>3.9126535330478238</c:v>
                </c:pt>
                <c:pt idx="19">
                  <c:v>3.7776827645545459</c:v>
                </c:pt>
                <c:pt idx="20">
                  <c:v>3.9597881963960568</c:v>
                </c:pt>
                <c:pt idx="21">
                  <c:v>4.1653348213817694</c:v>
                </c:pt>
                <c:pt idx="22">
                  <c:v>3.7985537921170893</c:v>
                </c:pt>
              </c:numCache>
            </c:numRef>
          </c:xVal>
          <c:yVal>
            <c:numRef>
              <c:f>'Binary plots'!$N$55:$N$77</c:f>
              <c:numCache>
                <c:formatCode>0.000</c:formatCode>
                <c:ptCount val="23"/>
                <c:pt idx="0">
                  <c:v>0.42048763404588591</c:v>
                </c:pt>
                <c:pt idx="1">
                  <c:v>0.41552942570092527</c:v>
                </c:pt>
                <c:pt idx="2">
                  <c:v>0.40803508035459268</c:v>
                </c:pt>
                <c:pt idx="3">
                  <c:v>0.39468216874892048</c:v>
                </c:pt>
                <c:pt idx="4">
                  <c:v>0.39839579535518677</c:v>
                </c:pt>
                <c:pt idx="5">
                  <c:v>0.40963502456880163</c:v>
                </c:pt>
                <c:pt idx="6">
                  <c:v>0.413400063435161</c:v>
                </c:pt>
                <c:pt idx="7">
                  <c:v>0.39405661977641343</c:v>
                </c:pt>
                <c:pt idx="8">
                  <c:v>0.39163275145447762</c:v>
                </c:pt>
                <c:pt idx="9">
                  <c:v>0.4121002115349624</c:v>
                </c:pt>
                <c:pt idx="10">
                  <c:v>0.39268682104321234</c:v>
                </c:pt>
                <c:pt idx="11">
                  <c:v>0.40740269140969049</c:v>
                </c:pt>
                <c:pt idx="12">
                  <c:v>0.39672683206557779</c:v>
                </c:pt>
                <c:pt idx="13">
                  <c:v>0.41210137623963866</c:v>
                </c:pt>
                <c:pt idx="14">
                  <c:v>0.40461354480636991</c:v>
                </c:pt>
                <c:pt idx="15">
                  <c:v>0.38687361500992196</c:v>
                </c:pt>
                <c:pt idx="16">
                  <c:v>0.39689739952327691</c:v>
                </c:pt>
                <c:pt idx="17">
                  <c:v>0.41748689566617836</c:v>
                </c:pt>
                <c:pt idx="18">
                  <c:v>0.40777828877781608</c:v>
                </c:pt>
                <c:pt idx="19">
                  <c:v>0.39858578427500307</c:v>
                </c:pt>
                <c:pt idx="20">
                  <c:v>0.39949705483037995</c:v>
                </c:pt>
                <c:pt idx="21">
                  <c:v>0.40416545295330158</c:v>
                </c:pt>
                <c:pt idx="22">
                  <c:v>0.41127927227786754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C3-423E-B884-1D9F61CD9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32239"/>
        <c:axId val="1"/>
      </c:scatterChart>
      <c:valAx>
        <c:axId val="536032239"/>
        <c:scaling>
          <c:orientation val="minMax"/>
          <c:max val="5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Fe/Fe+Mg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3223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02492909805301"/>
          <c:y val="0.42628808952544717"/>
          <c:w val="0.17500541936914196"/>
          <c:h val="0.150139201342295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Chl-Sm Fossil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'Binary plots'!$N$5:$N$54</c:f>
              <c:numCache>
                <c:formatCode>0.000</c:formatCode>
                <c:ptCount val="50"/>
                <c:pt idx="0">
                  <c:v>0.43469567138620013</c:v>
                </c:pt>
                <c:pt idx="1">
                  <c:v>0.44391887695268006</c:v>
                </c:pt>
                <c:pt idx="2">
                  <c:v>0.5173990483445603</c:v>
                </c:pt>
                <c:pt idx="3">
                  <c:v>0.47429073413041484</c:v>
                </c:pt>
                <c:pt idx="4">
                  <c:v>0.50097376140299921</c:v>
                </c:pt>
                <c:pt idx="5">
                  <c:v>0.52754331494418938</c:v>
                </c:pt>
                <c:pt idx="6">
                  <c:v>0.58409933523162461</c:v>
                </c:pt>
                <c:pt idx="7">
                  <c:v>0.52718666058521901</c:v>
                </c:pt>
                <c:pt idx="8">
                  <c:v>0.53086378594348804</c:v>
                </c:pt>
                <c:pt idx="9">
                  <c:v>0.57597029707415415</c:v>
                </c:pt>
                <c:pt idx="10">
                  <c:v>0.49809373231379739</c:v>
                </c:pt>
                <c:pt idx="11">
                  <c:v>0.60267854690341749</c:v>
                </c:pt>
                <c:pt idx="12">
                  <c:v>0.56023344608048409</c:v>
                </c:pt>
                <c:pt idx="13">
                  <c:v>0.57244121750832444</c:v>
                </c:pt>
                <c:pt idx="14">
                  <c:v>0.54679118359935819</c:v>
                </c:pt>
                <c:pt idx="15">
                  <c:v>0.56693608760399006</c:v>
                </c:pt>
                <c:pt idx="16">
                  <c:v>0.53455234433685084</c:v>
                </c:pt>
                <c:pt idx="17">
                  <c:v>0.55653600667536884</c:v>
                </c:pt>
                <c:pt idx="18">
                  <c:v>0.55614194187492472</c:v>
                </c:pt>
                <c:pt idx="19">
                  <c:v>0.53801975114198131</c:v>
                </c:pt>
                <c:pt idx="20">
                  <c:v>0.51768891047903676</c:v>
                </c:pt>
                <c:pt idx="21">
                  <c:v>0.46681917286203567</c:v>
                </c:pt>
                <c:pt idx="22">
                  <c:v>0.47363288753833693</c:v>
                </c:pt>
                <c:pt idx="23">
                  <c:v>0.45897530843512441</c:v>
                </c:pt>
                <c:pt idx="24">
                  <c:v>0.49003384968324193</c:v>
                </c:pt>
                <c:pt idx="25">
                  <c:v>0.50012800398254365</c:v>
                </c:pt>
                <c:pt idx="26">
                  <c:v>0.49276555588481852</c:v>
                </c:pt>
                <c:pt idx="27">
                  <c:v>0.44983029014855086</c:v>
                </c:pt>
                <c:pt idx="28">
                  <c:v>0.42852742746120709</c:v>
                </c:pt>
                <c:pt idx="29">
                  <c:v>0.41067475620622135</c:v>
                </c:pt>
                <c:pt idx="30">
                  <c:v>0.45829112614735279</c:v>
                </c:pt>
                <c:pt idx="31">
                  <c:v>0.45078184261166704</c:v>
                </c:pt>
                <c:pt idx="32">
                  <c:v>0.4276857144731594</c:v>
                </c:pt>
                <c:pt idx="33">
                  <c:v>0.43662649513622487</c:v>
                </c:pt>
                <c:pt idx="34">
                  <c:v>0.4362211374705538</c:v>
                </c:pt>
                <c:pt idx="35">
                  <c:v>0.44500329170572461</c:v>
                </c:pt>
                <c:pt idx="36">
                  <c:v>0.44251177235661926</c:v>
                </c:pt>
                <c:pt idx="37">
                  <c:v>0.43417833237799641</c:v>
                </c:pt>
                <c:pt idx="38">
                  <c:v>0.43984562773631936</c:v>
                </c:pt>
                <c:pt idx="39">
                  <c:v>0.4364967642547703</c:v>
                </c:pt>
                <c:pt idx="40">
                  <c:v>0.47261614889672926</c:v>
                </c:pt>
                <c:pt idx="41">
                  <c:v>0.45506299421390006</c:v>
                </c:pt>
                <c:pt idx="42">
                  <c:v>0.44678335440851313</c:v>
                </c:pt>
                <c:pt idx="43">
                  <c:v>0.44338064383500259</c:v>
                </c:pt>
                <c:pt idx="44">
                  <c:v>0.46625082951865177</c:v>
                </c:pt>
                <c:pt idx="45">
                  <c:v>0.44325494131278553</c:v>
                </c:pt>
                <c:pt idx="46">
                  <c:v>0.46302086461260211</c:v>
                </c:pt>
                <c:pt idx="47">
                  <c:v>0.44795234184211086</c:v>
                </c:pt>
                <c:pt idx="48">
                  <c:v>0.42230923266133935</c:v>
                </c:pt>
                <c:pt idx="49">
                  <c:v>0.4589993002804707</c:v>
                </c:pt>
              </c:numCache>
            </c:numRef>
          </c:xVal>
          <c:yVal>
            <c:numRef>
              <c:f>'Binary plots'!$P$5:$P$54</c:f>
              <c:numCache>
                <c:formatCode>0.000</c:formatCode>
                <c:ptCount val="50"/>
                <c:pt idx="0">
                  <c:v>0.58288308695835211</c:v>
                </c:pt>
                <c:pt idx="1">
                  <c:v>0.58058901257476903</c:v>
                </c:pt>
                <c:pt idx="2">
                  <c:v>0.59797459266353137</c:v>
                </c:pt>
                <c:pt idx="3">
                  <c:v>0.59069418325105494</c:v>
                </c:pt>
                <c:pt idx="4">
                  <c:v>0.56594516632005143</c:v>
                </c:pt>
                <c:pt idx="5">
                  <c:v>0.58203838722658363</c:v>
                </c:pt>
                <c:pt idx="6">
                  <c:v>0.58938434220107139</c:v>
                </c:pt>
                <c:pt idx="7">
                  <c:v>0.57536244184096152</c:v>
                </c:pt>
                <c:pt idx="8">
                  <c:v>0.59506241252554315</c:v>
                </c:pt>
                <c:pt idx="9">
                  <c:v>0.60263638700577227</c:v>
                </c:pt>
                <c:pt idx="10">
                  <c:v>0.60344495831065437</c:v>
                </c:pt>
                <c:pt idx="11">
                  <c:v>0.58838452055105273</c:v>
                </c:pt>
                <c:pt idx="12">
                  <c:v>0.5892617323821232</c:v>
                </c:pt>
                <c:pt idx="13">
                  <c:v>0.58768731699520338</c:v>
                </c:pt>
                <c:pt idx="14">
                  <c:v>0.57502747973564772</c:v>
                </c:pt>
                <c:pt idx="15">
                  <c:v>0.59244100889550078</c:v>
                </c:pt>
                <c:pt idx="16">
                  <c:v>0.59969293299808135</c:v>
                </c:pt>
                <c:pt idx="17">
                  <c:v>0.58577964679605876</c:v>
                </c:pt>
                <c:pt idx="18">
                  <c:v>0.5915720980592325</c:v>
                </c:pt>
                <c:pt idx="19">
                  <c:v>0.58960664261265328</c:v>
                </c:pt>
                <c:pt idx="20">
                  <c:v>0.59737105434433746</c:v>
                </c:pt>
                <c:pt idx="21">
                  <c:v>0.5783229176757807</c:v>
                </c:pt>
                <c:pt idx="22">
                  <c:v>0.57058684437945162</c:v>
                </c:pt>
                <c:pt idx="23">
                  <c:v>0.58562936135383348</c:v>
                </c:pt>
                <c:pt idx="24">
                  <c:v>0.60061869148476588</c:v>
                </c:pt>
                <c:pt idx="25">
                  <c:v>0.5700073204629087</c:v>
                </c:pt>
                <c:pt idx="26">
                  <c:v>0.61949834431687434</c:v>
                </c:pt>
                <c:pt idx="27">
                  <c:v>0.57940618508681185</c:v>
                </c:pt>
                <c:pt idx="28">
                  <c:v>0.58889321137418593</c:v>
                </c:pt>
                <c:pt idx="29">
                  <c:v>0.58328635156486264</c:v>
                </c:pt>
                <c:pt idx="30">
                  <c:v>0.58407391711161016</c:v>
                </c:pt>
                <c:pt idx="31">
                  <c:v>0.58447873758926627</c:v>
                </c:pt>
                <c:pt idx="32">
                  <c:v>0.58524448017730801</c:v>
                </c:pt>
                <c:pt idx="33">
                  <c:v>0.58021350830521179</c:v>
                </c:pt>
                <c:pt idx="34">
                  <c:v>0.58751340906399463</c:v>
                </c:pt>
                <c:pt idx="35">
                  <c:v>0.58379221438443163</c:v>
                </c:pt>
                <c:pt idx="36">
                  <c:v>0.58311137163878546</c:v>
                </c:pt>
                <c:pt idx="37">
                  <c:v>0.58201932628268782</c:v>
                </c:pt>
                <c:pt idx="38">
                  <c:v>0.57050312552905025</c:v>
                </c:pt>
                <c:pt idx="39">
                  <c:v>0.58212656000783713</c:v>
                </c:pt>
                <c:pt idx="40">
                  <c:v>0.56702759310723883</c:v>
                </c:pt>
                <c:pt idx="41">
                  <c:v>0.57953167966496044</c:v>
                </c:pt>
                <c:pt idx="42">
                  <c:v>0.5816816895129826</c:v>
                </c:pt>
                <c:pt idx="43">
                  <c:v>0.58544344942727145</c:v>
                </c:pt>
                <c:pt idx="44">
                  <c:v>0.56171339763882833</c:v>
                </c:pt>
                <c:pt idx="45">
                  <c:v>0.5779652974033318</c:v>
                </c:pt>
                <c:pt idx="46">
                  <c:v>0.57396720409015056</c:v>
                </c:pt>
                <c:pt idx="47">
                  <c:v>0.58575789751087115</c:v>
                </c:pt>
                <c:pt idx="48">
                  <c:v>0.58248542000061843</c:v>
                </c:pt>
                <c:pt idx="49">
                  <c:v>0.58052280857714589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E7-4811-8A4B-BAD1DBA1E390}"/>
            </c:ext>
          </c:extLst>
        </c:ser>
        <c:ser>
          <c:idx val="1"/>
          <c:order val="1"/>
          <c:tx>
            <c:v>Chli-Sm Rock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'Binary plots'!$N$55:$N$77</c:f>
              <c:numCache>
                <c:formatCode>0.000</c:formatCode>
                <c:ptCount val="23"/>
                <c:pt idx="0">
                  <c:v>0.42048763404588591</c:v>
                </c:pt>
                <c:pt idx="1">
                  <c:v>0.41552942570092527</c:v>
                </c:pt>
                <c:pt idx="2">
                  <c:v>0.40803508035459268</c:v>
                </c:pt>
                <c:pt idx="3">
                  <c:v>0.39468216874892048</c:v>
                </c:pt>
                <c:pt idx="4">
                  <c:v>0.39839579535518677</c:v>
                </c:pt>
                <c:pt idx="5">
                  <c:v>0.40963502456880163</c:v>
                </c:pt>
                <c:pt idx="6">
                  <c:v>0.413400063435161</c:v>
                </c:pt>
                <c:pt idx="7">
                  <c:v>0.39405661977641343</c:v>
                </c:pt>
                <c:pt idx="8">
                  <c:v>0.39163275145447762</c:v>
                </c:pt>
                <c:pt idx="9">
                  <c:v>0.4121002115349624</c:v>
                </c:pt>
                <c:pt idx="10">
                  <c:v>0.39268682104321234</c:v>
                </c:pt>
                <c:pt idx="11">
                  <c:v>0.40740269140969049</c:v>
                </c:pt>
                <c:pt idx="12">
                  <c:v>0.39672683206557779</c:v>
                </c:pt>
                <c:pt idx="13">
                  <c:v>0.41210137623963866</c:v>
                </c:pt>
                <c:pt idx="14">
                  <c:v>0.40461354480636991</c:v>
                </c:pt>
                <c:pt idx="15">
                  <c:v>0.38687361500992196</c:v>
                </c:pt>
                <c:pt idx="16">
                  <c:v>0.39689739952327691</c:v>
                </c:pt>
                <c:pt idx="17">
                  <c:v>0.41748689566617836</c:v>
                </c:pt>
                <c:pt idx="18">
                  <c:v>0.40777828877781608</c:v>
                </c:pt>
                <c:pt idx="19">
                  <c:v>0.39858578427500307</c:v>
                </c:pt>
                <c:pt idx="20">
                  <c:v>0.39949705483037995</c:v>
                </c:pt>
                <c:pt idx="21">
                  <c:v>0.40416545295330158</c:v>
                </c:pt>
                <c:pt idx="22">
                  <c:v>0.41127927227786754</c:v>
                </c:pt>
              </c:numCache>
            </c:numRef>
          </c:xVal>
          <c:yVal>
            <c:numRef>
              <c:f>'Binary plots'!$P$55:$P$77</c:f>
              <c:numCache>
                <c:formatCode>0.000</c:formatCode>
                <c:ptCount val="23"/>
                <c:pt idx="0">
                  <c:v>0.60109433732259454</c:v>
                </c:pt>
                <c:pt idx="1">
                  <c:v>0.61129340188910919</c:v>
                </c:pt>
                <c:pt idx="2">
                  <c:v>0.60098263070039715</c:v>
                </c:pt>
                <c:pt idx="3">
                  <c:v>0.60275522431139483</c:v>
                </c:pt>
                <c:pt idx="4">
                  <c:v>0.62416270834087195</c:v>
                </c:pt>
                <c:pt idx="5">
                  <c:v>0.61430563947635142</c:v>
                </c:pt>
                <c:pt idx="6">
                  <c:v>0.60671426491941782</c:v>
                </c:pt>
                <c:pt idx="7">
                  <c:v>0.60461592707641598</c:v>
                </c:pt>
                <c:pt idx="8">
                  <c:v>0.60261446147870812</c:v>
                </c:pt>
                <c:pt idx="9">
                  <c:v>0.62083864234529906</c:v>
                </c:pt>
                <c:pt idx="10">
                  <c:v>0.60726246666934325</c:v>
                </c:pt>
                <c:pt idx="11">
                  <c:v>0.60436897667700962</c:v>
                </c:pt>
                <c:pt idx="12">
                  <c:v>0.60838807386346805</c:v>
                </c:pt>
                <c:pt idx="13">
                  <c:v>0.60328620547325529</c:v>
                </c:pt>
                <c:pt idx="14">
                  <c:v>0.60719988626800747</c:v>
                </c:pt>
                <c:pt idx="15">
                  <c:v>0.60619207068457859</c:v>
                </c:pt>
                <c:pt idx="16">
                  <c:v>0.60437944212624228</c:v>
                </c:pt>
                <c:pt idx="17">
                  <c:v>0.60491652086155623</c:v>
                </c:pt>
                <c:pt idx="18">
                  <c:v>0.60205679125966127</c:v>
                </c:pt>
                <c:pt idx="19">
                  <c:v>0.62108723769617857</c:v>
                </c:pt>
                <c:pt idx="20">
                  <c:v>0.60340437110854839</c:v>
                </c:pt>
                <c:pt idx="21">
                  <c:v>0.58342440598403189</c:v>
                </c:pt>
                <c:pt idx="22">
                  <c:v>0.6156822396035917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E7-4811-8A4B-BAD1DBA1E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32655"/>
        <c:axId val="1"/>
      </c:scatterChart>
      <c:valAx>
        <c:axId val="536032655"/>
        <c:scaling>
          <c:orientation val="minMax"/>
          <c:min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Fe/Fe+Mg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Si/Si+Al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32655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53659170079051"/>
          <c:y val="0.42628808952544717"/>
          <c:w val="0.17185494358012751"/>
          <c:h val="0.150139201342295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Chl-Sm Fossil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'Binary plots'!$E$5:$E$54</c:f>
              <c:numCache>
                <c:formatCode>0.000</c:formatCode>
                <c:ptCount val="50"/>
                <c:pt idx="0">
                  <c:v>4.1154907364697157</c:v>
                </c:pt>
                <c:pt idx="1">
                  <c:v>4.1858668765761262</c:v>
                </c:pt>
                <c:pt idx="2">
                  <c:v>4.1107003960618025</c:v>
                </c:pt>
                <c:pt idx="3">
                  <c:v>4.1068687661966718</c:v>
                </c:pt>
                <c:pt idx="4">
                  <c:v>4.2526783388340261</c:v>
                </c:pt>
                <c:pt idx="5">
                  <c:v>4.0491137557843047</c:v>
                </c:pt>
                <c:pt idx="6">
                  <c:v>3.9037527406663912</c:v>
                </c:pt>
                <c:pt idx="7">
                  <c:v>4.1051760943890381</c:v>
                </c:pt>
                <c:pt idx="8">
                  <c:v>3.9458880219907395</c:v>
                </c:pt>
                <c:pt idx="9">
                  <c:v>3.807113540897237</c:v>
                </c:pt>
                <c:pt idx="10">
                  <c:v>4.0999223909339433</c:v>
                </c:pt>
                <c:pt idx="11">
                  <c:v>3.8366980869481981</c:v>
                </c:pt>
                <c:pt idx="12">
                  <c:v>3.9684401689858055</c:v>
                </c:pt>
                <c:pt idx="13">
                  <c:v>3.958740135209101</c:v>
                </c:pt>
                <c:pt idx="14">
                  <c:v>4.0801264182151904</c:v>
                </c:pt>
                <c:pt idx="15">
                  <c:v>4.0264550763979754</c:v>
                </c:pt>
                <c:pt idx="16">
                  <c:v>4.1973769815484605</c:v>
                </c:pt>
                <c:pt idx="17">
                  <c:v>3.9555933857338323</c:v>
                </c:pt>
                <c:pt idx="18">
                  <c:v>4.1685006668186446</c:v>
                </c:pt>
                <c:pt idx="19">
                  <c:v>3.9888266241764438</c:v>
                </c:pt>
                <c:pt idx="20">
                  <c:v>4.1941289795906789</c:v>
                </c:pt>
                <c:pt idx="21">
                  <c:v>4.1942077078993858</c:v>
                </c:pt>
                <c:pt idx="22">
                  <c:v>4.2347848540582884</c:v>
                </c:pt>
                <c:pt idx="23">
                  <c:v>4.1929169580294188</c:v>
                </c:pt>
                <c:pt idx="24">
                  <c:v>4.0527994215578378</c:v>
                </c:pt>
                <c:pt idx="25">
                  <c:v>4.1660438376487257</c:v>
                </c:pt>
                <c:pt idx="26">
                  <c:v>3.8567695029176035</c:v>
                </c:pt>
                <c:pt idx="27">
                  <c:v>4.1935467271119924</c:v>
                </c:pt>
                <c:pt idx="28">
                  <c:v>4.0371875555941577</c:v>
                </c:pt>
                <c:pt idx="29">
                  <c:v>4.1145713320584321</c:v>
                </c:pt>
                <c:pt idx="30">
                  <c:v>4.1220465955214509</c:v>
                </c:pt>
                <c:pt idx="31">
                  <c:v>4.1280118652274806</c:v>
                </c:pt>
                <c:pt idx="32">
                  <c:v>4.2100289582894828</c:v>
                </c:pt>
                <c:pt idx="33">
                  <c:v>4.1535426381249874</c:v>
                </c:pt>
                <c:pt idx="34">
                  <c:v>4.0841507731834277</c:v>
                </c:pt>
                <c:pt idx="35">
                  <c:v>4.1342133745747267</c:v>
                </c:pt>
                <c:pt idx="36">
                  <c:v>4.1562016891734546</c:v>
                </c:pt>
                <c:pt idx="37">
                  <c:v>4.1890632410676565</c:v>
                </c:pt>
                <c:pt idx="38">
                  <c:v>4.3780369493693003</c:v>
                </c:pt>
                <c:pt idx="39">
                  <c:v>4.1529991785974048</c:v>
                </c:pt>
                <c:pt idx="40">
                  <c:v>4.2521603808926347</c:v>
                </c:pt>
                <c:pt idx="41">
                  <c:v>4.1540115759099434</c:v>
                </c:pt>
                <c:pt idx="42">
                  <c:v>4.1306218077525587</c:v>
                </c:pt>
                <c:pt idx="43">
                  <c:v>4.0693117047286034</c:v>
                </c:pt>
                <c:pt idx="44">
                  <c:v>4.3089706285109486</c:v>
                </c:pt>
                <c:pt idx="45">
                  <c:v>4.1659724003941649</c:v>
                </c:pt>
                <c:pt idx="46">
                  <c:v>4.2177325776533161</c:v>
                </c:pt>
                <c:pt idx="47">
                  <c:v>4.1578976163563297</c:v>
                </c:pt>
                <c:pt idx="48">
                  <c:v>4.1243139558930535</c:v>
                </c:pt>
                <c:pt idx="49">
                  <c:v>4.232869081847034</c:v>
                </c:pt>
              </c:numCache>
            </c:numRef>
          </c:xVal>
          <c:yVal>
            <c:numRef>
              <c:f>'Binary plots'!$F$5:$F$54</c:f>
              <c:numCache>
                <c:formatCode>0.000</c:formatCode>
                <c:ptCount val="50"/>
                <c:pt idx="0">
                  <c:v>5.7510253596033207</c:v>
                </c:pt>
                <c:pt idx="1">
                  <c:v>5.7944793758509086</c:v>
                </c:pt>
                <c:pt idx="2">
                  <c:v>6.1142762373712642</c:v>
                </c:pt>
                <c:pt idx="3">
                  <c:v>5.92687274966283</c:v>
                </c:pt>
                <c:pt idx="4">
                  <c:v>5.544881805306078</c:v>
                </c:pt>
                <c:pt idx="5">
                  <c:v>5.6386509384805574</c:v>
                </c:pt>
                <c:pt idx="6">
                  <c:v>5.6033195458414751</c:v>
                </c:pt>
                <c:pt idx="7">
                  <c:v>5.5623062455775463</c:v>
                </c:pt>
                <c:pt idx="8">
                  <c:v>5.7985470318177503</c:v>
                </c:pt>
                <c:pt idx="9">
                  <c:v>5.7738179193583852</c:v>
                </c:pt>
                <c:pt idx="10">
                  <c:v>6.2389258392336915</c:v>
                </c:pt>
                <c:pt idx="11">
                  <c:v>5.4843752897979847</c:v>
                </c:pt>
                <c:pt idx="12">
                  <c:v>5.6932847830164146</c:v>
                </c:pt>
                <c:pt idx="13">
                  <c:v>5.6425656174035286</c:v>
                </c:pt>
                <c:pt idx="14">
                  <c:v>5.5207918145146948</c:v>
                </c:pt>
                <c:pt idx="15">
                  <c:v>5.8529860947712358</c:v>
                </c:pt>
                <c:pt idx="16">
                  <c:v>6.2880161767200713</c:v>
                </c:pt>
                <c:pt idx="17">
                  <c:v>5.59389725406169</c:v>
                </c:pt>
                <c:pt idx="18">
                  <c:v>6.0377086715021813</c:v>
                </c:pt>
                <c:pt idx="19">
                  <c:v>5.7306938124363231</c:v>
                </c:pt>
                <c:pt idx="20">
                  <c:v>6.2227300784701747</c:v>
                </c:pt>
                <c:pt idx="21">
                  <c:v>5.7522842493622166</c:v>
                </c:pt>
                <c:pt idx="22">
                  <c:v>5.6270109447652654</c:v>
                </c:pt>
                <c:pt idx="23">
                  <c:v>5.9258428356869866</c:v>
                </c:pt>
                <c:pt idx="24">
                  <c:v>6.0948948624455568</c:v>
                </c:pt>
                <c:pt idx="25">
                  <c:v>5.5225951460048579</c:v>
                </c:pt>
                <c:pt idx="26">
                  <c:v>6.2792429041596609</c:v>
                </c:pt>
                <c:pt idx="27">
                  <c:v>5.7769915414489796</c:v>
                </c:pt>
                <c:pt idx="28">
                  <c:v>5.7831016424729951</c:v>
                </c:pt>
                <c:pt idx="29">
                  <c:v>5.7592865257527137</c:v>
                </c:pt>
                <c:pt idx="30">
                  <c:v>5.7884802146655545</c:v>
                </c:pt>
                <c:pt idx="31">
                  <c:v>5.8065263609945763</c:v>
                </c:pt>
                <c:pt idx="32">
                  <c:v>5.9405989588248458</c:v>
                </c:pt>
                <c:pt idx="33">
                  <c:v>5.7408744531826574</c:v>
                </c:pt>
                <c:pt idx="34">
                  <c:v>5.8171426577515382</c:v>
                </c:pt>
                <c:pt idx="35">
                  <c:v>5.7988381382898249</c:v>
                </c:pt>
                <c:pt idx="36">
                  <c:v>5.8133714927851079</c:v>
                </c:pt>
                <c:pt idx="37">
                  <c:v>5.8330825290039883</c:v>
                </c:pt>
                <c:pt idx="38">
                  <c:v>5.8153712209744874</c:v>
                </c:pt>
                <c:pt idx="39">
                  <c:v>5.7854146595141867</c:v>
                </c:pt>
                <c:pt idx="40">
                  <c:v>5.568697283937289</c:v>
                </c:pt>
                <c:pt idx="41">
                  <c:v>5.7254760691995008</c:v>
                </c:pt>
                <c:pt idx="42">
                  <c:v>5.7437291450985821</c:v>
                </c:pt>
                <c:pt idx="43">
                  <c:v>5.746747646177</c:v>
                </c:pt>
                <c:pt idx="44">
                  <c:v>5.5224287464581421</c:v>
                </c:pt>
                <c:pt idx="45">
                  <c:v>5.7051883708932101</c:v>
                </c:pt>
                <c:pt idx="46">
                  <c:v>5.6822859611678309</c:v>
                </c:pt>
                <c:pt idx="47">
                  <c:v>5.87946360639733</c:v>
                </c:pt>
                <c:pt idx="48">
                  <c:v>5.7539373758308878</c:v>
                </c:pt>
                <c:pt idx="49">
                  <c:v>5.8579515119718284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C8-4B53-8442-99195ED3E1C3}"/>
            </c:ext>
          </c:extLst>
        </c:ser>
        <c:ser>
          <c:idx val="1"/>
          <c:order val="1"/>
          <c:tx>
            <c:v>Chli-Sm Rock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'Binary plots'!$E$55:$E$77</c:f>
              <c:numCache>
                <c:formatCode>0.000</c:formatCode>
                <c:ptCount val="23"/>
                <c:pt idx="0">
                  <c:v>4.0482251939906062</c:v>
                </c:pt>
                <c:pt idx="1">
                  <c:v>4.0337448839031715</c:v>
                </c:pt>
                <c:pt idx="2">
                  <c:v>4.0550049063901428</c:v>
                </c:pt>
                <c:pt idx="3">
                  <c:v>4.0035579072375205</c:v>
                </c:pt>
                <c:pt idx="4">
                  <c:v>3.8615491857662976</c:v>
                </c:pt>
                <c:pt idx="5">
                  <c:v>3.7820875702792103</c:v>
                </c:pt>
                <c:pt idx="6">
                  <c:v>3.8425113844194709</c:v>
                </c:pt>
                <c:pt idx="7">
                  <c:v>3.8599934713497963</c:v>
                </c:pt>
                <c:pt idx="8">
                  <c:v>3.8822324231791971</c:v>
                </c:pt>
                <c:pt idx="9">
                  <c:v>3.7462621115584418</c:v>
                </c:pt>
                <c:pt idx="10">
                  <c:v>3.7809368631928866</c:v>
                </c:pt>
                <c:pt idx="11">
                  <c:v>3.8899384291565635</c:v>
                </c:pt>
                <c:pt idx="12">
                  <c:v>3.8313981597083937</c:v>
                </c:pt>
                <c:pt idx="13">
                  <c:v>3.876958316854481</c:v>
                </c:pt>
                <c:pt idx="14">
                  <c:v>3.8292165967750451</c:v>
                </c:pt>
                <c:pt idx="15">
                  <c:v>3.8760193197688921</c:v>
                </c:pt>
                <c:pt idx="16">
                  <c:v>3.89760829715327</c:v>
                </c:pt>
                <c:pt idx="17">
                  <c:v>3.8703585108228618</c:v>
                </c:pt>
                <c:pt idx="18">
                  <c:v>3.9126535330478238</c:v>
                </c:pt>
                <c:pt idx="19">
                  <c:v>3.7776827645545459</c:v>
                </c:pt>
                <c:pt idx="20">
                  <c:v>3.9597881963960568</c:v>
                </c:pt>
                <c:pt idx="21">
                  <c:v>4.1653348213817694</c:v>
                </c:pt>
                <c:pt idx="22">
                  <c:v>3.7985537921170893</c:v>
                </c:pt>
              </c:numCache>
            </c:numRef>
          </c:xVal>
          <c:yVal>
            <c:numRef>
              <c:f>'Binary plots'!$F$55:$F$77</c:f>
              <c:numCache>
                <c:formatCode>0.000</c:formatCode>
                <c:ptCount val="23"/>
                <c:pt idx="0">
                  <c:v>6.1001020240774944</c:v>
                </c:pt>
                <c:pt idx="1">
                  <c:v>6.3436063200823565</c:v>
                </c:pt>
                <c:pt idx="2">
                  <c:v>6.1074722647362982</c:v>
                </c:pt>
                <c:pt idx="3">
                  <c:v>6.0747569058334427</c:v>
                </c:pt>
                <c:pt idx="4">
                  <c:v>6.4129745814723069</c:v>
                </c:pt>
                <c:pt idx="5">
                  <c:v>6.0238312021507383</c:v>
                </c:pt>
                <c:pt idx="6">
                  <c:v>5.9277676815938438</c:v>
                </c:pt>
                <c:pt idx="7">
                  <c:v>5.9026493250782179</c:v>
                </c:pt>
                <c:pt idx="8">
                  <c:v>5.8872031673189893</c:v>
                </c:pt>
                <c:pt idx="9">
                  <c:v>6.1341279543778944</c:v>
                </c:pt>
                <c:pt idx="10">
                  <c:v>5.8461971444182712</c:v>
                </c:pt>
                <c:pt idx="11">
                  <c:v>5.9422996913126847</c:v>
                </c:pt>
                <c:pt idx="12">
                  <c:v>5.9522624083117215</c:v>
                </c:pt>
                <c:pt idx="13">
                  <c:v>5.8957250895278337</c:v>
                </c:pt>
                <c:pt idx="14">
                  <c:v>5.9192953381978635</c:v>
                </c:pt>
                <c:pt idx="15">
                  <c:v>5.9663912342968803</c:v>
                </c:pt>
                <c:pt idx="16">
                  <c:v>5.954276847796641</c:v>
                </c:pt>
                <c:pt idx="17">
                  <c:v>5.9259471187188506</c:v>
                </c:pt>
                <c:pt idx="18">
                  <c:v>5.919537209528368</c:v>
                </c:pt>
                <c:pt idx="19">
                  <c:v>6.1921127672346641</c:v>
                </c:pt>
                <c:pt idx="20">
                  <c:v>6.0246592052666896</c:v>
                </c:pt>
                <c:pt idx="21">
                  <c:v>5.8336542725931047</c:v>
                </c:pt>
                <c:pt idx="22">
                  <c:v>6.0853344471332482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C8-4B53-8442-99195ED3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7679"/>
        <c:axId val="1"/>
      </c:scatterChart>
      <c:valAx>
        <c:axId val="536017679"/>
        <c:scaling>
          <c:orientation val="minMax"/>
          <c:max val="5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1767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02492909805301"/>
          <c:y val="0.42743375493493518"/>
          <c:w val="0.17500541936914196"/>
          <c:h val="0.1505427061406061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7E-4DA6-A51B-3A7E797C39EA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7E-4DA6-A51B-3A7E797C39EA}"/>
            </c:ext>
          </c:extLst>
        </c:ser>
        <c:ser>
          <c:idx val="4"/>
          <c:order val="2"/>
          <c:tx>
            <c:v>Saponite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analyses'!$DL$144</c:f>
              <c:numCache>
                <c:formatCode>0.000</c:formatCode>
                <c:ptCount val="1"/>
                <c:pt idx="0">
                  <c:v>0.6785714285714286</c:v>
                </c:pt>
              </c:numCache>
            </c:numRef>
          </c:xVal>
          <c:yVal>
            <c:numRef>
              <c:f>'Selected analyses'!$DM$144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7E-4DA6-A51B-3A7E797C39EA}"/>
            </c:ext>
          </c:extLst>
        </c:ser>
        <c:ser>
          <c:idx val="8"/>
          <c:order val="3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5938550984645036"/>
                  <c:y val="1.4692584742148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analyses'!$DL$146</c:f>
              <c:numCache>
                <c:formatCode>0.000</c:formatCode>
                <c:ptCount val="1"/>
                <c:pt idx="0">
                  <c:v>0.38888888888888884</c:v>
                </c:pt>
              </c:numCache>
            </c:numRef>
          </c:xVal>
          <c:yVal>
            <c:numRef>
              <c:f>'Selected analyses'!$DM$146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7E-4DA6-A51B-3A7E797C39EA}"/>
            </c:ext>
          </c:extLst>
        </c:ser>
        <c:ser>
          <c:idx val="19"/>
          <c:order val="4"/>
          <c:tx>
            <c:strRef>
              <c:f>'Selected analyses'!$DB$68</c:f>
              <c:strCache>
                <c:ptCount val="1"/>
                <c:pt idx="0">
                  <c:v>Rock matrix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analyses'!$DL$68:$DL$78</c:f>
              <c:numCache>
                <c:formatCode>0.000</c:formatCode>
                <c:ptCount val="11"/>
                <c:pt idx="0">
                  <c:v>0.33430464259124965</c:v>
                </c:pt>
                <c:pt idx="1">
                  <c:v>0.32761664942125979</c:v>
                </c:pt>
                <c:pt idx="2">
                  <c:v>0.37193206366650938</c:v>
                </c:pt>
                <c:pt idx="3">
                  <c:v>0.36970903078373368</c:v>
                </c:pt>
                <c:pt idx="4">
                  <c:v>0.35765323302421165</c:v>
                </c:pt>
                <c:pt idx="5">
                  <c:v>0.36709531825991276</c:v>
                </c:pt>
                <c:pt idx="6">
                  <c:v>0.39201596021218699</c:v>
                </c:pt>
                <c:pt idx="7">
                  <c:v>0.39082516492689984</c:v>
                </c:pt>
                <c:pt idx="8">
                  <c:v>0.37973243986798799</c:v>
                </c:pt>
                <c:pt idx="9">
                  <c:v>0.36386170220396308</c:v>
                </c:pt>
                <c:pt idx="10">
                  <c:v>0.38112821730797553</c:v>
                </c:pt>
              </c:numCache>
            </c:numRef>
          </c:xVal>
          <c:yVal>
            <c:numRef>
              <c:f>'Selected analyses'!$DM$68:$DM$78</c:f>
              <c:numCache>
                <c:formatCode>0.000</c:formatCode>
                <c:ptCount val="11"/>
                <c:pt idx="0">
                  <c:v>0.51193067042103457</c:v>
                </c:pt>
                <c:pt idx="1">
                  <c:v>0.51910669997567216</c:v>
                </c:pt>
                <c:pt idx="2">
                  <c:v>0.56125067264212536</c:v>
                </c:pt>
                <c:pt idx="3">
                  <c:v>0.52894209339102072</c:v>
                </c:pt>
                <c:pt idx="4">
                  <c:v>0.48659578832772471</c:v>
                </c:pt>
                <c:pt idx="5">
                  <c:v>0.49719944024380702</c:v>
                </c:pt>
                <c:pt idx="6">
                  <c:v>0.52812999596911603</c:v>
                </c:pt>
                <c:pt idx="7">
                  <c:v>0.50504890006875236</c:v>
                </c:pt>
                <c:pt idx="8">
                  <c:v>0.52667083343287513</c:v>
                </c:pt>
                <c:pt idx="9">
                  <c:v>0.52446576164445613</c:v>
                </c:pt>
                <c:pt idx="10">
                  <c:v>0.52270491672681907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7E-4DA6-A51B-3A7E797C39EA}"/>
            </c:ext>
          </c:extLst>
        </c:ser>
        <c:ser>
          <c:idx val="12"/>
          <c:order val="5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analyses'!$DL$79:$DL$79</c:f>
              <c:numCache>
                <c:formatCode>0.000</c:formatCode>
                <c:ptCount val="1"/>
                <c:pt idx="0">
                  <c:v>0.36273510273566162</c:v>
                </c:pt>
              </c:numCache>
            </c:numRef>
          </c:xVal>
          <c:yVal>
            <c:numRef>
              <c:f>'Selected analyses'!$DM$79:$DM$79</c:f>
              <c:numCache>
                <c:formatCode>0.000</c:formatCode>
                <c:ptCount val="1"/>
                <c:pt idx="0">
                  <c:v>0.56355870093487825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7E-4DA6-A51B-3A7E797C39EA}"/>
            </c:ext>
          </c:extLst>
        </c:ser>
        <c:ser>
          <c:idx val="5"/>
          <c:order val="6"/>
          <c:tx>
            <c:strRef>
              <c:f>'Selected analyses'!$DB$80</c:f>
              <c:strCache>
                <c:ptCount val="1"/>
                <c:pt idx="0">
                  <c:v>Rock mica musc-like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5B9BD5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analyses'!$DL$80:$DL$108</c:f>
              <c:numCache>
                <c:formatCode>0.000</c:formatCode>
                <c:ptCount val="29"/>
                <c:pt idx="0">
                  <c:v>0.36153756360754497</c:v>
                </c:pt>
                <c:pt idx="1">
                  <c:v>0.35563718593010135</c:v>
                </c:pt>
                <c:pt idx="2">
                  <c:v>0.35479816220535981</c:v>
                </c:pt>
                <c:pt idx="3">
                  <c:v>0.35599575693367913</c:v>
                </c:pt>
                <c:pt idx="4">
                  <c:v>0.35655441314153175</c:v>
                </c:pt>
                <c:pt idx="5">
                  <c:v>0.35460208166364338</c:v>
                </c:pt>
                <c:pt idx="6">
                  <c:v>0.35761634385941443</c:v>
                </c:pt>
                <c:pt idx="7">
                  <c:v>0.35493474475776726</c:v>
                </c:pt>
                <c:pt idx="8">
                  <c:v>0.35200162633631699</c:v>
                </c:pt>
                <c:pt idx="9">
                  <c:v>0.35712131963226423</c:v>
                </c:pt>
                <c:pt idx="10">
                  <c:v>0.35240906301043212</c:v>
                </c:pt>
                <c:pt idx="11">
                  <c:v>0.35567527892202649</c:v>
                </c:pt>
                <c:pt idx="12">
                  <c:v>0.35666075684549758</c:v>
                </c:pt>
                <c:pt idx="13">
                  <c:v>0.35842592758618752</c:v>
                </c:pt>
                <c:pt idx="14">
                  <c:v>0.36901592563995045</c:v>
                </c:pt>
                <c:pt idx="15">
                  <c:v>0.35998285906382016</c:v>
                </c:pt>
                <c:pt idx="16">
                  <c:v>0.3544421515806172</c:v>
                </c:pt>
                <c:pt idx="17">
                  <c:v>0.35085781489001805</c:v>
                </c:pt>
                <c:pt idx="18">
                  <c:v>0.35401862230653391</c:v>
                </c:pt>
                <c:pt idx="19">
                  <c:v>0.35687632819910126</c:v>
                </c:pt>
                <c:pt idx="20">
                  <c:v>0.36160778760962481</c:v>
                </c:pt>
                <c:pt idx="21">
                  <c:v>0.35801171198002602</c:v>
                </c:pt>
                <c:pt idx="22">
                  <c:v>0.35572025895572523</c:v>
                </c:pt>
                <c:pt idx="23">
                  <c:v>0.34124427386283324</c:v>
                </c:pt>
                <c:pt idx="24">
                  <c:v>0.35323654160171924</c:v>
                </c:pt>
                <c:pt idx="25">
                  <c:v>0.37067078156395972</c:v>
                </c:pt>
                <c:pt idx="26">
                  <c:v>0.36665694743742605</c:v>
                </c:pt>
                <c:pt idx="27">
                  <c:v>0.35421599843101709</c:v>
                </c:pt>
                <c:pt idx="28">
                  <c:v>0.37006952645628782</c:v>
                </c:pt>
              </c:numCache>
            </c:numRef>
          </c:xVal>
          <c:yVal>
            <c:numRef>
              <c:f>'Selected analyses'!$DM$80:$DM$108</c:f>
              <c:numCache>
                <c:formatCode>0.000</c:formatCode>
                <c:ptCount val="29"/>
                <c:pt idx="0">
                  <c:v>0.53381487936953442</c:v>
                </c:pt>
                <c:pt idx="1">
                  <c:v>0.52068435387585699</c:v>
                </c:pt>
                <c:pt idx="2">
                  <c:v>0.52467580143047376</c:v>
                </c:pt>
                <c:pt idx="3">
                  <c:v>0.52589849991904958</c:v>
                </c:pt>
                <c:pt idx="4">
                  <c:v>0.52119847467780211</c:v>
                </c:pt>
                <c:pt idx="5">
                  <c:v>0.52366695314499145</c:v>
                </c:pt>
                <c:pt idx="6">
                  <c:v>0.52198749754775831</c:v>
                </c:pt>
                <c:pt idx="7">
                  <c:v>0.5257681963365527</c:v>
                </c:pt>
                <c:pt idx="8">
                  <c:v>0.52160448895344735</c:v>
                </c:pt>
                <c:pt idx="9">
                  <c:v>0.51891693581261389</c:v>
                </c:pt>
                <c:pt idx="10">
                  <c:v>0.52241975030174281</c:v>
                </c:pt>
                <c:pt idx="11">
                  <c:v>0.52236333122744649</c:v>
                </c:pt>
                <c:pt idx="12">
                  <c:v>0.52116516770299104</c:v>
                </c:pt>
                <c:pt idx="13">
                  <c:v>0.52371796623223843</c:v>
                </c:pt>
                <c:pt idx="14">
                  <c:v>0.55054705785638536</c:v>
                </c:pt>
                <c:pt idx="15">
                  <c:v>0.52035087080866915</c:v>
                </c:pt>
                <c:pt idx="16">
                  <c:v>0.51567292804549203</c:v>
                </c:pt>
                <c:pt idx="17">
                  <c:v>0.5009544844338123</c:v>
                </c:pt>
                <c:pt idx="18">
                  <c:v>0.50370102717980136</c:v>
                </c:pt>
                <c:pt idx="19">
                  <c:v>0.51059229191066513</c:v>
                </c:pt>
                <c:pt idx="20">
                  <c:v>0.50022244013405492</c:v>
                </c:pt>
                <c:pt idx="21">
                  <c:v>0.50790915379855073</c:v>
                </c:pt>
                <c:pt idx="22">
                  <c:v>0.51085724502234509</c:v>
                </c:pt>
                <c:pt idx="23">
                  <c:v>0.50651124049213636</c:v>
                </c:pt>
                <c:pt idx="24">
                  <c:v>0.49929605623065054</c:v>
                </c:pt>
                <c:pt idx="25">
                  <c:v>0.54144135107095281</c:v>
                </c:pt>
                <c:pt idx="26">
                  <c:v>0.53539762237893673</c:v>
                </c:pt>
                <c:pt idx="27">
                  <c:v>0.5017019169778808</c:v>
                </c:pt>
                <c:pt idx="28">
                  <c:v>0.54242979372519706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7E-4DA6-A51B-3A7E797C39EA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471E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analyses'!$DL$109:$DL$126</c:f>
              <c:numCache>
                <c:formatCode>0.000</c:formatCode>
                <c:ptCount val="18"/>
                <c:pt idx="0">
                  <c:v>0.58799559535945833</c:v>
                </c:pt>
                <c:pt idx="1">
                  <c:v>0.59022885600106423</c:v>
                </c:pt>
                <c:pt idx="2">
                  <c:v>0.59152233046174851</c:v>
                </c:pt>
                <c:pt idx="3">
                  <c:v>0.58974122792892991</c:v>
                </c:pt>
                <c:pt idx="4">
                  <c:v>0.58261153750690731</c:v>
                </c:pt>
                <c:pt idx="5">
                  <c:v>0.58883874017309301</c:v>
                </c:pt>
                <c:pt idx="6">
                  <c:v>0.58646296450469593</c:v>
                </c:pt>
                <c:pt idx="7">
                  <c:v>0.58759632692866881</c:v>
                </c:pt>
                <c:pt idx="8">
                  <c:v>0.58721695331117851</c:v>
                </c:pt>
                <c:pt idx="9">
                  <c:v>0.58742365181017264</c:v>
                </c:pt>
                <c:pt idx="10">
                  <c:v>0.58906858300831666</c:v>
                </c:pt>
                <c:pt idx="11">
                  <c:v>0.58753109545260052</c:v>
                </c:pt>
                <c:pt idx="12">
                  <c:v>0.59095263816879895</c:v>
                </c:pt>
                <c:pt idx="13">
                  <c:v>0.58776095019013497</c:v>
                </c:pt>
                <c:pt idx="14">
                  <c:v>0.58078412614608455</c:v>
                </c:pt>
                <c:pt idx="15">
                  <c:v>0.57838331055008163</c:v>
                </c:pt>
                <c:pt idx="16">
                  <c:v>0.575288888279331</c:v>
                </c:pt>
                <c:pt idx="17">
                  <c:v>0.58629283225834072</c:v>
                </c:pt>
              </c:numCache>
            </c:numRef>
          </c:xVal>
          <c:yVal>
            <c:numRef>
              <c:f>'Selected analyses'!$DM$109:$DM$126</c:f>
              <c:numCache>
                <c:formatCode>0.000</c:formatCode>
                <c:ptCount val="18"/>
                <c:pt idx="0">
                  <c:v>0.31635852291172228</c:v>
                </c:pt>
                <c:pt idx="1">
                  <c:v>0.30906228771898459</c:v>
                </c:pt>
                <c:pt idx="2">
                  <c:v>0.30655949280675854</c:v>
                </c:pt>
                <c:pt idx="3">
                  <c:v>0.30643742785942768</c:v>
                </c:pt>
                <c:pt idx="4">
                  <c:v>0.32543535137330193</c:v>
                </c:pt>
                <c:pt idx="5">
                  <c:v>0.31051313437294098</c:v>
                </c:pt>
                <c:pt idx="6">
                  <c:v>0.31017485355348173</c:v>
                </c:pt>
                <c:pt idx="7">
                  <c:v>0.31228110115190322</c:v>
                </c:pt>
                <c:pt idx="8">
                  <c:v>0.30881504625391631</c:v>
                </c:pt>
                <c:pt idx="9">
                  <c:v>0.31153571550377473</c:v>
                </c:pt>
                <c:pt idx="10">
                  <c:v>0.30955462239133508</c:v>
                </c:pt>
                <c:pt idx="11">
                  <c:v>0.30938137549999162</c:v>
                </c:pt>
                <c:pt idx="12">
                  <c:v>0.30720584417294955</c:v>
                </c:pt>
                <c:pt idx="13">
                  <c:v>0.30750889792127928</c:v>
                </c:pt>
                <c:pt idx="14">
                  <c:v>0.32705000538165269</c:v>
                </c:pt>
                <c:pt idx="15">
                  <c:v>0.31551222744641666</c:v>
                </c:pt>
                <c:pt idx="16">
                  <c:v>0.30296962440785502</c:v>
                </c:pt>
                <c:pt idx="17">
                  <c:v>0.31869445540840052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37E-4DA6-A51B-3A7E797C39EA}"/>
            </c:ext>
          </c:extLst>
        </c:ser>
        <c:ser>
          <c:idx val="16"/>
          <c:order val="8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6030066009190713"/>
                  <c:y val="3.073926015658299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Kal+Mus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analyses'!$DM$147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37E-4DA6-A51B-3A7E797C39EA}"/>
            </c:ext>
          </c:extLst>
        </c:ser>
        <c:ser>
          <c:idx val="21"/>
          <c:order val="9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analyses'!$DL$153</c:f>
              <c:numCache>
                <c:formatCode>0.000</c:formatCode>
                <c:ptCount val="1"/>
                <c:pt idx="0">
                  <c:v>0.65</c:v>
                </c:pt>
              </c:numCache>
            </c:numRef>
          </c:xVal>
          <c:yVal>
            <c:numRef>
              <c:f>'Selected analyses'!$DM$153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37E-4DA6-A51B-3A7E797C39EA}"/>
            </c:ext>
          </c:extLst>
        </c:ser>
        <c:ser>
          <c:idx val="7"/>
          <c:order val="10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7E-4DA6-A51B-3A7E797C39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analyses'!$DL$149</c:f>
              <c:numCache>
                <c:formatCode>0.000</c:formatCode>
                <c:ptCount val="1"/>
                <c:pt idx="0">
                  <c:v>0.30833333333333335</c:v>
                </c:pt>
              </c:numCache>
            </c:numRef>
          </c:xVal>
          <c:yVal>
            <c:numRef>
              <c:f>'Selected analyses'!$DM$149</c:f>
              <c:numCache>
                <c:formatCode>0.000</c:formatCode>
                <c:ptCount val="1"/>
                <c:pt idx="0">
                  <c:v>0.53404899900040381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37E-4DA6-A51B-3A7E797C39EA}"/>
            </c:ext>
          </c:extLst>
        </c:ser>
        <c:ser>
          <c:idx val="22"/>
          <c:order val="11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631229235880403"/>
                  <c:y val="-1.59544159544159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analyses'!$DL$152</c:f>
              <c:numCache>
                <c:formatCode>0.000</c:formatCode>
                <c:ptCount val="1"/>
                <c:pt idx="0">
                  <c:v>0.29166666666666663</c:v>
                </c:pt>
              </c:numCache>
            </c:numRef>
          </c:xVal>
          <c:yVal>
            <c:numRef>
              <c:f>'Selected analyses'!$DM$152</c:f>
              <c:numCache>
                <c:formatCode>0.000</c:formatCode>
                <c:ptCount val="1"/>
                <c:pt idx="0">
                  <c:v>0.47631397208144116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37E-4DA6-A51B-3A7E797C39EA}"/>
            </c:ext>
          </c:extLst>
        </c:ser>
        <c:ser>
          <c:idx val="3"/>
          <c:order val="12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1.8488637638243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analyses'!$DL$150</c:f>
              <c:numCache>
                <c:formatCode>0.000</c:formatCode>
                <c:ptCount val="1"/>
                <c:pt idx="0">
                  <c:v>0.3833333333333333</c:v>
                </c:pt>
              </c:numCache>
            </c:numRef>
          </c:xVal>
          <c:yVal>
            <c:numRef>
              <c:f>'Selected analyses'!$DM$150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37E-4DA6-A51B-3A7E797C39EA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156146179402078E-2"/>
                  <c:y val="4.7863247863247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7E-4DA6-A51B-3A7E797C39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analyses'!$DM$155</c:f>
              <c:numCache>
                <c:formatCode>0.000</c:formatCode>
                <c:ptCount val="1"/>
                <c:pt idx="0">
                  <c:v>0.17320508075688773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37E-4DA6-A51B-3A7E797C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33071"/>
        <c:axId val="1"/>
      </c:scatterChart>
      <c:valAx>
        <c:axId val="536033071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33071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72569898444754333"/>
          <c:y val="9.259556478294885E-3"/>
          <c:w val="0.26622476710645443"/>
          <c:h val="0.12434261556567415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4965338634985E-2"/>
          <c:y val="2.2287726854655987E-3"/>
          <c:w val="0.900617208435606"/>
          <c:h val="0.91753874836490168"/>
        </c:manualLayout>
      </c:layout>
      <c:scatterChart>
        <c:scatterStyle val="lineMarker"/>
        <c:varyColors val="0"/>
        <c:ser>
          <c:idx val="15"/>
          <c:order val="0"/>
          <c:tx>
            <c:strRef>
              <c:f>'Selected analyses'!$DB$8</c:f>
              <c:strCache>
                <c:ptCount val="1"/>
                <c:pt idx="0">
                  <c:v>Fib. Fossil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analyses'!$DL$8:$DL$35</c:f>
              <c:numCache>
                <c:formatCode>0.000</c:formatCode>
                <c:ptCount val="28"/>
                <c:pt idx="0">
                  <c:v>0.58765154613790438</c:v>
                </c:pt>
                <c:pt idx="1">
                  <c:v>0.58020342184374074</c:v>
                </c:pt>
                <c:pt idx="2">
                  <c:v>0.56690682875616927</c:v>
                </c:pt>
                <c:pt idx="3">
                  <c:v>0.5806468180909361</c:v>
                </c:pt>
                <c:pt idx="4">
                  <c:v>0.58820320673261128</c:v>
                </c:pt>
                <c:pt idx="5">
                  <c:v>0.59934842171730807</c:v>
                </c:pt>
                <c:pt idx="6">
                  <c:v>0.61137170237296057</c:v>
                </c:pt>
                <c:pt idx="7">
                  <c:v>0.60033615106945282</c:v>
                </c:pt>
                <c:pt idx="8">
                  <c:v>0.5967710773746091</c:v>
                </c:pt>
                <c:pt idx="9">
                  <c:v>0.60781365408501697</c:v>
                </c:pt>
                <c:pt idx="10">
                  <c:v>0.56275411629265615</c:v>
                </c:pt>
                <c:pt idx="11">
                  <c:v>0.62289625354640588</c:v>
                </c:pt>
                <c:pt idx="12">
                  <c:v>0.60307132462266266</c:v>
                </c:pt>
                <c:pt idx="13">
                  <c:v>0.60623802620078171</c:v>
                </c:pt>
                <c:pt idx="14">
                  <c:v>0.60514076829186081</c:v>
                </c:pt>
                <c:pt idx="15">
                  <c:v>0.59149323001257403</c:v>
                </c:pt>
                <c:pt idx="16">
                  <c:v>0.55270971431499194</c:v>
                </c:pt>
                <c:pt idx="17">
                  <c:v>0.6098527357945378</c:v>
                </c:pt>
                <c:pt idx="18">
                  <c:v>0.56981731630499743</c:v>
                </c:pt>
                <c:pt idx="19">
                  <c:v>0.59970315171317212</c:v>
                </c:pt>
                <c:pt idx="20">
                  <c:v>0.55788105135997457</c:v>
                </c:pt>
                <c:pt idx="21">
                  <c:v>0.58098283024851938</c:v>
                </c:pt>
                <c:pt idx="22">
                  <c:v>0.58652750609763427</c:v>
                </c:pt>
                <c:pt idx="23">
                  <c:v>0.5721734918480309</c:v>
                </c:pt>
                <c:pt idx="24">
                  <c:v>0.57291711469704465</c:v>
                </c:pt>
                <c:pt idx="25">
                  <c:v>0.59633938823144406</c:v>
                </c:pt>
                <c:pt idx="26">
                  <c:v>0.57562863992970892</c:v>
                </c:pt>
                <c:pt idx="27">
                  <c:v>0.58165529579026887</c:v>
                </c:pt>
              </c:numCache>
            </c:numRef>
          </c:xVal>
          <c:yVal>
            <c:numRef>
              <c:f>'Selected analyses'!$DM$8:$DM$35</c:f>
              <c:numCache>
                <c:formatCode>0.000</c:formatCode>
                <c:ptCount val="28"/>
                <c:pt idx="0">
                  <c:v>0.29376548636050898</c:v>
                </c:pt>
                <c:pt idx="1">
                  <c:v>0.29741315332017809</c:v>
                </c:pt>
                <c:pt idx="2">
                  <c:v>0.31994019941327295</c:v>
                </c:pt>
                <c:pt idx="3">
                  <c:v>0.30443741090492721</c:v>
                </c:pt>
                <c:pt idx="4">
                  <c:v>0.28148300909504137</c:v>
                </c:pt>
                <c:pt idx="5">
                  <c:v>0.28484896131941273</c:v>
                </c:pt>
                <c:pt idx="6">
                  <c:v>0.28124508492082878</c:v>
                </c:pt>
                <c:pt idx="7">
                  <c:v>0.27957131751711894</c:v>
                </c:pt>
                <c:pt idx="8">
                  <c:v>0.29581336363904231</c:v>
                </c:pt>
                <c:pt idx="9">
                  <c:v>0.29295372017552929</c:v>
                </c:pt>
                <c:pt idx="10">
                  <c:v>0.32723968294123917</c:v>
                </c:pt>
                <c:pt idx="11">
                  <c:v>0.27224900484572423</c:v>
                </c:pt>
                <c:pt idx="12">
                  <c:v>0.28716723942212291</c:v>
                </c:pt>
                <c:pt idx="13">
                  <c:v>0.28379834577685298</c:v>
                </c:pt>
                <c:pt idx="14">
                  <c:v>0.27598471736114066</c:v>
                </c:pt>
                <c:pt idx="15">
                  <c:v>0.29780939423134956</c:v>
                </c:pt>
                <c:pt idx="16">
                  <c:v>0.33178423319161487</c:v>
                </c:pt>
                <c:pt idx="17">
                  <c:v>0.27990224889326359</c:v>
                </c:pt>
                <c:pt idx="18">
                  <c:v>0.31295840070987774</c:v>
                </c:pt>
                <c:pt idx="19">
                  <c:v>0.28984439867894202</c:v>
                </c:pt>
                <c:pt idx="20">
                  <c:v>0.3261377974531755</c:v>
                </c:pt>
                <c:pt idx="21">
                  <c:v>0.29523095180269093</c:v>
                </c:pt>
                <c:pt idx="22">
                  <c:v>0.28587174346248173</c:v>
                </c:pt>
                <c:pt idx="23">
                  <c:v>0.30682301116391336</c:v>
                </c:pt>
                <c:pt idx="24">
                  <c:v>0.31749403491465927</c:v>
                </c:pt>
                <c:pt idx="25">
                  <c:v>0.27869143414738118</c:v>
                </c:pt>
                <c:pt idx="26">
                  <c:v>0.32984500529596955</c:v>
                </c:pt>
                <c:pt idx="27">
                  <c:v>0.29553444813522661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6A-4822-A320-54C06B661B88}"/>
            </c:ext>
          </c:extLst>
        </c:ser>
        <c:ser>
          <c:idx val="0"/>
          <c:order val="1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6A-4822-A320-54C06B661B88}"/>
            </c:ext>
          </c:extLst>
        </c:ser>
        <c:ser>
          <c:idx val="1"/>
          <c:order val="2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6A-4822-A320-54C06B661B88}"/>
            </c:ext>
          </c:extLst>
        </c:ser>
        <c:ser>
          <c:idx val="4"/>
          <c:order val="3"/>
          <c:tx>
            <c:v>Saponite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analyses'!$DL$144</c:f>
              <c:numCache>
                <c:formatCode>0.000</c:formatCode>
                <c:ptCount val="1"/>
                <c:pt idx="0">
                  <c:v>0.6785714285714286</c:v>
                </c:pt>
              </c:numCache>
            </c:numRef>
          </c:xVal>
          <c:yVal>
            <c:numRef>
              <c:f>'Selected analyses'!$DM$144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6A-4822-A320-54C06B661B88}"/>
            </c:ext>
          </c:extLst>
        </c:ser>
        <c:ser>
          <c:idx val="8"/>
          <c:order val="4"/>
          <c:tx>
            <c:v>Sudoite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5938550984645036"/>
                  <c:y val="1.4692584742148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analyses'!$DL$146</c:f>
              <c:numCache>
                <c:formatCode>0.000</c:formatCode>
                <c:ptCount val="1"/>
                <c:pt idx="0">
                  <c:v>0.38888888888888884</c:v>
                </c:pt>
              </c:numCache>
            </c:numRef>
          </c:xVal>
          <c:yVal>
            <c:numRef>
              <c:f>'Selected analyses'!$DM$146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6A-4822-A320-54C06B661B88}"/>
            </c:ext>
          </c:extLst>
        </c:ser>
        <c:ser>
          <c:idx val="16"/>
          <c:order val="5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6030066009190713"/>
                  <c:y val="3.073926015658299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Kal+Mus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analyses'!$DM$147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86A-4822-A320-54C06B661B88}"/>
            </c:ext>
          </c:extLst>
        </c:ser>
        <c:ser>
          <c:idx val="21"/>
          <c:order val="6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analyses'!$DL$153</c:f>
              <c:numCache>
                <c:formatCode>0.000</c:formatCode>
                <c:ptCount val="1"/>
                <c:pt idx="0">
                  <c:v>0.65</c:v>
                </c:pt>
              </c:numCache>
            </c:numRef>
          </c:xVal>
          <c:yVal>
            <c:numRef>
              <c:f>'Selected analyses'!$DM$153</c:f>
              <c:numCache>
                <c:formatCode>0.000</c:formatCode>
                <c:ptCount val="1"/>
                <c:pt idx="0">
                  <c:v>0.25980762113533157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86A-4822-A320-54C06B661B88}"/>
            </c:ext>
          </c:extLst>
        </c:ser>
        <c:ser>
          <c:idx val="14"/>
          <c:order val="7"/>
          <c:tx>
            <c:v>Fossil Mg-rich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analyses'!$DL$36:$DL$57</c:f>
              <c:numCache>
                <c:formatCode>0.000</c:formatCode>
                <c:ptCount val="22"/>
                <c:pt idx="0">
                  <c:v>0.59154383150462997</c:v>
                </c:pt>
                <c:pt idx="1">
                  <c:v>0.58851513887668561</c:v>
                </c:pt>
                <c:pt idx="2">
                  <c:v>0.58579843363853579</c:v>
                </c:pt>
                <c:pt idx="3">
                  <c:v>0.58444200840581106</c:v>
                </c:pt>
                <c:pt idx="4">
                  <c:v>0.57057878596467115</c:v>
                </c:pt>
                <c:pt idx="5">
                  <c:v>0.58621808245281493</c:v>
                </c:pt>
                <c:pt idx="6">
                  <c:v>0.5862066306018292</c:v>
                </c:pt>
                <c:pt idx="7">
                  <c:v>0.58426992974427494</c:v>
                </c:pt>
                <c:pt idx="8">
                  <c:v>0.58146247673252871</c:v>
                </c:pt>
                <c:pt idx="9">
                  <c:v>0.57841982347763976</c:v>
                </c:pt>
                <c:pt idx="10">
                  <c:v>0.56589468459704351</c:v>
                </c:pt>
                <c:pt idx="11">
                  <c:v>0.58336077112399576</c:v>
                </c:pt>
                <c:pt idx="12">
                  <c:v>0.58828509536909124</c:v>
                </c:pt>
                <c:pt idx="13">
                  <c:v>0.5870531405274203</c:v>
                </c:pt>
                <c:pt idx="14">
                  <c:v>0.58739666251394107</c:v>
                </c:pt>
                <c:pt idx="15">
                  <c:v>0.59086245792497161</c:v>
                </c:pt>
                <c:pt idx="16">
                  <c:v>0.58794008995672931</c:v>
                </c:pt>
                <c:pt idx="17">
                  <c:v>0.5870557134372324</c:v>
                </c:pt>
                <c:pt idx="18">
                  <c:v>0.5848598970885871</c:v>
                </c:pt>
                <c:pt idx="19">
                  <c:v>0.57840125096755246</c:v>
                </c:pt>
                <c:pt idx="20">
                  <c:v>0.58747637837082833</c:v>
                </c:pt>
                <c:pt idx="21">
                  <c:v>0.57435175216215884</c:v>
                </c:pt>
              </c:numCache>
            </c:numRef>
          </c:xVal>
          <c:yVal>
            <c:numRef>
              <c:f>'Selected analyses'!$DM$36:$DM$57</c:f>
              <c:numCache>
                <c:formatCode>0.000</c:formatCode>
                <c:ptCount val="22"/>
                <c:pt idx="0">
                  <c:v>0.2952451371113396</c:v>
                </c:pt>
                <c:pt idx="1">
                  <c:v>0.29343656200146007</c:v>
                </c:pt>
                <c:pt idx="2">
                  <c:v>0.29593722336877648</c:v>
                </c:pt>
                <c:pt idx="3">
                  <c:v>0.29719711249561043</c:v>
                </c:pt>
                <c:pt idx="4">
                  <c:v>0.3076805562069157</c:v>
                </c:pt>
                <c:pt idx="5">
                  <c:v>0.29288486582760376</c:v>
                </c:pt>
                <c:pt idx="6">
                  <c:v>0.29811072732431643</c:v>
                </c:pt>
                <c:pt idx="7">
                  <c:v>0.29682698943086694</c:v>
                </c:pt>
                <c:pt idx="8">
                  <c:v>0.2983395453619595</c:v>
                </c:pt>
                <c:pt idx="9">
                  <c:v>0.29971460252069931</c:v>
                </c:pt>
                <c:pt idx="10">
                  <c:v>0.30007550723489024</c:v>
                </c:pt>
                <c:pt idx="11">
                  <c:v>0.29627890686674618</c:v>
                </c:pt>
                <c:pt idx="12">
                  <c:v>0.28217828022972363</c:v>
                </c:pt>
                <c:pt idx="13">
                  <c:v>0.29181017017154093</c:v>
                </c:pt>
                <c:pt idx="14">
                  <c:v>0.29309273080906995</c:v>
                </c:pt>
                <c:pt idx="15">
                  <c:v>0.29328820391459753</c:v>
                </c:pt>
                <c:pt idx="16">
                  <c:v>0.2787342509616747</c:v>
                </c:pt>
                <c:pt idx="17">
                  <c:v>0.29069907990697536</c:v>
                </c:pt>
                <c:pt idx="18">
                  <c:v>0.28940956496780629</c:v>
                </c:pt>
                <c:pt idx="19">
                  <c:v>0.30245051715221855</c:v>
                </c:pt>
                <c:pt idx="20">
                  <c:v>0.293607384164074</c:v>
                </c:pt>
                <c:pt idx="21">
                  <c:v>0.30151043447116282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86A-4822-A320-54C06B661B88}"/>
            </c:ext>
          </c:extLst>
        </c:ser>
        <c:ser>
          <c:idx val="22"/>
          <c:order val="8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631229235880403"/>
                  <c:y val="-1.59544159544159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analyses'!$DL$152</c:f>
              <c:numCache>
                <c:formatCode>0.000</c:formatCode>
                <c:ptCount val="1"/>
                <c:pt idx="0">
                  <c:v>0.29166666666666663</c:v>
                </c:pt>
              </c:numCache>
            </c:numRef>
          </c:xVal>
          <c:yVal>
            <c:numRef>
              <c:f>'Selected analyses'!$DM$152</c:f>
              <c:numCache>
                <c:formatCode>0.000</c:formatCode>
                <c:ptCount val="1"/>
                <c:pt idx="0">
                  <c:v>0.47631397208144116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86A-4822-A320-54C06B661B88}"/>
            </c:ext>
          </c:extLst>
        </c:ser>
        <c:ser>
          <c:idx val="3"/>
          <c:order val="9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1.8488637638243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analyses'!$DL$150</c:f>
              <c:numCache>
                <c:formatCode>0.000</c:formatCode>
                <c:ptCount val="1"/>
                <c:pt idx="0">
                  <c:v>0.3833333333333333</c:v>
                </c:pt>
              </c:numCache>
            </c:numRef>
          </c:xVal>
          <c:yVal>
            <c:numRef>
              <c:f>'Selected analyses'!$DM$150</c:f>
              <c:numCache>
                <c:formatCode>0.000</c:formatCode>
                <c:ptCount val="1"/>
                <c:pt idx="0">
                  <c:v>0.57735026918962573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86A-4822-A320-54C06B661B88}"/>
            </c:ext>
          </c:extLst>
        </c:ser>
        <c:ser>
          <c:idx val="2"/>
          <c:order val="10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156146179402078E-2"/>
                  <c:y val="4.7863247863247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analyses'!$DL$155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'Selected analyses'!$DM$155</c:f>
              <c:numCache>
                <c:formatCode>0.000</c:formatCode>
                <c:ptCount val="1"/>
                <c:pt idx="0">
                  <c:v>0.17320508075688773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86A-4822-A320-54C06B661B88}"/>
            </c:ext>
          </c:extLst>
        </c:ser>
        <c:ser>
          <c:idx val="10"/>
          <c:order val="11"/>
          <c:tx>
            <c:strRef>
              <c:f>'Selected analyses'!$DB$58</c:f>
              <c:strCache>
                <c:ptCount val="1"/>
                <c:pt idx="0">
                  <c:v>Fib. Fossil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analyses'!$DL$58:$DL$62</c:f>
              <c:numCache>
                <c:formatCode>0.000</c:formatCode>
                <c:ptCount val="5"/>
                <c:pt idx="0">
                  <c:v>0.35245377386030419</c:v>
                </c:pt>
                <c:pt idx="1">
                  <c:v>0.38153625827793297</c:v>
                </c:pt>
                <c:pt idx="2">
                  <c:v>0.36279103407021923</c:v>
                </c:pt>
                <c:pt idx="3">
                  <c:v>0.3693459046751838</c:v>
                </c:pt>
                <c:pt idx="4">
                  <c:v>0.36826072538298266</c:v>
                </c:pt>
              </c:numCache>
            </c:numRef>
          </c:xVal>
          <c:yVal>
            <c:numRef>
              <c:f>'Selected analyses'!$DM$58:$DM$62</c:f>
              <c:numCache>
                <c:formatCode>0.000</c:formatCode>
                <c:ptCount val="5"/>
                <c:pt idx="0">
                  <c:v>0.52232362408811706</c:v>
                </c:pt>
                <c:pt idx="1">
                  <c:v>0.53921991093538002</c:v>
                </c:pt>
                <c:pt idx="2">
                  <c:v>0.54645940007131644</c:v>
                </c:pt>
                <c:pt idx="3">
                  <c:v>0.53135924367372644</c:v>
                </c:pt>
                <c:pt idx="4">
                  <c:v>0.54705447031691934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86A-4822-A320-54C06B661B88}"/>
            </c:ext>
          </c:extLst>
        </c:ser>
        <c:ser>
          <c:idx val="17"/>
          <c:order val="12"/>
          <c:tx>
            <c:v>Fossil Mg-poor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86A-4822-A320-54C06B661B88}"/>
            </c:ext>
          </c:extLst>
        </c:ser>
        <c:ser>
          <c:idx val="5"/>
          <c:order val="13"/>
          <c:tx>
            <c:strRef>
              <c:f>'Selected analyses'!$DD$145</c:f>
              <c:strCache>
                <c:ptCount val="1"/>
                <c:pt idx="0">
                  <c:v>Tosudite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9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86A-4822-A320-54C06B661B88}"/>
              </c:ext>
            </c:extLst>
          </c:dPt>
          <c:dLbls>
            <c:dLbl>
              <c:idx val="0"/>
              <c:layout>
                <c:manualLayout>
                  <c:x val="-7.8695896571107357E-2"/>
                  <c:y val="2.73504273504273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6A-4822-A320-54C06B661B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analyses'!$DL$145</c:f>
              <c:numCache>
                <c:formatCode>0.000</c:formatCode>
                <c:ptCount val="1"/>
                <c:pt idx="0">
                  <c:v>0.38666666666666666</c:v>
                </c:pt>
              </c:numCache>
            </c:numRef>
          </c:xVal>
          <c:yVal>
            <c:numRef>
              <c:f>'Selected analyses'!$DM$145</c:f>
              <c:numCache>
                <c:formatCode>0.000</c:formatCode>
                <c:ptCount val="1"/>
                <c:pt idx="0">
                  <c:v>0.404145188432738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86A-4822-A320-54C06B661B88}"/>
            </c:ext>
          </c:extLst>
        </c:ser>
        <c:ser>
          <c:idx val="6"/>
          <c:order val="14"/>
          <c:tx>
            <c:strRef>
              <c:f>'Selected analyses'!$DD$158</c:f>
              <c:strCache>
                <c:ptCount val="1"/>
                <c:pt idx="0">
                  <c:v>Corrensite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analyses'!$DL$158</c:f>
              <c:numCache>
                <c:formatCode>0.000</c:formatCode>
                <c:ptCount val="1"/>
                <c:pt idx="0">
                  <c:v>0.69609079445145028</c:v>
                </c:pt>
              </c:numCache>
            </c:numRef>
          </c:xVal>
          <c:yVal>
            <c:numRef>
              <c:f>'Selected analyses'!$DM$158</c:f>
              <c:numCache>
                <c:formatCode>0.000</c:formatCode>
                <c:ptCount val="1"/>
                <c:pt idx="0">
                  <c:v>0.34728383153020365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86A-4822-A320-54C06B66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9327"/>
        <c:axId val="1"/>
      </c:scatterChart>
      <c:valAx>
        <c:axId val="536029327"/>
        <c:scaling>
          <c:orientation val="minMax"/>
          <c:max val="1"/>
          <c:min val="0"/>
        </c:scaling>
        <c:delete val="0"/>
        <c:axPos val="b"/>
        <c:numFmt formatCode="0.000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53602932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6956696291942195"/>
          <c:y val="9.259556478294885E-3"/>
          <c:w val="0.20216294997883238"/>
          <c:h val="0.26323596274009742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40-4EA0-BE02-794A1222F1FF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40-4EA0-BE02-794A1222F1FF}"/>
            </c:ext>
          </c:extLst>
        </c:ser>
        <c:ser>
          <c:idx val="4"/>
          <c:order val="2"/>
          <c:tx>
            <c:strRef>
              <c:f>'Selected analyses'!$CR$144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analyses'!$CZ$144</c:f>
              <c:numCache>
                <c:formatCode>0.000</c:formatCode>
                <c:ptCount val="1"/>
                <c:pt idx="0">
                  <c:v>0.83333333333333326</c:v>
                </c:pt>
              </c:numCache>
            </c:numRef>
          </c:xVal>
          <c:yVal>
            <c:numRef>
              <c:f>'Selected analyses'!$DA$144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40-4EA0-BE02-794A1222F1FF}"/>
            </c:ext>
          </c:extLst>
        </c:ser>
        <c:ser>
          <c:idx val="8"/>
          <c:order val="3"/>
          <c:tx>
            <c:strRef>
              <c:f>'Selected analyses'!$CR$146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8.8510564086465932E-2"/>
                  <c:y val="3.748462211454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analyses'!$CZ$146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40-4EA0-BE02-794A1222F1FF}"/>
            </c:ext>
          </c:extLst>
        </c:ser>
        <c:ser>
          <c:idx val="19"/>
          <c:order val="4"/>
          <c:tx>
            <c:strRef>
              <c:f>'Selected analyses'!$CR$68</c:f>
              <c:strCache>
                <c:ptCount val="1"/>
                <c:pt idx="0">
                  <c:v>Rock matrix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analyses'!$CZ$68:$CZ$78</c:f>
              <c:numCache>
                <c:formatCode>0.000</c:formatCode>
                <c:ptCount val="11"/>
                <c:pt idx="0">
                  <c:v>0.26979306938697772</c:v>
                </c:pt>
                <c:pt idx="1">
                  <c:v>0.20438589102985566</c:v>
                </c:pt>
                <c:pt idx="2">
                  <c:v>0.26804407709584083</c:v>
                </c:pt>
                <c:pt idx="3">
                  <c:v>0.25176316105467261</c:v>
                </c:pt>
                <c:pt idx="4">
                  <c:v>0.28889591227043321</c:v>
                </c:pt>
                <c:pt idx="5">
                  <c:v>0.30640355779972561</c:v>
                </c:pt>
                <c:pt idx="6">
                  <c:v>0.31363554279806294</c:v>
                </c:pt>
                <c:pt idx="7">
                  <c:v>0.30536949287822474</c:v>
                </c:pt>
                <c:pt idx="8">
                  <c:v>0.292236891599082</c:v>
                </c:pt>
                <c:pt idx="9">
                  <c:v>0.29835812420132529</c:v>
                </c:pt>
                <c:pt idx="10">
                  <c:v>0.3018395842084961</c:v>
                </c:pt>
              </c:numCache>
            </c:numRef>
          </c:xVal>
          <c:yVal>
            <c:numRef>
              <c:f>'Selected analyses'!$DA$68:$DA$78</c:f>
              <c:numCache>
                <c:formatCode>0.000</c:formatCode>
                <c:ptCount val="11"/>
                <c:pt idx="0">
                  <c:v>0.38445834387286831</c:v>
                </c:pt>
                <c:pt idx="1">
                  <c:v>0.28902271267980251</c:v>
                </c:pt>
                <c:pt idx="2">
                  <c:v>0.34343987548273741</c:v>
                </c:pt>
                <c:pt idx="3">
                  <c:v>0.27652261217278851</c:v>
                </c:pt>
                <c:pt idx="4">
                  <c:v>0.34976159940896895</c:v>
                </c:pt>
                <c:pt idx="5">
                  <c:v>0.3660471199450166</c:v>
                </c:pt>
                <c:pt idx="6">
                  <c:v>0.35247568361398668</c:v>
                </c:pt>
                <c:pt idx="7">
                  <c:v>0.31784598109464929</c:v>
                </c:pt>
                <c:pt idx="8">
                  <c:v>0.33908144348640856</c:v>
                </c:pt>
                <c:pt idx="9">
                  <c:v>0.38264231043456931</c:v>
                </c:pt>
                <c:pt idx="10">
                  <c:v>0.35398346195830382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40-4EA0-BE02-794A1222F1FF}"/>
            </c:ext>
          </c:extLst>
        </c:ser>
        <c:ser>
          <c:idx val="12"/>
          <c:order val="5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analyses'!$CZ$79:$CZ$79</c:f>
              <c:numCache>
                <c:formatCode>0.000</c:formatCode>
                <c:ptCount val="1"/>
                <c:pt idx="0">
                  <c:v>0.22952997147261842</c:v>
                </c:pt>
              </c:numCache>
            </c:numRef>
          </c:xVal>
          <c:yVal>
            <c:numRef>
              <c:f>'Selected analyses'!$DA$79:$DA$79</c:f>
              <c:numCache>
                <c:formatCode>0.000</c:formatCode>
                <c:ptCount val="1"/>
                <c:pt idx="0">
                  <c:v>0.30264531792720778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40-4EA0-BE02-794A1222F1FF}"/>
            </c:ext>
          </c:extLst>
        </c:ser>
        <c:ser>
          <c:idx val="5"/>
          <c:order val="6"/>
          <c:tx>
            <c:strRef>
              <c:f>'Selected analyses'!$DB$80</c:f>
              <c:strCache>
                <c:ptCount val="1"/>
                <c:pt idx="0">
                  <c:v>Rock mica musc-like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5B9BD5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analyses'!$CZ$80:$CZ$108</c:f>
              <c:numCache>
                <c:formatCode>0.000</c:formatCode>
                <c:ptCount val="29"/>
                <c:pt idx="0">
                  <c:v>0.2736998604615194</c:v>
                </c:pt>
                <c:pt idx="1">
                  <c:v>0.27801076063312091</c:v>
                </c:pt>
                <c:pt idx="2">
                  <c:v>0.27246762996371665</c:v>
                </c:pt>
                <c:pt idx="3">
                  <c:v>0.27539987663277499</c:v>
                </c:pt>
                <c:pt idx="4">
                  <c:v>0.27840618114328669</c:v>
                </c:pt>
                <c:pt idx="5">
                  <c:v>0.28596241798341787</c:v>
                </c:pt>
                <c:pt idx="6">
                  <c:v>0.28140704544762807</c:v>
                </c:pt>
                <c:pt idx="7">
                  <c:v>0.2793199060742938</c:v>
                </c:pt>
                <c:pt idx="8">
                  <c:v>0.27723776541727552</c:v>
                </c:pt>
                <c:pt idx="9">
                  <c:v>0.28438765879472122</c:v>
                </c:pt>
                <c:pt idx="10">
                  <c:v>0.27438941512990034</c:v>
                </c:pt>
                <c:pt idx="11">
                  <c:v>0.27567358156997412</c:v>
                </c:pt>
                <c:pt idx="12">
                  <c:v>0.27690471991299215</c:v>
                </c:pt>
                <c:pt idx="13">
                  <c:v>0.30293853641054003</c:v>
                </c:pt>
                <c:pt idx="14">
                  <c:v>0.28170154630611821</c:v>
                </c:pt>
                <c:pt idx="15">
                  <c:v>0.33635035855308876</c:v>
                </c:pt>
                <c:pt idx="16">
                  <c:v>0.3268128659205019</c:v>
                </c:pt>
                <c:pt idx="17">
                  <c:v>0.3339381583570501</c:v>
                </c:pt>
                <c:pt idx="18">
                  <c:v>0.33138076506631575</c:v>
                </c:pt>
                <c:pt idx="19">
                  <c:v>0.33792257843073148</c:v>
                </c:pt>
                <c:pt idx="20">
                  <c:v>0.32839338730705719</c:v>
                </c:pt>
                <c:pt idx="21">
                  <c:v>0.33246579266289972</c:v>
                </c:pt>
                <c:pt idx="22">
                  <c:v>0.32362231532117031</c:v>
                </c:pt>
                <c:pt idx="23">
                  <c:v>0.27555466641299664</c:v>
                </c:pt>
                <c:pt idx="24">
                  <c:v>0.33241784487216031</c:v>
                </c:pt>
                <c:pt idx="25">
                  <c:v>0.33412523500951136</c:v>
                </c:pt>
                <c:pt idx="26">
                  <c:v>0.32997533607660035</c:v>
                </c:pt>
                <c:pt idx="27">
                  <c:v>0.33075568111048909</c:v>
                </c:pt>
                <c:pt idx="28">
                  <c:v>0.31166391603788379</c:v>
                </c:pt>
              </c:numCache>
            </c:numRef>
          </c:xVal>
          <c:yVal>
            <c:numRef>
              <c:f>'Selected analyses'!$DA$80:$DA$108</c:f>
              <c:numCache>
                <c:formatCode>0.000</c:formatCode>
                <c:ptCount val="29"/>
                <c:pt idx="0">
                  <c:v>0.35580722113290392</c:v>
                </c:pt>
                <c:pt idx="1">
                  <c:v>0.36734666288053092</c:v>
                </c:pt>
                <c:pt idx="2">
                  <c:v>0.36339525955571278</c:v>
                </c:pt>
                <c:pt idx="3">
                  <c:v>0.36827088557051535</c:v>
                </c:pt>
                <c:pt idx="4">
                  <c:v>0.36554223334592012</c:v>
                </c:pt>
                <c:pt idx="5">
                  <c:v>0.38675887698833056</c:v>
                </c:pt>
                <c:pt idx="6">
                  <c:v>0.3674706116388563</c:v>
                </c:pt>
                <c:pt idx="7">
                  <c:v>0.37304833029239409</c:v>
                </c:pt>
                <c:pt idx="8">
                  <c:v>0.37291629011397448</c:v>
                </c:pt>
                <c:pt idx="9">
                  <c:v>0.37137691893960223</c:v>
                </c:pt>
                <c:pt idx="10">
                  <c:v>0.36931393857403211</c:v>
                </c:pt>
                <c:pt idx="11">
                  <c:v>0.36452788983741696</c:v>
                </c:pt>
                <c:pt idx="12">
                  <c:v>0.36238073838990759</c:v>
                </c:pt>
                <c:pt idx="13">
                  <c:v>0.40861615903777393</c:v>
                </c:pt>
                <c:pt idx="14">
                  <c:v>0.37044717134455968</c:v>
                </c:pt>
                <c:pt idx="15">
                  <c:v>0.45795795048887122</c:v>
                </c:pt>
                <c:pt idx="16">
                  <c:v>0.44589048858212843</c:v>
                </c:pt>
                <c:pt idx="17">
                  <c:v>0.45447946180202659</c:v>
                </c:pt>
                <c:pt idx="18">
                  <c:v>0.44568276559675257</c:v>
                </c:pt>
                <c:pt idx="19">
                  <c:v>0.45749513845938394</c:v>
                </c:pt>
                <c:pt idx="20">
                  <c:v>0.41862130645803663</c:v>
                </c:pt>
                <c:pt idx="21">
                  <c:v>0.44139558239777238</c:v>
                </c:pt>
                <c:pt idx="22">
                  <c:v>0.43201542497484507</c:v>
                </c:pt>
                <c:pt idx="23">
                  <c:v>0.37152470166753893</c:v>
                </c:pt>
                <c:pt idx="24">
                  <c:v>0.44451251337922232</c:v>
                </c:pt>
                <c:pt idx="25">
                  <c:v>0.44714887323791763</c:v>
                </c:pt>
                <c:pt idx="26">
                  <c:v>0.44374187571057144</c:v>
                </c:pt>
                <c:pt idx="27">
                  <c:v>0.44184054839681741</c:v>
                </c:pt>
                <c:pt idx="28">
                  <c:v>0.40643649308163943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40-4EA0-BE02-794A1222F1FF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471E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analyses'!$CZ$109:$CZ$126</c:f>
              <c:numCache>
                <c:formatCode>0.000</c:formatCode>
                <c:ptCount val="18"/>
                <c:pt idx="0">
                  <c:v>0.57217592770379944</c:v>
                </c:pt>
                <c:pt idx="1">
                  <c:v>0.57318566273283378</c:v>
                </c:pt>
                <c:pt idx="2">
                  <c:v>0.56952275104336791</c:v>
                </c:pt>
                <c:pt idx="3">
                  <c:v>0.5658248926115742</c:v>
                </c:pt>
                <c:pt idx="4">
                  <c:v>0.56655420155482072</c:v>
                </c:pt>
                <c:pt idx="5">
                  <c:v>0.56771409501201686</c:v>
                </c:pt>
                <c:pt idx="6">
                  <c:v>0.5627175316509978</c:v>
                </c:pt>
                <c:pt idx="7">
                  <c:v>0.56667116472846213</c:v>
                </c:pt>
                <c:pt idx="8">
                  <c:v>0.56751537085775849</c:v>
                </c:pt>
                <c:pt idx="9">
                  <c:v>0.5679221351307624</c:v>
                </c:pt>
                <c:pt idx="10">
                  <c:v>0.56619671330941757</c:v>
                </c:pt>
                <c:pt idx="11">
                  <c:v>0.56426301610257323</c:v>
                </c:pt>
                <c:pt idx="12">
                  <c:v>0.56852882469303567</c:v>
                </c:pt>
                <c:pt idx="13">
                  <c:v>0.56549788370430243</c:v>
                </c:pt>
                <c:pt idx="14">
                  <c:v>0.56006291591656654</c:v>
                </c:pt>
                <c:pt idx="15">
                  <c:v>0.55554662186043391</c:v>
                </c:pt>
                <c:pt idx="16">
                  <c:v>0.54240532008419118</c:v>
                </c:pt>
                <c:pt idx="17">
                  <c:v>0.56810740789974257</c:v>
                </c:pt>
              </c:numCache>
            </c:numRef>
          </c:xVal>
          <c:yVal>
            <c:numRef>
              <c:f>'Selected analyses'!$DA$109:$DA$126</c:f>
              <c:numCache>
                <c:formatCode>0.000</c:formatCode>
                <c:ptCount val="18"/>
                <c:pt idx="0">
                  <c:v>0.11796048236611775</c:v>
                </c:pt>
                <c:pt idx="1">
                  <c:v>0.11548989259771476</c:v>
                </c:pt>
                <c:pt idx="2">
                  <c:v>9.6315402750560705E-2</c:v>
                </c:pt>
                <c:pt idx="3">
                  <c:v>9.3063638784365077E-2</c:v>
                </c:pt>
                <c:pt idx="4">
                  <c:v>0.12047469760154161</c:v>
                </c:pt>
                <c:pt idx="5">
                  <c:v>0.10167876413232819</c:v>
                </c:pt>
                <c:pt idx="6">
                  <c:v>9.7309833764186809E-2</c:v>
                </c:pt>
                <c:pt idx="7">
                  <c:v>0.1034681453009923</c:v>
                </c:pt>
                <c:pt idx="8">
                  <c:v>0.1120834281200192</c:v>
                </c:pt>
                <c:pt idx="9">
                  <c:v>0.10988591889311942</c:v>
                </c:pt>
                <c:pt idx="10">
                  <c:v>9.5499118506717107E-2</c:v>
                </c:pt>
                <c:pt idx="11">
                  <c:v>9.7523059858246636E-2</c:v>
                </c:pt>
                <c:pt idx="12">
                  <c:v>9.5323023178650296E-2</c:v>
                </c:pt>
                <c:pt idx="13">
                  <c:v>0.10253477677420895</c:v>
                </c:pt>
                <c:pt idx="14">
                  <c:v>0.10581927167789661</c:v>
                </c:pt>
                <c:pt idx="15">
                  <c:v>0.11303612864054556</c:v>
                </c:pt>
                <c:pt idx="16">
                  <c:v>9.2571080585297921E-2</c:v>
                </c:pt>
                <c:pt idx="17">
                  <c:v>0.11059425601741014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A40-4EA0-BE02-794A1222F1FF}"/>
            </c:ext>
          </c:extLst>
        </c:ser>
        <c:ser>
          <c:idx val="16"/>
          <c:order val="8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A40-4EA0-BE02-794A1222F1FF}"/>
            </c:ext>
          </c:extLst>
        </c:ser>
        <c:ser>
          <c:idx val="21"/>
          <c:order val="9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6467236467236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analyses'!$CZ$153</c:f>
              <c:numCache>
                <c:formatCode>0.000</c:formatCode>
                <c:ptCount val="1"/>
                <c:pt idx="0">
                  <c:v>0.625</c:v>
                </c:pt>
              </c:numCache>
            </c:numRef>
          </c:xVal>
          <c:yVal>
            <c:numRef>
              <c:f>'Selected analyses'!$DA$153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A40-4EA0-BE02-794A1222F1FF}"/>
            </c:ext>
          </c:extLst>
        </c:ser>
        <c:ser>
          <c:idx val="7"/>
          <c:order val="10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40-4EA0-BE02-794A1222F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analyses'!$CZ$149</c:f>
              <c:numCache>
                <c:formatCode>0.000</c:formatCode>
                <c:ptCount val="1"/>
                <c:pt idx="0">
                  <c:v>0.11538461538461539</c:v>
                </c:pt>
              </c:numCache>
            </c:numRef>
          </c:xVal>
          <c:yVal>
            <c:numRef>
              <c:f>'Selected analyses'!$DA$149</c:f>
              <c:numCache>
                <c:formatCode>0.000</c:formatCode>
                <c:ptCount val="1"/>
                <c:pt idx="0">
                  <c:v>0.19985201625794738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A40-4EA0-BE02-794A1222F1FF}"/>
            </c:ext>
          </c:extLst>
        </c:ser>
        <c:ser>
          <c:idx val="22"/>
          <c:order val="11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analyses'!$CZ$152</c:f>
              <c:numCache>
                <c:formatCode>0.000</c:formatCode>
                <c:ptCount val="1"/>
                <c:pt idx="0">
                  <c:v>0.24999999999999997</c:v>
                </c:pt>
              </c:numCache>
            </c:numRef>
          </c:xVal>
          <c:yVal>
            <c:numRef>
              <c:f>'Selected analyses'!$DA$152</c:f>
              <c:numCache>
                <c:formatCode>0.000</c:formatCode>
                <c:ptCount val="1"/>
                <c:pt idx="0">
                  <c:v>0.3997040325158947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A40-4EA0-BE02-794A1222F1FF}"/>
            </c:ext>
          </c:extLst>
        </c:ser>
        <c:ser>
          <c:idx val="3"/>
          <c:order val="12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analyses'!$CZ$150</c:f>
              <c:numCache>
                <c:formatCode>0.000</c:formatCode>
                <c:ptCount val="1"/>
                <c:pt idx="0">
                  <c:v>0.22727272727272724</c:v>
                </c:pt>
              </c:numCache>
            </c:numRef>
          </c:xVal>
          <c:yVal>
            <c:numRef>
              <c:f>'Selected analyses'!$DA$150</c:f>
              <c:numCache>
                <c:formatCode>0.000</c:formatCode>
                <c:ptCount val="1"/>
                <c:pt idx="0">
                  <c:v>0.23618874648666505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A40-4EA0-BE02-794A1222F1FF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87464387464387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analyses'!$CZ$155</c:f>
              <c:numCache>
                <c:formatCode>0.000</c:formatCode>
                <c:ptCount val="1"/>
                <c:pt idx="0">
                  <c:v>0.4</c:v>
                </c:pt>
              </c:numCache>
            </c:numRef>
          </c:xVal>
          <c:yVal>
            <c:numRef>
              <c:f>'Selected analyses'!$DA$155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A40-4EA0-BE02-794A1222F1FF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analyses'!$CZ$151</c:f>
              <c:numCache>
                <c:formatCode>0.000</c:formatCode>
                <c:ptCount val="1"/>
                <c:pt idx="0">
                  <c:v>0.41666666666666663</c:v>
                </c:pt>
              </c:numCache>
            </c:numRef>
          </c:xVal>
          <c:yVal>
            <c:numRef>
              <c:f>'Selected analyses'!$DA$151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A40-4EA0-BE02-794A1222F1FF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0-4EA0-BE02-794A1222F1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analyses'!$DA$143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A40-4EA0-BE02-794A1222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9343"/>
        <c:axId val="1"/>
      </c:scatterChart>
      <c:valAx>
        <c:axId val="536019343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9343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3245595823197107"/>
          <c:y val="9.2229432292975141E-3"/>
          <c:w val="0.25946779332202669"/>
          <c:h val="0.13307389516557841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27-4BC9-912E-6DF97AF9CBBA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27-4BC9-912E-6DF97AF9CBBA}"/>
            </c:ext>
          </c:extLst>
        </c:ser>
        <c:ser>
          <c:idx val="4"/>
          <c:order val="2"/>
          <c:tx>
            <c:strRef>
              <c:f>'Selected analyses'!$CR$144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analyses'!$CZ$144</c:f>
              <c:numCache>
                <c:formatCode>0.000</c:formatCode>
                <c:ptCount val="1"/>
                <c:pt idx="0">
                  <c:v>0.83333333333333326</c:v>
                </c:pt>
              </c:numCache>
            </c:numRef>
          </c:xVal>
          <c:yVal>
            <c:numRef>
              <c:f>'Selected analyses'!$DA$144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27-4BC9-912E-6DF97AF9CBBA}"/>
            </c:ext>
          </c:extLst>
        </c:ser>
        <c:ser>
          <c:idx val="8"/>
          <c:order val="3"/>
          <c:tx>
            <c:strRef>
              <c:f>'Selected analyses'!$CR$146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8.8510564086465932E-2"/>
                  <c:y val="3.748462211454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analyses'!$CZ$146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27-4BC9-912E-6DF97AF9CBBA}"/>
            </c:ext>
          </c:extLst>
        </c:ser>
        <c:ser>
          <c:idx val="19"/>
          <c:order val="4"/>
          <c:tx>
            <c:strRef>
              <c:f>'Selected analyses'!$DB$8</c:f>
              <c:strCache>
                <c:ptCount val="1"/>
                <c:pt idx="0">
                  <c:v>Fib. Fossil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analyses'!$CZ$8:$CZ$35</c:f>
              <c:numCache>
                <c:formatCode>0.000</c:formatCode>
                <c:ptCount val="28"/>
                <c:pt idx="0">
                  <c:v>0.55803264601781399</c:v>
                </c:pt>
                <c:pt idx="1">
                  <c:v>0.54619739545531087</c:v>
                </c:pt>
                <c:pt idx="2">
                  <c:v>0.53549009448862761</c:v>
                </c:pt>
                <c:pt idx="3">
                  <c:v>0.54251517653537118</c:v>
                </c:pt>
                <c:pt idx="4">
                  <c:v>0.55788254702356299</c:v>
                </c:pt>
                <c:pt idx="5">
                  <c:v>0.56682633116032644</c:v>
                </c:pt>
                <c:pt idx="6">
                  <c:v>0.58485742204371161</c:v>
                </c:pt>
                <c:pt idx="7">
                  <c:v>0.56557443270806962</c:v>
                </c:pt>
                <c:pt idx="8">
                  <c:v>0.57245164309152419</c:v>
                </c:pt>
                <c:pt idx="9">
                  <c:v>0.58660685252517053</c:v>
                </c:pt>
                <c:pt idx="10">
                  <c:v>0.52160921452329623</c:v>
                </c:pt>
                <c:pt idx="11">
                  <c:v>0.59698381401530864</c:v>
                </c:pt>
                <c:pt idx="12">
                  <c:v>0.56974575306283393</c:v>
                </c:pt>
                <c:pt idx="13">
                  <c:v>0.57414066978357836</c:v>
                </c:pt>
                <c:pt idx="14">
                  <c:v>0.56678269900569112</c:v>
                </c:pt>
                <c:pt idx="15">
                  <c:v>0.55330444434571457</c:v>
                </c:pt>
                <c:pt idx="16">
                  <c:v>0.50555902603749081</c:v>
                </c:pt>
                <c:pt idx="17">
                  <c:v>0.57581698479169807</c:v>
                </c:pt>
                <c:pt idx="18">
                  <c:v>0.52540698725177448</c:v>
                </c:pt>
                <c:pt idx="19">
                  <c:v>0.56466974764627131</c:v>
                </c:pt>
                <c:pt idx="20">
                  <c:v>0.50934410097566485</c:v>
                </c:pt>
                <c:pt idx="21">
                  <c:v>0.5508226446151111</c:v>
                </c:pt>
                <c:pt idx="22">
                  <c:v>0.55117795107894962</c:v>
                </c:pt>
                <c:pt idx="23">
                  <c:v>0.53929574167407013</c:v>
                </c:pt>
                <c:pt idx="24">
                  <c:v>0.54075417111051782</c:v>
                </c:pt>
                <c:pt idx="25">
                  <c:v>0.56503848840536275</c:v>
                </c:pt>
                <c:pt idx="26">
                  <c:v>0.5550551976140714</c:v>
                </c:pt>
                <c:pt idx="27">
                  <c:v>0.54553115204390557</c:v>
                </c:pt>
              </c:numCache>
            </c:numRef>
          </c:xVal>
          <c:yVal>
            <c:numRef>
              <c:f>'Selected analyses'!$DA$8:$DA$35</c:f>
              <c:numCache>
                <c:formatCode>0.000</c:formatCode>
                <c:ptCount val="28"/>
                <c:pt idx="0">
                  <c:v>8.7645661248907339E-2</c:v>
                </c:pt>
                <c:pt idx="1">
                  <c:v>8.3223581746816572E-2</c:v>
                </c:pt>
                <c:pt idx="2">
                  <c:v>0.10215416133235107</c:v>
                </c:pt>
                <c:pt idx="3">
                  <c:v>6.1613225797128114E-2</c:v>
                </c:pt>
                <c:pt idx="4">
                  <c:v>9.4499565291963572E-2</c:v>
                </c:pt>
                <c:pt idx="5">
                  <c:v>6.080756979057618E-2</c:v>
                </c:pt>
                <c:pt idx="6">
                  <c:v>6.1704486101151236E-2</c:v>
                </c:pt>
                <c:pt idx="7">
                  <c:v>5.5465806826625004E-2</c:v>
                </c:pt>
                <c:pt idx="8">
                  <c:v>8.6753433632518792E-2</c:v>
                </c:pt>
                <c:pt idx="9">
                  <c:v>7.7226296540440401E-2</c:v>
                </c:pt>
                <c:pt idx="10">
                  <c:v>7.1850529875549296E-2</c:v>
                </c:pt>
                <c:pt idx="11">
                  <c:v>4.8534292463896719E-2</c:v>
                </c:pt>
                <c:pt idx="12">
                  <c:v>4.6914345531144479E-2</c:v>
                </c:pt>
                <c:pt idx="13">
                  <c:v>4.8251009305234564E-2</c:v>
                </c:pt>
                <c:pt idx="14">
                  <c:v>3.4828370441971894E-2</c:v>
                </c:pt>
                <c:pt idx="15">
                  <c:v>4.3575759325342404E-2</c:v>
                </c:pt>
                <c:pt idx="16">
                  <c:v>6.9372206116983193E-2</c:v>
                </c:pt>
                <c:pt idx="17">
                  <c:v>3.6681213402937056E-2</c:v>
                </c:pt>
                <c:pt idx="18">
                  <c:v>5.5314286845803792E-2</c:v>
                </c:pt>
                <c:pt idx="19">
                  <c:v>4.5076945489932636E-2</c:v>
                </c:pt>
                <c:pt idx="20">
                  <c:v>5.7255793679143227E-2</c:v>
                </c:pt>
                <c:pt idx="21">
                  <c:v>9.7424346619905774E-2</c:v>
                </c:pt>
                <c:pt idx="22">
                  <c:v>7.5391256076316276E-2</c:v>
                </c:pt>
                <c:pt idx="23">
                  <c:v>9.5791798468350051E-2</c:v>
                </c:pt>
                <c:pt idx="24">
                  <c:v>8.9087926119110358E-2</c:v>
                </c:pt>
                <c:pt idx="25">
                  <c:v>7.7785458753047265E-2</c:v>
                </c:pt>
                <c:pt idx="26">
                  <c:v>0.11540849075692113</c:v>
                </c:pt>
                <c:pt idx="27">
                  <c:v>7.4148490964051642E-2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E27-4BC9-912E-6DF97AF9CBBA}"/>
            </c:ext>
          </c:extLst>
        </c:ser>
        <c:ser>
          <c:idx val="12"/>
          <c:order val="5"/>
          <c:tx>
            <c:strRef>
              <c:f>'Selected analyses'!$DB$36</c:f>
              <c:strCache>
                <c:ptCount val="1"/>
                <c:pt idx="0">
                  <c:v>Fossil Mg-rich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analyses'!$CZ$36:$CZ$57</c:f>
              <c:numCache>
                <c:formatCode>0.000</c:formatCode>
                <c:ptCount val="22"/>
                <c:pt idx="0">
                  <c:v>0.5627185646933055</c:v>
                </c:pt>
                <c:pt idx="1">
                  <c:v>0.55448404263520523</c:v>
                </c:pt>
                <c:pt idx="2">
                  <c:v>0.55279968277776037</c:v>
                </c:pt>
                <c:pt idx="3">
                  <c:v>0.55148895891520955</c:v>
                </c:pt>
                <c:pt idx="4">
                  <c:v>0.53376973339162004</c:v>
                </c:pt>
                <c:pt idx="5">
                  <c:v>0.55260139100392691</c:v>
                </c:pt>
                <c:pt idx="6">
                  <c:v>0.55619729547300878</c:v>
                </c:pt>
                <c:pt idx="7">
                  <c:v>0.54995945757956088</c:v>
                </c:pt>
                <c:pt idx="8">
                  <c:v>0.54639462950966289</c:v>
                </c:pt>
                <c:pt idx="9">
                  <c:v>0.54201870444645672</c:v>
                </c:pt>
                <c:pt idx="10">
                  <c:v>0.52160042172691845</c:v>
                </c:pt>
                <c:pt idx="11">
                  <c:v>0.54940119486862571</c:v>
                </c:pt>
                <c:pt idx="12">
                  <c:v>0.54862332638403111</c:v>
                </c:pt>
                <c:pt idx="13">
                  <c:v>0.55079693123212992</c:v>
                </c:pt>
                <c:pt idx="14">
                  <c:v>0.55466025732611612</c:v>
                </c:pt>
                <c:pt idx="15">
                  <c:v>0.56224056871689898</c:v>
                </c:pt>
                <c:pt idx="16">
                  <c:v>0.5475360307750412</c:v>
                </c:pt>
                <c:pt idx="17">
                  <c:v>0.55429757752433162</c:v>
                </c:pt>
                <c:pt idx="18">
                  <c:v>0.54796295777964477</c:v>
                </c:pt>
                <c:pt idx="19">
                  <c:v>0.54251362665612812</c:v>
                </c:pt>
                <c:pt idx="20">
                  <c:v>0.55452329161664082</c:v>
                </c:pt>
                <c:pt idx="21">
                  <c:v>0.53546883385768662</c:v>
                </c:pt>
              </c:numCache>
            </c:numRef>
          </c:xVal>
          <c:yVal>
            <c:numRef>
              <c:f>'Selected analyses'!$DA$36:$DA$57</c:f>
              <c:numCache>
                <c:formatCode>0.000</c:formatCode>
                <c:ptCount val="22"/>
                <c:pt idx="0">
                  <c:v>8.129221973433115E-2</c:v>
                </c:pt>
                <c:pt idx="1">
                  <c:v>6.9738057947454871E-2</c:v>
                </c:pt>
                <c:pt idx="2">
                  <c:v>7.6958771711986146E-2</c:v>
                </c:pt>
                <c:pt idx="3">
                  <c:v>7.8808142805099582E-2</c:v>
                </c:pt>
                <c:pt idx="4">
                  <c:v>8.4338757132806849E-2</c:v>
                </c:pt>
                <c:pt idx="5">
                  <c:v>7.6451821302499681E-2</c:v>
                </c:pt>
                <c:pt idx="6">
                  <c:v>8.5315575438186908E-2</c:v>
                </c:pt>
                <c:pt idx="7">
                  <c:v>7.4470100910136922E-2</c:v>
                </c:pt>
                <c:pt idx="8">
                  <c:v>7.6118302927429424E-2</c:v>
                </c:pt>
                <c:pt idx="9">
                  <c:v>7.6256786645834296E-2</c:v>
                </c:pt>
                <c:pt idx="10">
                  <c:v>7.1943803463070791E-2</c:v>
                </c:pt>
                <c:pt idx="11">
                  <c:v>7.8057283498359956E-2</c:v>
                </c:pt>
                <c:pt idx="12">
                  <c:v>5.9144926167691701E-2</c:v>
                </c:pt>
                <c:pt idx="13">
                  <c:v>6.5910063120365597E-2</c:v>
                </c:pt>
                <c:pt idx="14">
                  <c:v>7.715681044865845E-2</c:v>
                </c:pt>
                <c:pt idx="15">
                  <c:v>8.5297214937132632E-2</c:v>
                </c:pt>
                <c:pt idx="16">
                  <c:v>5.9995840386041902E-2</c:v>
                </c:pt>
                <c:pt idx="17">
                  <c:v>7.9838921920250452E-2</c:v>
                </c:pt>
                <c:pt idx="18">
                  <c:v>6.9992932015152109E-2</c:v>
                </c:pt>
                <c:pt idx="19">
                  <c:v>7.6018643377512948E-2</c:v>
                </c:pt>
                <c:pt idx="20">
                  <c:v>7.5737475187487649E-2</c:v>
                </c:pt>
                <c:pt idx="21">
                  <c:v>7.4002506407232341E-2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27-4BC9-912E-6DF97AF9CBBA}"/>
            </c:ext>
          </c:extLst>
        </c:ser>
        <c:ser>
          <c:idx val="5"/>
          <c:order val="6"/>
          <c:tx>
            <c:strRef>
              <c:f>'Selected analyses'!$DB$58</c:f>
              <c:strCache>
                <c:ptCount val="1"/>
                <c:pt idx="0">
                  <c:v>Fib. Fossil 2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analyses'!$CZ$58:$CZ$62</c:f>
              <c:numCache>
                <c:formatCode>0.000</c:formatCode>
                <c:ptCount val="5"/>
                <c:pt idx="0">
                  <c:v>0.18147554214893091</c:v>
                </c:pt>
                <c:pt idx="1">
                  <c:v>0.21601070458218835</c:v>
                </c:pt>
                <c:pt idx="2">
                  <c:v>0.20278861791481403</c:v>
                </c:pt>
                <c:pt idx="3">
                  <c:v>0.19974254366045802</c:v>
                </c:pt>
                <c:pt idx="4">
                  <c:v>0.20281792618566957</c:v>
                </c:pt>
              </c:numCache>
            </c:numRef>
          </c:xVal>
          <c:yVal>
            <c:numRef>
              <c:f>'Selected analyses'!$DA$58:$DA$62</c:f>
              <c:numCache>
                <c:formatCode>0.000</c:formatCode>
                <c:ptCount val="5"/>
                <c:pt idx="0">
                  <c:v>0.19102096436454769</c:v>
                </c:pt>
                <c:pt idx="1">
                  <c:v>0.2142791685743739</c:v>
                </c:pt>
                <c:pt idx="2">
                  <c:v>0.23673732965626584</c:v>
                </c:pt>
                <c:pt idx="3">
                  <c:v>0.20284348582503389</c:v>
                </c:pt>
                <c:pt idx="4">
                  <c:v>0.23076909837687523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E27-4BC9-912E-6DF97AF9CBBA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27-4BC9-912E-6DF97AF9CBBA}"/>
            </c:ext>
          </c:extLst>
        </c:ser>
        <c:ser>
          <c:idx val="16"/>
          <c:order val="8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analyses'!$CZ$147</c:f>
              <c:numCache>
                <c:formatCode>0.000</c:formatCode>
                <c:ptCount val="1"/>
                <c:pt idx="0">
                  <c:v>0.25</c:v>
                </c:pt>
              </c:numCache>
            </c:numRef>
          </c:xVal>
          <c:yVal>
            <c:numRef>
              <c:f>'Selected analyses'!$DA$147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E27-4BC9-912E-6DF97AF9CBBA}"/>
            </c:ext>
          </c:extLst>
        </c:ser>
        <c:ser>
          <c:idx val="21"/>
          <c:order val="9"/>
          <c:tx>
            <c:strRef>
              <c:f>'Selected analyses'!$DD$153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6467236467236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analyses'!$CZ$153</c:f>
              <c:numCache>
                <c:formatCode>0.000</c:formatCode>
                <c:ptCount val="1"/>
                <c:pt idx="0">
                  <c:v>0.625</c:v>
                </c:pt>
              </c:numCache>
            </c:numRef>
          </c:xVal>
          <c:yVal>
            <c:numRef>
              <c:f>'Selected analyses'!$DA$153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E27-4BC9-912E-6DF97AF9CBBA}"/>
            </c:ext>
          </c:extLst>
        </c:ser>
        <c:ser>
          <c:idx val="7"/>
          <c:order val="10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27-4BC9-912E-6DF97AF9C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analyses'!$CZ$149</c:f>
              <c:numCache>
                <c:formatCode>0.000</c:formatCode>
                <c:ptCount val="1"/>
                <c:pt idx="0">
                  <c:v>0.11538461538461539</c:v>
                </c:pt>
              </c:numCache>
            </c:numRef>
          </c:xVal>
          <c:yVal>
            <c:numRef>
              <c:f>'Selected analyses'!$DA$149</c:f>
              <c:numCache>
                <c:formatCode>0.000</c:formatCode>
                <c:ptCount val="1"/>
                <c:pt idx="0">
                  <c:v>0.19985201625794738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E27-4BC9-912E-6DF97AF9CBBA}"/>
            </c:ext>
          </c:extLst>
        </c:ser>
        <c:ser>
          <c:idx val="22"/>
          <c:order val="11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analyses'!$CZ$152</c:f>
              <c:numCache>
                <c:formatCode>0.000</c:formatCode>
                <c:ptCount val="1"/>
                <c:pt idx="0">
                  <c:v>0.24999999999999997</c:v>
                </c:pt>
              </c:numCache>
            </c:numRef>
          </c:xVal>
          <c:yVal>
            <c:numRef>
              <c:f>'Selected analyses'!$DA$152</c:f>
              <c:numCache>
                <c:formatCode>0.000</c:formatCode>
                <c:ptCount val="1"/>
                <c:pt idx="0">
                  <c:v>0.3997040325158947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E27-4BC9-912E-6DF97AF9CBBA}"/>
            </c:ext>
          </c:extLst>
        </c:ser>
        <c:ser>
          <c:idx val="3"/>
          <c:order val="12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analyses'!$CZ$150</c:f>
              <c:numCache>
                <c:formatCode>0.000</c:formatCode>
                <c:ptCount val="1"/>
                <c:pt idx="0">
                  <c:v>0.22727272727272724</c:v>
                </c:pt>
              </c:numCache>
            </c:numRef>
          </c:xVal>
          <c:yVal>
            <c:numRef>
              <c:f>'Selected analyses'!$DA$150</c:f>
              <c:numCache>
                <c:formatCode>0.000</c:formatCode>
                <c:ptCount val="1"/>
                <c:pt idx="0">
                  <c:v>0.23618874648666505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E27-4BC9-912E-6DF97AF9CBBA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87464387464387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analyses'!$CZ$155</c:f>
              <c:numCache>
                <c:formatCode>0.000</c:formatCode>
                <c:ptCount val="1"/>
                <c:pt idx="0">
                  <c:v>0.4</c:v>
                </c:pt>
              </c:numCache>
            </c:numRef>
          </c:xVal>
          <c:yVal>
            <c:numRef>
              <c:f>'Selected analyses'!$DA$155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E27-4BC9-912E-6DF97AF9CBBA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analyses'!$CZ$151</c:f>
              <c:numCache>
                <c:formatCode>0.000</c:formatCode>
                <c:ptCount val="1"/>
                <c:pt idx="0">
                  <c:v>0.41666666666666663</c:v>
                </c:pt>
              </c:numCache>
            </c:numRef>
          </c:xVal>
          <c:yVal>
            <c:numRef>
              <c:f>'Selected analyses'!$DA$151</c:f>
              <c:numCache>
                <c:formatCode>0.000</c:formatCode>
                <c:ptCount val="1"/>
                <c:pt idx="0">
                  <c:v>0.4330127018922193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E27-4BC9-912E-6DF97AF9CBBA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27-4BC9-912E-6DF97AF9CB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analyses'!$CZ$143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analyses'!$DA$143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E27-4BC9-912E-6DF97AF9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6431"/>
        <c:axId val="1"/>
      </c:scatterChart>
      <c:valAx>
        <c:axId val="536016431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6431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5823652411402986"/>
          <c:y val="9.2108106744976485E-3"/>
          <c:w val="0.23391005423275102"/>
          <c:h val="0.15526795137010321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76-4A07-9BC0-DEB7510AF02C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76-4A07-9BC0-DEB7510AF02C}"/>
            </c:ext>
          </c:extLst>
        </c:ser>
        <c:ser>
          <c:idx val="4"/>
          <c:order val="2"/>
          <c:tx>
            <c:strRef>
              <c:f>'Selected analyses'!$CF$144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analyses'!$CN$144</c:f>
              <c:numCache>
                <c:formatCode>0.000</c:formatCode>
                <c:ptCount val="1"/>
                <c:pt idx="0">
                  <c:v>0.52631578947368418</c:v>
                </c:pt>
              </c:numCache>
            </c:numRef>
          </c:xVal>
          <c:yVal>
            <c:numRef>
              <c:f>'Selected analyses'!$CO$144</c:f>
              <c:numCache>
                <c:formatCode>0.000</c:formatCode>
                <c:ptCount val="1"/>
                <c:pt idx="0">
                  <c:v>0.18232113763882918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76-4A07-9BC0-DEB7510AF02C}"/>
            </c:ext>
          </c:extLst>
        </c:ser>
        <c:ser>
          <c:idx val="8"/>
          <c:order val="3"/>
          <c:tx>
            <c:strRef>
              <c:f>'Selected analyses'!$CF$146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8.8510564086465932E-2"/>
                  <c:y val="3.748462211454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analyses'!$CN$146</c:f>
              <c:numCache>
                <c:formatCode>0.000</c:formatCode>
                <c:ptCount val="1"/>
                <c:pt idx="0">
                  <c:v>0.4705882352941177</c:v>
                </c:pt>
              </c:numCache>
            </c:numRef>
          </c:xVal>
          <c:yVal>
            <c:numRef>
              <c:f>'Selected analyses'!$CO$146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76-4A07-9BC0-DEB7510AF02C}"/>
            </c:ext>
          </c:extLst>
        </c:ser>
        <c:ser>
          <c:idx val="19"/>
          <c:order val="4"/>
          <c:tx>
            <c:strRef>
              <c:f>'Selected analyses'!$CR$68</c:f>
              <c:strCache>
                <c:ptCount val="1"/>
                <c:pt idx="0">
                  <c:v>Rock matrix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analyses'!$CN$68:$CN$78</c:f>
              <c:numCache>
                <c:formatCode>0.000</c:formatCode>
                <c:ptCount val="11"/>
                <c:pt idx="0">
                  <c:v>0.25964937706493657</c:v>
                </c:pt>
                <c:pt idx="1">
                  <c:v>0.20950262915473147</c:v>
                </c:pt>
                <c:pt idx="2">
                  <c:v>0.22826094901938682</c:v>
                </c:pt>
                <c:pt idx="3">
                  <c:v>0.23586931518886833</c:v>
                </c:pt>
                <c:pt idx="4">
                  <c:v>0.29829063288768243</c:v>
                </c:pt>
                <c:pt idx="5">
                  <c:v>0.2977155050748142</c:v>
                </c:pt>
                <c:pt idx="6">
                  <c:v>0.28630374437626094</c:v>
                </c:pt>
                <c:pt idx="7">
                  <c:v>0.29763436679412514</c:v>
                </c:pt>
                <c:pt idx="8">
                  <c:v>0.2732297597857356</c:v>
                </c:pt>
                <c:pt idx="9">
                  <c:v>0.2723970579497702</c:v>
                </c:pt>
                <c:pt idx="10">
                  <c:v>0.28414270154962434</c:v>
                </c:pt>
              </c:numCache>
            </c:numRef>
          </c:xVal>
          <c:yVal>
            <c:numRef>
              <c:f>'Selected analyses'!$CO$68:$CO$78</c:f>
              <c:numCache>
                <c:formatCode>0.000</c:formatCode>
                <c:ptCount val="11"/>
                <c:pt idx="0">
                  <c:v>0.37000346124838496</c:v>
                </c:pt>
                <c:pt idx="1">
                  <c:v>0.29625830768820627</c:v>
                </c:pt>
                <c:pt idx="2">
                  <c:v>0.29246649565309907</c:v>
                </c:pt>
                <c:pt idx="3">
                  <c:v>0.25906569846916111</c:v>
                </c:pt>
                <c:pt idx="4">
                  <c:v>0.36113563541822064</c:v>
                </c:pt>
                <c:pt idx="5">
                  <c:v>0.35566787793907689</c:v>
                </c:pt>
                <c:pt idx="6">
                  <c:v>0.32175915752393458</c:v>
                </c:pt>
                <c:pt idx="7">
                  <c:v>0.3097948207907224</c:v>
                </c:pt>
                <c:pt idx="8">
                  <c:v>0.31702753490375174</c:v>
                </c:pt>
                <c:pt idx="9">
                  <c:v>0.34934741558821053</c:v>
                </c:pt>
                <c:pt idx="10">
                  <c:v>0.33322937893806565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76-4A07-9BC0-DEB7510AF02C}"/>
            </c:ext>
          </c:extLst>
        </c:ser>
        <c:ser>
          <c:idx val="12"/>
          <c:order val="5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analyses'!$CN$79:$CN$79</c:f>
              <c:numCache>
                <c:formatCode>0.000</c:formatCode>
                <c:ptCount val="1"/>
                <c:pt idx="0">
                  <c:v>0.20493134725928752</c:v>
                </c:pt>
              </c:numCache>
            </c:numRef>
          </c:xVal>
          <c:yVal>
            <c:numRef>
              <c:f>'Selected analyses'!$CO$79:$CO$79</c:f>
              <c:numCache>
                <c:formatCode>0.000</c:formatCode>
                <c:ptCount val="1"/>
                <c:pt idx="0">
                  <c:v>0.27021095479000179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76-4A07-9BC0-DEB7510AF02C}"/>
            </c:ext>
          </c:extLst>
        </c:ser>
        <c:ser>
          <c:idx val="5"/>
          <c:order val="6"/>
          <c:tx>
            <c:strRef>
              <c:f>'Selected analyses'!$DB$80</c:f>
              <c:strCache>
                <c:ptCount val="1"/>
                <c:pt idx="0">
                  <c:v>Rock mica musc-like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5B9BD5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analyses'!$CN$80:$CN$108</c:f>
              <c:numCache>
                <c:formatCode>0.000</c:formatCode>
                <c:ptCount val="29"/>
                <c:pt idx="0">
                  <c:v>0.25558739650799683</c:v>
                </c:pt>
                <c:pt idx="1">
                  <c:v>0.26981304865462341</c:v>
                </c:pt>
                <c:pt idx="2">
                  <c:v>0.26424428784945225</c:v>
                </c:pt>
                <c:pt idx="3">
                  <c:v>0.26634375119989928</c:v>
                </c:pt>
                <c:pt idx="4">
                  <c:v>0.26875806431834842</c:v>
                </c:pt>
                <c:pt idx="5">
                  <c:v>0.271556565645935</c:v>
                </c:pt>
                <c:pt idx="6">
                  <c:v>0.26797858377685174</c:v>
                </c:pt>
                <c:pt idx="7">
                  <c:v>0.26318361011579794</c:v>
                </c:pt>
                <c:pt idx="8">
                  <c:v>0.26588503919893369</c:v>
                </c:pt>
                <c:pt idx="9">
                  <c:v>0.27202441707335229</c:v>
                </c:pt>
                <c:pt idx="10">
                  <c:v>0.26576021438595709</c:v>
                </c:pt>
                <c:pt idx="11">
                  <c:v>0.2672403851309938</c:v>
                </c:pt>
                <c:pt idx="12">
                  <c:v>0.26781825571141893</c:v>
                </c:pt>
                <c:pt idx="13">
                  <c:v>0.28020380601235989</c:v>
                </c:pt>
                <c:pt idx="14">
                  <c:v>0.24980240752433974</c:v>
                </c:pt>
                <c:pt idx="15">
                  <c:v>0.29372061964944607</c:v>
                </c:pt>
                <c:pt idx="16">
                  <c:v>0.28908379990403676</c:v>
                </c:pt>
                <c:pt idx="17">
                  <c:v>0.30359416606005291</c:v>
                </c:pt>
                <c:pt idx="18">
                  <c:v>0.30129452564884196</c:v>
                </c:pt>
                <c:pt idx="19">
                  <c:v>0.29968660605565034</c:v>
                </c:pt>
                <c:pt idx="20">
                  <c:v>0.30239163162150362</c:v>
                </c:pt>
                <c:pt idx="21">
                  <c:v>0.29831672657245084</c:v>
                </c:pt>
                <c:pt idx="22">
                  <c:v>0.2907237027139854</c:v>
                </c:pt>
                <c:pt idx="23">
                  <c:v>0.26527513536444858</c:v>
                </c:pt>
                <c:pt idx="24">
                  <c:v>0.30401887372946923</c:v>
                </c:pt>
                <c:pt idx="25">
                  <c:v>0.27712552085513431</c:v>
                </c:pt>
                <c:pt idx="26">
                  <c:v>0.2794842720995625</c:v>
                </c:pt>
                <c:pt idx="27">
                  <c:v>0.30204670879975176</c:v>
                </c:pt>
                <c:pt idx="28">
                  <c:v>0.26365012096472951</c:v>
                </c:pt>
              </c:numCache>
            </c:numRef>
          </c:xVal>
          <c:yVal>
            <c:numRef>
              <c:f>'Selected analyses'!$CO$80:$CO$108</c:f>
              <c:numCache>
                <c:formatCode>0.000</c:formatCode>
                <c:ptCount val="29"/>
                <c:pt idx="0">
                  <c:v>0.33226118988427339</c:v>
                </c:pt>
                <c:pt idx="1">
                  <c:v>0.35651470036332877</c:v>
                </c:pt>
                <c:pt idx="2">
                  <c:v>0.35242763179594377</c:v>
                </c:pt>
                <c:pt idx="3">
                  <c:v>0.35616083173251051</c:v>
                </c:pt>
                <c:pt idx="4">
                  <c:v>0.35287443208774627</c:v>
                </c:pt>
                <c:pt idx="5">
                  <c:v>0.36727522836276999</c:v>
                </c:pt>
                <c:pt idx="6">
                  <c:v>0.34993528299887922</c:v>
                </c:pt>
                <c:pt idx="7">
                  <c:v>0.35149734830538282</c:v>
                </c:pt>
                <c:pt idx="8">
                  <c:v>0.357645583622557</c:v>
                </c:pt>
                <c:pt idx="9">
                  <c:v>0.3552319756672862</c:v>
                </c:pt>
                <c:pt idx="10">
                  <c:v>0.35769948139104302</c:v>
                </c:pt>
                <c:pt idx="11">
                  <c:v>0.3533765300118632</c:v>
                </c:pt>
                <c:pt idx="12">
                  <c:v>0.35048942932246296</c:v>
                </c:pt>
                <c:pt idx="13">
                  <c:v>0.37795060449282741</c:v>
                </c:pt>
                <c:pt idx="14">
                  <c:v>0.32849871247030066</c:v>
                </c:pt>
                <c:pt idx="15">
                  <c:v>0.39991541430080146</c:v>
                </c:pt>
                <c:pt idx="16">
                  <c:v>0.39441445004721576</c:v>
                </c:pt>
                <c:pt idx="17">
                  <c:v>0.41318223073411448</c:v>
                </c:pt>
                <c:pt idx="18">
                  <c:v>0.40521898554813585</c:v>
                </c:pt>
                <c:pt idx="19">
                  <c:v>0.40572951937260654</c:v>
                </c:pt>
                <c:pt idx="20">
                  <c:v>0.38547542302673776</c:v>
                </c:pt>
                <c:pt idx="21">
                  <c:v>0.39605784465758609</c:v>
                </c:pt>
                <c:pt idx="22">
                  <c:v>0.38809784749731308</c:v>
                </c:pt>
                <c:pt idx="23">
                  <c:v>0.35766502091595248</c:v>
                </c:pt>
                <c:pt idx="24">
                  <c:v>0.40653712115899909</c:v>
                </c:pt>
                <c:pt idx="25">
                  <c:v>0.37086802016709958</c:v>
                </c:pt>
                <c:pt idx="26">
                  <c:v>0.37584286331107453</c:v>
                </c:pt>
                <c:pt idx="27">
                  <c:v>0.40348961810562201</c:v>
                </c:pt>
                <c:pt idx="28">
                  <c:v>0.34382238382844871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976-4A07-9BC0-DEB7510AF02C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471E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analyses'!$CN$109:$CN$126</c:f>
              <c:numCache>
                <c:formatCode>0.000</c:formatCode>
                <c:ptCount val="18"/>
                <c:pt idx="0">
                  <c:v>0.58326744737183434</c:v>
                </c:pt>
                <c:pt idx="1">
                  <c:v>0.59147228380759609</c:v>
                </c:pt>
                <c:pt idx="2">
                  <c:v>0.59681482992516055</c:v>
                </c:pt>
                <c:pt idx="3">
                  <c:v>0.59638536511952445</c:v>
                </c:pt>
                <c:pt idx="4">
                  <c:v>0.57171548792473237</c:v>
                </c:pt>
                <c:pt idx="5">
                  <c:v>0.59098407829837185</c:v>
                </c:pt>
                <c:pt idx="6">
                  <c:v>0.590533172570057</c:v>
                </c:pt>
                <c:pt idx="7">
                  <c:v>0.58843918882263591</c:v>
                </c:pt>
                <c:pt idx="8">
                  <c:v>0.59050467162282083</c:v>
                </c:pt>
                <c:pt idx="9">
                  <c:v>0.5883234324043578</c:v>
                </c:pt>
                <c:pt idx="10">
                  <c:v>0.59274468294828697</c:v>
                </c:pt>
                <c:pt idx="11">
                  <c:v>0.59184281879611422</c:v>
                </c:pt>
                <c:pt idx="12">
                  <c:v>0.59601797679509738</c:v>
                </c:pt>
                <c:pt idx="13">
                  <c:v>0.59315047779680508</c:v>
                </c:pt>
                <c:pt idx="14">
                  <c:v>0.57049457178561347</c:v>
                </c:pt>
                <c:pt idx="15">
                  <c:v>0.57934793155025643</c:v>
                </c:pt>
                <c:pt idx="16">
                  <c:v>0.59195969727678854</c:v>
                </c:pt>
                <c:pt idx="17">
                  <c:v>0.58094162104942837</c:v>
                </c:pt>
              </c:numCache>
            </c:numRef>
          </c:xVal>
          <c:yVal>
            <c:numRef>
              <c:f>'Selected analyses'!$CO$109:$CO$126</c:f>
              <c:numCache>
                <c:formatCode>0.000</c:formatCode>
                <c:ptCount val="18"/>
                <c:pt idx="0">
                  <c:v>0.1202471234966967</c:v>
                </c:pt>
                <c:pt idx="1">
                  <c:v>0.11917442283147917</c:v>
                </c:pt>
                <c:pt idx="2">
                  <c:v>0.10093092963615789</c:v>
                </c:pt>
                <c:pt idx="3">
                  <c:v>9.8090050332702183E-2</c:v>
                </c:pt>
                <c:pt idx="4">
                  <c:v>0.12157221733212277</c:v>
                </c:pt>
                <c:pt idx="5">
                  <c:v>0.10584646608428772</c:v>
                </c:pt>
                <c:pt idx="6">
                  <c:v>0.1021199476164005</c:v>
                </c:pt>
                <c:pt idx="7">
                  <c:v>0.10744275565719549</c:v>
                </c:pt>
                <c:pt idx="8">
                  <c:v>0.11662378027988379</c:v>
                </c:pt>
                <c:pt idx="9">
                  <c:v>0.11383331794458368</c:v>
                </c:pt>
                <c:pt idx="10">
                  <c:v>9.997690447590131E-2</c:v>
                </c:pt>
                <c:pt idx="11">
                  <c:v>0.10228974963270442</c:v>
                </c:pt>
                <c:pt idx="12">
                  <c:v>9.9932022703698234E-2</c:v>
                </c:pt>
                <c:pt idx="13">
                  <c:v>0.10754868159013779</c:v>
                </c:pt>
                <c:pt idx="14">
                  <c:v>0.10779024707206364</c:v>
                </c:pt>
                <c:pt idx="15">
                  <c:v>0.11787894074315991</c:v>
                </c:pt>
                <c:pt idx="16">
                  <c:v>0.10102841327469363</c:v>
                </c:pt>
                <c:pt idx="17">
                  <c:v>0.11309271006874129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976-4A07-9BC0-DEB7510AF02C}"/>
            </c:ext>
          </c:extLst>
        </c:ser>
        <c:ser>
          <c:idx val="16"/>
          <c:order val="8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analyses'!$CN$147</c:f>
              <c:numCache>
                <c:formatCode>0.000</c:formatCode>
                <c:ptCount val="1"/>
                <c:pt idx="0">
                  <c:v>0.2857142857142857</c:v>
                </c:pt>
              </c:numCache>
            </c:numRef>
          </c:xVal>
          <c:yVal>
            <c:numRef>
              <c:f>'Selected analyses'!$CO$147</c:f>
              <c:numCache>
                <c:formatCode>0.000</c:formatCode>
                <c:ptCount val="1"/>
                <c:pt idx="0">
                  <c:v>0.49487165930539345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976-4A07-9BC0-DEB7510AF02C}"/>
            </c:ext>
          </c:extLst>
        </c:ser>
        <c:ser>
          <c:idx val="21"/>
          <c:order val="9"/>
          <c:tx>
            <c:strRef>
              <c:f>'Selected analyses'!$CF$153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6467236467236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analyses'!$CN$153</c:f>
              <c:numCache>
                <c:formatCode>0.000</c:formatCode>
                <c:ptCount val="1"/>
                <c:pt idx="0">
                  <c:v>0.68965517241379304</c:v>
                </c:pt>
              </c:numCache>
            </c:numRef>
          </c:xVal>
          <c:yVal>
            <c:numRef>
              <c:f>'Selected analyses'!$CO$153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976-4A07-9BC0-DEB7510AF02C}"/>
            </c:ext>
          </c:extLst>
        </c:ser>
        <c:ser>
          <c:idx val="7"/>
          <c:order val="10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76-4A07-9BC0-DEB7510AF0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analyses'!$CN$149</c:f>
              <c:numCache>
                <c:formatCode>0.000</c:formatCode>
                <c:ptCount val="1"/>
                <c:pt idx="0">
                  <c:v>0.12244897959183672</c:v>
                </c:pt>
              </c:numCache>
            </c:numRef>
          </c:xVal>
          <c:yVal>
            <c:numRef>
              <c:f>'Selected analyses'!$CO$149</c:f>
              <c:numCache>
                <c:formatCode>0.000</c:formatCode>
                <c:ptCount val="1"/>
                <c:pt idx="0">
                  <c:v>0.21208785398802574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976-4A07-9BC0-DEB7510AF02C}"/>
            </c:ext>
          </c:extLst>
        </c:ser>
        <c:ser>
          <c:idx val="22"/>
          <c:order val="11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analyses'!$CN$152</c:f>
              <c:numCache>
                <c:formatCode>0.000</c:formatCode>
                <c:ptCount val="1"/>
                <c:pt idx="0">
                  <c:v>0.26130653266331655</c:v>
                </c:pt>
              </c:numCache>
            </c:numRef>
          </c:xVal>
          <c:yVal>
            <c:numRef>
              <c:f>'Selected analyses'!$CO$152</c:f>
              <c:numCache>
                <c:formatCode>0.000</c:formatCode>
                <c:ptCount val="1"/>
                <c:pt idx="0">
                  <c:v>0.41778109931309598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976-4A07-9BC0-DEB7510AF02C}"/>
            </c:ext>
          </c:extLst>
        </c:ser>
        <c:ser>
          <c:idx val="3"/>
          <c:order val="12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analyses'!$CN$150</c:f>
              <c:numCache>
                <c:formatCode>0.000</c:formatCode>
                <c:ptCount val="1"/>
                <c:pt idx="0">
                  <c:v>0.17857142857142855</c:v>
                </c:pt>
              </c:numCache>
            </c:numRef>
          </c:xVal>
          <c:yVal>
            <c:numRef>
              <c:f>'Selected analyses'!$CO$150</c:f>
              <c:numCache>
                <c:formatCode>0.000</c:formatCode>
                <c:ptCount val="1"/>
                <c:pt idx="0">
                  <c:v>0.18557687223952252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976-4A07-9BC0-DEB7510AF02C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1.6062290371308855E-2"/>
                  <c:y val="3.87464529896725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analyses'!$DA$155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analyses'!$CO$155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976-4A07-9BC0-DEB7510AF02C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analyses'!$CN$151</c:f>
              <c:numCache>
                <c:formatCode>0.000</c:formatCode>
                <c:ptCount val="1"/>
                <c:pt idx="0">
                  <c:v>0.27777777777777779</c:v>
                </c:pt>
              </c:numCache>
            </c:numRef>
          </c:xVal>
          <c:yVal>
            <c:numRef>
              <c:f>'Selected analyses'!$CO$151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976-4A07-9BC0-DEB7510AF02C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76-4A07-9BC0-DEB7510AF0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analyses'!$CO$143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976-4A07-9BC0-DEB7510AF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4767"/>
        <c:axId val="1"/>
      </c:scatterChart>
      <c:valAx>
        <c:axId val="536014767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476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319544955485523"/>
          <c:y val="9.2108106744976485E-3"/>
          <c:w val="0.26019208279822864"/>
          <c:h val="0.15000463098467595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6D-44AC-A5ED-488A2DB37C1A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6D-44AC-A5ED-488A2DB37C1A}"/>
            </c:ext>
          </c:extLst>
        </c:ser>
        <c:ser>
          <c:idx val="4"/>
          <c:order val="2"/>
          <c:tx>
            <c:strRef>
              <c:f>'Selected analyses'!$CF$144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analyses'!$CN$144</c:f>
              <c:numCache>
                <c:formatCode>0.000</c:formatCode>
                <c:ptCount val="1"/>
                <c:pt idx="0">
                  <c:v>0.52631578947368418</c:v>
                </c:pt>
              </c:numCache>
            </c:numRef>
          </c:xVal>
          <c:yVal>
            <c:numRef>
              <c:f>'Selected analyses'!$CO$144</c:f>
              <c:numCache>
                <c:formatCode>0.000</c:formatCode>
                <c:ptCount val="1"/>
                <c:pt idx="0">
                  <c:v>0.18232113763882918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6D-44AC-A5ED-488A2DB37C1A}"/>
            </c:ext>
          </c:extLst>
        </c:ser>
        <c:ser>
          <c:idx val="8"/>
          <c:order val="3"/>
          <c:tx>
            <c:strRef>
              <c:f>'Selected analyses'!$CF$146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8.8510564086465932E-2"/>
                  <c:y val="3.748462211454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analyses'!$CN$146</c:f>
              <c:numCache>
                <c:formatCode>0.000</c:formatCode>
                <c:ptCount val="1"/>
                <c:pt idx="0">
                  <c:v>0.4705882352941177</c:v>
                </c:pt>
              </c:numCache>
            </c:numRef>
          </c:xVal>
          <c:yVal>
            <c:numRef>
              <c:f>'Selected analyses'!$CO$146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6D-44AC-A5ED-488A2DB37C1A}"/>
            </c:ext>
          </c:extLst>
        </c:ser>
        <c:ser>
          <c:idx val="19"/>
          <c:order val="4"/>
          <c:tx>
            <c:strRef>
              <c:f>'Selected analyses'!$CP$8</c:f>
              <c:strCache>
                <c:ptCount val="1"/>
                <c:pt idx="0">
                  <c:v>Fib. Fossil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analyses'!$CN$8:$CN$35</c:f>
              <c:numCache>
                <c:formatCode>0.000</c:formatCode>
                <c:ptCount val="28"/>
                <c:pt idx="0">
                  <c:v>0.60825003982525649</c:v>
                </c:pt>
                <c:pt idx="1">
                  <c:v>0.60131041061505464</c:v>
                </c:pt>
                <c:pt idx="2">
                  <c:v>0.56971516306916681</c:v>
                </c:pt>
                <c:pt idx="3">
                  <c:v>0.59735228873058654</c:v>
                </c:pt>
                <c:pt idx="4">
                  <c:v>0.61940788058315799</c:v>
                </c:pt>
                <c:pt idx="5">
                  <c:v>0.62733625401867354</c:v>
                </c:pt>
                <c:pt idx="6">
                  <c:v>0.63680574773848719</c:v>
                </c:pt>
                <c:pt idx="7">
                  <c:v>0.63411604835277458</c:v>
                </c:pt>
                <c:pt idx="8">
                  <c:v>0.6111474097027767</c:v>
                </c:pt>
                <c:pt idx="9">
                  <c:v>0.62096696747867464</c:v>
                </c:pt>
                <c:pt idx="10">
                  <c:v>0.56263663277019016</c:v>
                </c:pt>
                <c:pt idx="11">
                  <c:v>0.65383386930666443</c:v>
                </c:pt>
                <c:pt idx="12">
                  <c:v>0.62923221106787297</c:v>
                </c:pt>
                <c:pt idx="13">
                  <c:v>0.63406180842811555</c:v>
                </c:pt>
                <c:pt idx="14">
                  <c:v>0.6440839938268178</c:v>
                </c:pt>
                <c:pt idx="15">
                  <c:v>0.61265305433600814</c:v>
                </c:pt>
                <c:pt idx="16">
                  <c:v>0.55193978184740611</c:v>
                </c:pt>
                <c:pt idx="17">
                  <c:v>0.64198712028958027</c:v>
                </c:pt>
                <c:pt idx="18">
                  <c:v>0.58310787735998926</c:v>
                </c:pt>
                <c:pt idx="19">
                  <c:v>0.62504157095382895</c:v>
                </c:pt>
                <c:pt idx="20">
                  <c:v>0.56194927916407511</c:v>
                </c:pt>
                <c:pt idx="21">
                  <c:v>0.60193265376015204</c:v>
                </c:pt>
                <c:pt idx="22">
                  <c:v>0.6172942300245241</c:v>
                </c:pt>
                <c:pt idx="23">
                  <c:v>0.58609071393910528</c:v>
                </c:pt>
                <c:pt idx="24">
                  <c:v>0.5767965941221137</c:v>
                </c:pt>
                <c:pt idx="25">
                  <c:v>0.62904718593187026</c:v>
                </c:pt>
                <c:pt idx="26">
                  <c:v>0.56414025827896053</c:v>
                </c:pt>
                <c:pt idx="27">
                  <c:v>0.60521983004625612</c:v>
                </c:pt>
              </c:numCache>
            </c:numRef>
          </c:xVal>
          <c:yVal>
            <c:numRef>
              <c:f>'Selected analyses'!$CO$8:$CO$35</c:f>
              <c:numCache>
                <c:formatCode>0.000</c:formatCode>
                <c:ptCount val="28"/>
                <c:pt idx="0">
                  <c:v>9.5532899957715023E-2</c:v>
                </c:pt>
                <c:pt idx="1">
                  <c:v>9.1621099861374775E-2</c:v>
                </c:pt>
                <c:pt idx="2">
                  <c:v>0.10868319560090452</c:v>
                </c:pt>
                <c:pt idx="3">
                  <c:v>6.7841054108445334E-2</c:v>
                </c:pt>
                <c:pt idx="4">
                  <c:v>0.10492132397010201</c:v>
                </c:pt>
                <c:pt idx="5">
                  <c:v>6.7298907886495701E-2</c:v>
                </c:pt>
                <c:pt idx="6">
                  <c:v>6.7185214600090901E-2</c:v>
                </c:pt>
                <c:pt idx="7">
                  <c:v>6.218767364569372E-2</c:v>
                </c:pt>
                <c:pt idx="8">
                  <c:v>9.2617668037436054E-2</c:v>
                </c:pt>
                <c:pt idx="9">
                  <c:v>8.1749776644943747E-2</c:v>
                </c:pt>
                <c:pt idx="10">
                  <c:v>7.75019671170466E-2</c:v>
                </c:pt>
                <c:pt idx="11">
                  <c:v>5.3156155143122732E-2</c:v>
                </c:pt>
                <c:pt idx="12">
                  <c:v>5.1812615031653672E-2</c:v>
                </c:pt>
                <c:pt idx="13">
                  <c:v>5.3286805531632654E-2</c:v>
                </c:pt>
                <c:pt idx="14">
                  <c:v>3.9578476852060548E-2</c:v>
                </c:pt>
                <c:pt idx="15">
                  <c:v>4.8249787831093502E-2</c:v>
                </c:pt>
                <c:pt idx="16">
                  <c:v>7.5736518069092026E-2</c:v>
                </c:pt>
                <c:pt idx="17">
                  <c:v>4.0896443111690987E-2</c:v>
                </c:pt>
                <c:pt idx="18">
                  <c:v>6.1388974971667148E-2</c:v>
                </c:pt>
                <c:pt idx="19">
                  <c:v>4.98963596691165E-2</c:v>
                </c:pt>
                <c:pt idx="20">
                  <c:v>6.3169185476634748E-2</c:v>
                </c:pt>
                <c:pt idx="21">
                  <c:v>0.10646420599273961</c:v>
                </c:pt>
                <c:pt idx="22">
                  <c:v>8.4434776970142789E-2</c:v>
                </c:pt>
                <c:pt idx="23">
                  <c:v>0.10410370269112321</c:v>
                </c:pt>
                <c:pt idx="24">
                  <c:v>9.5025827091407292E-2</c:v>
                </c:pt>
                <c:pt idx="25">
                  <c:v>8.6597152121645732E-2</c:v>
                </c:pt>
                <c:pt idx="26">
                  <c:v>0.11729747971563534</c:v>
                </c:pt>
                <c:pt idx="27">
                  <c:v>8.2261364784238677E-2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6D-44AC-A5ED-488A2DB37C1A}"/>
            </c:ext>
          </c:extLst>
        </c:ser>
        <c:ser>
          <c:idx val="12"/>
          <c:order val="5"/>
          <c:tx>
            <c:strRef>
              <c:f>'Selected analyses'!$CP$36</c:f>
              <c:strCache>
                <c:ptCount val="1"/>
                <c:pt idx="0">
                  <c:v>Fossil Mg-rich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analyses'!$CN$36:$CN$57</c:f>
              <c:numCache>
                <c:formatCode>0.000</c:formatCode>
                <c:ptCount val="22"/>
                <c:pt idx="0">
                  <c:v>0.60976412525142443</c:v>
                </c:pt>
                <c:pt idx="1">
                  <c:v>0.61164318418959629</c:v>
                </c:pt>
                <c:pt idx="2">
                  <c:v>0.60665379894732874</c:v>
                </c:pt>
                <c:pt idx="3">
                  <c:v>0.60441769515519228</c:v>
                </c:pt>
                <c:pt idx="4">
                  <c:v>0.58565789349888142</c:v>
                </c:pt>
                <c:pt idx="5">
                  <c:v>0.60998253789279189</c:v>
                </c:pt>
                <c:pt idx="6">
                  <c:v>0.60356962007209425</c:v>
                </c:pt>
                <c:pt idx="7">
                  <c:v>0.6052965192977241</c:v>
                </c:pt>
                <c:pt idx="8">
                  <c:v>0.60203765990879232</c:v>
                </c:pt>
                <c:pt idx="9">
                  <c:v>0.59897871795281021</c:v>
                </c:pt>
                <c:pt idx="10">
                  <c:v>0.59214393323854952</c:v>
                </c:pt>
                <c:pt idx="11">
                  <c:v>0.604850757852603</c:v>
                </c:pt>
                <c:pt idx="12">
                  <c:v>0.6246168884593708</c:v>
                </c:pt>
                <c:pt idx="13">
                  <c:v>0.61307388214940295</c:v>
                </c:pt>
                <c:pt idx="14">
                  <c:v>0.61029836157901862</c:v>
                </c:pt>
                <c:pt idx="15">
                  <c:v>0.61073778781204613</c:v>
                </c:pt>
                <c:pt idx="16">
                  <c:v>0.62782456801963471</c:v>
                </c:pt>
                <c:pt idx="17">
                  <c:v>0.61209028152228651</c:v>
                </c:pt>
                <c:pt idx="18">
                  <c:v>0.61370696638637612</c:v>
                </c:pt>
                <c:pt idx="19">
                  <c:v>0.59626272838629835</c:v>
                </c:pt>
                <c:pt idx="20">
                  <c:v>0.61003769915563211</c:v>
                </c:pt>
                <c:pt idx="21">
                  <c:v>0.59520930761107138</c:v>
                </c:pt>
              </c:numCache>
            </c:numRef>
          </c:xVal>
          <c:yVal>
            <c:numRef>
              <c:f>'Selected analyses'!$CO$36:$CO$57</c:f>
              <c:numCache>
                <c:formatCode>0.000</c:formatCode>
                <c:ptCount val="22"/>
                <c:pt idx="0">
                  <c:v>8.8088579915729798E-2</c:v>
                </c:pt>
                <c:pt idx="1">
                  <c:v>7.6927025022147405E-2</c:v>
                </c:pt>
                <c:pt idx="2">
                  <c:v>8.4456146911658259E-2</c:v>
                </c:pt>
                <c:pt idx="3">
                  <c:v>8.6371694779555919E-2</c:v>
                </c:pt>
                <c:pt idx="4">
                  <c:v>9.2537391599298316E-2</c:v>
                </c:pt>
                <c:pt idx="5">
                  <c:v>8.4390442629728321E-2</c:v>
                </c:pt>
                <c:pt idx="6">
                  <c:v>9.2582056533853596E-2</c:v>
                </c:pt>
                <c:pt idx="7">
                  <c:v>8.1963301569616301E-2</c:v>
                </c:pt>
                <c:pt idx="8">
                  <c:v>8.386994032460153E-2</c:v>
                </c:pt>
                <c:pt idx="9">
                  <c:v>8.4270509348879738E-2</c:v>
                </c:pt>
                <c:pt idx="10">
                  <c:v>8.1673796607985738E-2</c:v>
                </c:pt>
                <c:pt idx="11">
                  <c:v>8.5935392061147975E-2</c:v>
                </c:pt>
                <c:pt idx="12">
                  <c:v>6.7337493639785764E-2</c:v>
                </c:pt>
                <c:pt idx="13">
                  <c:v>7.3362315544356474E-2</c:v>
                </c:pt>
                <c:pt idx="14">
                  <c:v>8.4896428722840797E-2</c:v>
                </c:pt>
                <c:pt idx="15">
                  <c:v>9.2654702018600946E-2</c:v>
                </c:pt>
                <c:pt idx="16">
                  <c:v>6.8793395240170765E-2</c:v>
                </c:pt>
                <c:pt idx="17">
                  <c:v>8.8163163932385769E-2</c:v>
                </c:pt>
                <c:pt idx="18">
                  <c:v>7.8390609010437234E-2</c:v>
                </c:pt>
                <c:pt idx="19">
                  <c:v>8.3550129400217679E-2</c:v>
                </c:pt>
                <c:pt idx="20">
                  <c:v>8.3319701447586991E-2</c:v>
                </c:pt>
                <c:pt idx="21">
                  <c:v>8.2258719490365603E-2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6D-44AC-A5ED-488A2DB37C1A}"/>
            </c:ext>
          </c:extLst>
        </c:ser>
        <c:ser>
          <c:idx val="5"/>
          <c:order val="6"/>
          <c:tx>
            <c:strRef>
              <c:f>'Selected analyses'!$CP$58</c:f>
              <c:strCache>
                <c:ptCount val="1"/>
                <c:pt idx="0">
                  <c:v>Fib. Fossil 2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analyses'!$CN$58:$CN$62</c:f>
              <c:numCache>
                <c:formatCode>0.000</c:formatCode>
                <c:ptCount val="5"/>
                <c:pt idx="0">
                  <c:v>0.1962869006257498</c:v>
                </c:pt>
                <c:pt idx="1">
                  <c:v>0.2265358312346889</c:v>
                </c:pt>
                <c:pt idx="2">
                  <c:v>0.2025856399323705</c:v>
                </c:pt>
                <c:pt idx="3">
                  <c:v>0.21602999572463255</c:v>
                </c:pt>
                <c:pt idx="4">
                  <c:v>0.21018476403273179</c:v>
                </c:pt>
              </c:numCache>
            </c:numRef>
          </c:xVal>
          <c:yVal>
            <c:numRef>
              <c:f>'Selected analyses'!$CO$58:$CO$62</c:f>
              <c:numCache>
                <c:formatCode>0.000</c:formatCode>
                <c:ptCount val="5"/>
                <c:pt idx="0">
                  <c:v>0.20661138468393744</c:v>
                </c:pt>
                <c:pt idx="1">
                  <c:v>0.2247199260942388</c:v>
                </c:pt>
                <c:pt idx="2">
                  <c:v>0.23650037126068726</c:v>
                </c:pt>
                <c:pt idx="3">
                  <c:v>0.21938379562263735</c:v>
                </c:pt>
                <c:pt idx="4">
                  <c:v>0.23915119043267752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D6D-44AC-A5ED-488A2DB37C1A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D6D-44AC-A5ED-488A2DB37C1A}"/>
            </c:ext>
          </c:extLst>
        </c:ser>
        <c:ser>
          <c:idx val="16"/>
          <c:order val="8"/>
          <c:tx>
            <c:strRef>
              <c:f>'Selected analyses'!$DD$147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analyses'!$CN$147</c:f>
              <c:numCache>
                <c:formatCode>0.000</c:formatCode>
                <c:ptCount val="1"/>
                <c:pt idx="0">
                  <c:v>0.2857142857142857</c:v>
                </c:pt>
              </c:numCache>
            </c:numRef>
          </c:xVal>
          <c:yVal>
            <c:numRef>
              <c:f>'Selected analyses'!$CO$147</c:f>
              <c:numCache>
                <c:formatCode>0.000</c:formatCode>
                <c:ptCount val="1"/>
                <c:pt idx="0">
                  <c:v>0.49487165930539345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D6D-44AC-A5ED-488A2DB37C1A}"/>
            </c:ext>
          </c:extLst>
        </c:ser>
        <c:ser>
          <c:idx val="21"/>
          <c:order val="9"/>
          <c:tx>
            <c:strRef>
              <c:f>'Selected analyses'!$CF$153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537098560354374E-2"/>
                  <c:y val="3.6467236467236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analyses'!$CN$153</c:f>
              <c:numCache>
                <c:formatCode>0.000</c:formatCode>
                <c:ptCount val="1"/>
                <c:pt idx="0">
                  <c:v>0.68965517241379304</c:v>
                </c:pt>
              </c:numCache>
            </c:numRef>
          </c:xVal>
          <c:yVal>
            <c:numRef>
              <c:f>'Selected analyses'!$CO$153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D6D-44AC-A5ED-488A2DB37C1A}"/>
            </c:ext>
          </c:extLst>
        </c:ser>
        <c:ser>
          <c:idx val="7"/>
          <c:order val="10"/>
          <c:tx>
            <c:strRef>
              <c:f>'Selected analyses'!$DD$149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6D-44AC-A5ED-488A2DB37C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analyses'!$CN$149</c:f>
              <c:numCache>
                <c:formatCode>0.000</c:formatCode>
                <c:ptCount val="1"/>
                <c:pt idx="0">
                  <c:v>0.12244897959183672</c:v>
                </c:pt>
              </c:numCache>
            </c:numRef>
          </c:xVal>
          <c:yVal>
            <c:numRef>
              <c:f>'Selected analyses'!$CO$149</c:f>
              <c:numCache>
                <c:formatCode>0.000</c:formatCode>
                <c:ptCount val="1"/>
                <c:pt idx="0">
                  <c:v>0.21208785398802574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D6D-44AC-A5ED-488A2DB37C1A}"/>
            </c:ext>
          </c:extLst>
        </c:ser>
        <c:ser>
          <c:idx val="22"/>
          <c:order val="11"/>
          <c:tx>
            <c:strRef>
              <c:f>'Selected analyses'!$DD$152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analyses'!$CN$152</c:f>
              <c:numCache>
                <c:formatCode>0.000</c:formatCode>
                <c:ptCount val="1"/>
                <c:pt idx="0">
                  <c:v>0.26130653266331655</c:v>
                </c:pt>
              </c:numCache>
            </c:numRef>
          </c:xVal>
          <c:yVal>
            <c:numRef>
              <c:f>'Selected analyses'!$CO$152</c:f>
              <c:numCache>
                <c:formatCode>0.000</c:formatCode>
                <c:ptCount val="1"/>
                <c:pt idx="0">
                  <c:v>0.41778109931309598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D6D-44AC-A5ED-488A2DB37C1A}"/>
            </c:ext>
          </c:extLst>
        </c:ser>
        <c:ser>
          <c:idx val="3"/>
          <c:order val="12"/>
          <c:tx>
            <c:v>LC-Mont</c:v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analyses'!$CN$150</c:f>
              <c:numCache>
                <c:formatCode>0.000</c:formatCode>
                <c:ptCount val="1"/>
                <c:pt idx="0">
                  <c:v>0.17857142857142855</c:v>
                </c:pt>
              </c:numCache>
            </c:numRef>
          </c:xVal>
          <c:yVal>
            <c:numRef>
              <c:f>'Selected analyses'!$CO$150</c:f>
              <c:numCache>
                <c:formatCode>0.000</c:formatCode>
                <c:ptCount val="1"/>
                <c:pt idx="0">
                  <c:v>0.18557687223952252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D6D-44AC-A5ED-488A2DB37C1A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1.6062290371308855E-2"/>
                  <c:y val="3.87464529896725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analyses'!$DA$155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analyses'!$CO$155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D6D-44AC-A5ED-488A2DB37C1A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analyses'!$CN$151</c:f>
              <c:numCache>
                <c:formatCode>0.000</c:formatCode>
                <c:ptCount val="1"/>
                <c:pt idx="0">
                  <c:v>0.27777777777777779</c:v>
                </c:pt>
              </c:numCache>
            </c:numRef>
          </c:xVal>
          <c:yVal>
            <c:numRef>
              <c:f>'Selected analyses'!$CO$151</c:f>
              <c:numCache>
                <c:formatCode>0.000</c:formatCode>
                <c:ptCount val="1"/>
                <c:pt idx="0">
                  <c:v>0.28867513459481287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D6D-44AC-A5ED-488A2DB37C1A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D6D-44AC-A5ED-488A2DB37C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analyses'!$CN$143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analyses'!$CO$143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D6D-44AC-A5ED-488A2DB3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1439"/>
        <c:axId val="1"/>
      </c:scatterChart>
      <c:valAx>
        <c:axId val="53601143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1439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3221391089832022"/>
          <c:y val="9.259556478294885E-3"/>
          <c:w val="0.2599029557603047"/>
          <c:h val="0.18254554200067055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10-4336-8E62-405D709C4B19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10-4336-8E62-405D709C4B19}"/>
            </c:ext>
          </c:extLst>
        </c:ser>
        <c:ser>
          <c:idx val="4"/>
          <c:order val="2"/>
          <c:tx>
            <c:strRef>
              <c:f>'Selected analyses'!$BT$144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analyses'!$CB$144</c:f>
              <c:numCache>
                <c:formatCode>0.000</c:formatCode>
                <c:ptCount val="1"/>
                <c:pt idx="0">
                  <c:v>0.74285714285714288</c:v>
                </c:pt>
              </c:numCache>
            </c:numRef>
          </c:xVal>
          <c:yVal>
            <c:numRef>
              <c:f>'Selected analyses'!$CC$144</c:f>
              <c:numCache>
                <c:formatCode>0.000</c:formatCode>
                <c:ptCount val="1"/>
                <c:pt idx="0">
                  <c:v>9.8974331861078693E-2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10-4336-8E62-405D709C4B19}"/>
            </c:ext>
          </c:extLst>
        </c:ser>
        <c:ser>
          <c:idx val="8"/>
          <c:order val="3"/>
          <c:tx>
            <c:strRef>
              <c:f>'Selected analyses'!$BT$146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315642584773393"/>
                  <c:y val="3.7484573687548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analyses'!$CB$146</c:f>
              <c:numCache>
                <c:formatCode>0.000</c:formatCode>
                <c:ptCount val="1"/>
                <c:pt idx="0">
                  <c:v>0.72727272727272729</c:v>
                </c:pt>
              </c:numCache>
            </c:numRef>
          </c:xVal>
          <c:yVal>
            <c:numRef>
              <c:f>'Selected analyses'!$CC$146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10-4336-8E62-405D709C4B19}"/>
            </c:ext>
          </c:extLst>
        </c:ser>
        <c:ser>
          <c:idx val="19"/>
          <c:order val="4"/>
          <c:tx>
            <c:strRef>
              <c:f>'Selected analyses'!$CF$68</c:f>
              <c:strCache>
                <c:ptCount val="1"/>
                <c:pt idx="0">
                  <c:v>Rock matrix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analyses'!$CB$68:$CB$78</c:f>
              <c:numCache>
                <c:formatCode>0.000</c:formatCode>
                <c:ptCount val="11"/>
                <c:pt idx="0">
                  <c:v>0.32205773107462665</c:v>
                </c:pt>
                <c:pt idx="1">
                  <c:v>0.26596165182589998</c:v>
                </c:pt>
                <c:pt idx="2">
                  <c:v>0.3102147967290374</c:v>
                </c:pt>
                <c:pt idx="3">
                  <c:v>0.34834237695529713</c:v>
                </c:pt>
                <c:pt idx="4">
                  <c:v>0.40511817449054965</c:v>
                </c:pt>
                <c:pt idx="5">
                  <c:v>0.40722535660807502</c:v>
                </c:pt>
                <c:pt idx="6">
                  <c:v>0.4057839613949123</c:v>
                </c:pt>
                <c:pt idx="7">
                  <c:v>0.43245404891112543</c:v>
                </c:pt>
                <c:pt idx="8">
                  <c:v>0.3842952884639933</c:v>
                </c:pt>
                <c:pt idx="9">
                  <c:v>0.36253603521804034</c:v>
                </c:pt>
                <c:pt idx="10">
                  <c:v>0.39513805071743729</c:v>
                </c:pt>
              </c:numCache>
            </c:numRef>
          </c:xVal>
          <c:yVal>
            <c:numRef>
              <c:f>'Selected analyses'!$CC$68:$CC$78</c:f>
              <c:numCache>
                <c:formatCode>0.000</c:formatCode>
                <c:ptCount val="11"/>
                <c:pt idx="0">
                  <c:v>0.33881377047341654</c:v>
                </c:pt>
                <c:pt idx="1">
                  <c:v>0.27509890206943099</c:v>
                </c:pt>
                <c:pt idx="2">
                  <c:v>0.26140838784519005</c:v>
                </c:pt>
                <c:pt idx="3">
                  <c:v>0.22093359242412383</c:v>
                </c:pt>
                <c:pt idx="4">
                  <c:v>0.30615670265054279</c:v>
                </c:pt>
                <c:pt idx="5">
                  <c:v>0.30020725366257561</c:v>
                </c:pt>
                <c:pt idx="6">
                  <c:v>0.26789330960085717</c:v>
                </c:pt>
                <c:pt idx="7">
                  <c:v>0.25032944081496861</c:v>
                </c:pt>
                <c:pt idx="8">
                  <c:v>0.26857916866455456</c:v>
                </c:pt>
                <c:pt idx="9">
                  <c:v>0.30606856536297222</c:v>
                </c:pt>
                <c:pt idx="10">
                  <c:v>0.28156138400629638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10-4336-8E62-405D709C4B19}"/>
            </c:ext>
          </c:extLst>
        </c:ser>
        <c:ser>
          <c:idx val="12"/>
          <c:order val="5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analyses'!$CB$79:$CB$79</c:f>
              <c:numCache>
                <c:formatCode>0.000</c:formatCode>
                <c:ptCount val="1"/>
                <c:pt idx="0">
                  <c:v>0.2757947970694688</c:v>
                </c:pt>
              </c:numCache>
            </c:numRef>
          </c:xVal>
          <c:yVal>
            <c:numRef>
              <c:f>'Selected analyses'!$CC$79:$CC$79</c:f>
              <c:numCache>
                <c:formatCode>0.000</c:formatCode>
                <c:ptCount val="1"/>
                <c:pt idx="0">
                  <c:v>0.2461273987764219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10-4336-8E62-405D709C4B19}"/>
            </c:ext>
          </c:extLst>
        </c:ser>
        <c:ser>
          <c:idx val="5"/>
          <c:order val="6"/>
          <c:tx>
            <c:strRef>
              <c:f>'Selected analyses'!$CD$80</c:f>
              <c:strCache>
                <c:ptCount val="1"/>
                <c:pt idx="0">
                  <c:v>Rock mica musc-like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5B9BD5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analyses'!$CB$80:$CB$108</c:f>
              <c:numCache>
                <c:formatCode>0.000</c:formatCode>
                <c:ptCount val="29"/>
                <c:pt idx="0">
                  <c:v>0.33977448101865693</c:v>
                </c:pt>
                <c:pt idx="1">
                  <c:v>0.35264725743788838</c:v>
                </c:pt>
                <c:pt idx="2">
                  <c:v>0.34397740494495899</c:v>
                </c:pt>
                <c:pt idx="3">
                  <c:v>0.34578413570955507</c:v>
                </c:pt>
                <c:pt idx="4">
                  <c:v>0.35291292397075202</c:v>
                </c:pt>
                <c:pt idx="5">
                  <c:v>0.34903461390738671</c:v>
                </c:pt>
                <c:pt idx="6">
                  <c:v>0.35327324622784206</c:v>
                </c:pt>
                <c:pt idx="7">
                  <c:v>0.34241770214453071</c:v>
                </c:pt>
                <c:pt idx="8">
                  <c:v>0.34383514711795393</c:v>
                </c:pt>
                <c:pt idx="9">
                  <c:v>0.35796825118375442</c:v>
                </c:pt>
                <c:pt idx="10">
                  <c:v>0.3435405761933954</c:v>
                </c:pt>
                <c:pt idx="11">
                  <c:v>0.34948886666757162</c:v>
                </c:pt>
                <c:pt idx="12">
                  <c:v>0.35258219494218135</c:v>
                </c:pt>
                <c:pt idx="13">
                  <c:v>0.35960500209472301</c:v>
                </c:pt>
                <c:pt idx="14">
                  <c:v>0.33035242276957855</c:v>
                </c:pt>
                <c:pt idx="15">
                  <c:v>0.37256347467909512</c:v>
                </c:pt>
                <c:pt idx="16">
                  <c:v>0.36680078578564568</c:v>
                </c:pt>
                <c:pt idx="17">
                  <c:v>0.38375887172559564</c:v>
                </c:pt>
                <c:pt idx="18">
                  <c:v>0.38422819378830886</c:v>
                </c:pt>
                <c:pt idx="19">
                  <c:v>0.38073431409039216</c:v>
                </c:pt>
                <c:pt idx="20">
                  <c:v>0.39844472099588224</c:v>
                </c:pt>
                <c:pt idx="21">
                  <c:v>0.38411301495673178</c:v>
                </c:pt>
                <c:pt idx="22">
                  <c:v>0.37415542589204953</c:v>
                </c:pt>
                <c:pt idx="23">
                  <c:v>0.34256001810489634</c:v>
                </c:pt>
                <c:pt idx="24">
                  <c:v>0.38874446266693513</c:v>
                </c:pt>
                <c:pt idx="25">
                  <c:v>0.35802099892785388</c:v>
                </c:pt>
                <c:pt idx="26">
                  <c:v>0.35953166222300603</c:v>
                </c:pt>
                <c:pt idx="27">
                  <c:v>0.38678328666279049</c:v>
                </c:pt>
                <c:pt idx="28">
                  <c:v>0.34852917939514255</c:v>
                </c:pt>
              </c:numCache>
            </c:numRef>
          </c:xVal>
          <c:yVal>
            <c:numRef>
              <c:f>'Selected analyses'!$CC$80:$CC$108</c:f>
              <c:numCache>
                <c:formatCode>0.000</c:formatCode>
                <c:ptCount val="29"/>
                <c:pt idx="0">
                  <c:v>0.29468511884358439</c:v>
                </c:pt>
                <c:pt idx="1">
                  <c:v>0.31607079340253352</c:v>
                </c:pt>
                <c:pt idx="2">
                  <c:v>0.3142353987359463</c:v>
                </c:pt>
                <c:pt idx="3">
                  <c:v>0.31759569517655023</c:v>
                </c:pt>
                <c:pt idx="4">
                  <c:v>0.31226393526280194</c:v>
                </c:pt>
                <c:pt idx="5">
                  <c:v>0.32821142940965142</c:v>
                </c:pt>
                <c:pt idx="6">
                  <c:v>0.30916104992100096</c:v>
                </c:pt>
                <c:pt idx="7">
                  <c:v>0.31369882261316628</c:v>
                </c:pt>
                <c:pt idx="8">
                  <c:v>0.31966990770155645</c:v>
                </c:pt>
                <c:pt idx="9">
                  <c:v>0.31329375863983971</c:v>
                </c:pt>
                <c:pt idx="10">
                  <c:v>0.31980723470808653</c:v>
                </c:pt>
                <c:pt idx="11">
                  <c:v>0.31371183996294927</c:v>
                </c:pt>
                <c:pt idx="12">
                  <c:v>0.30991362294671099</c:v>
                </c:pt>
                <c:pt idx="13">
                  <c:v>0.33625862236309417</c:v>
                </c:pt>
                <c:pt idx="14">
                  <c:v>0.29322723657792432</c:v>
                </c:pt>
                <c:pt idx="15">
                  <c:v>0.35527235390423378</c:v>
                </c:pt>
                <c:pt idx="16">
                  <c:v>0.35129726937010597</c:v>
                </c:pt>
                <c:pt idx="17">
                  <c:v>0.365619975654142</c:v>
                </c:pt>
                <c:pt idx="18">
                  <c:v>0.35712104141442413</c:v>
                </c:pt>
                <c:pt idx="19">
                  <c:v>0.3587741877860165</c:v>
                </c:pt>
                <c:pt idx="20">
                  <c:v>0.33239964736527861</c:v>
                </c:pt>
                <c:pt idx="21">
                  <c:v>0.34763101970120136</c:v>
                </c:pt>
                <c:pt idx="22">
                  <c:v>0.34244614265070189</c:v>
                </c:pt>
                <c:pt idx="23">
                  <c:v>0.32004263935199023</c:v>
                </c:pt>
                <c:pt idx="24">
                  <c:v>0.35704713398117222</c:v>
                </c:pt>
                <c:pt idx="25">
                  <c:v>0.32936490080287573</c:v>
                </c:pt>
                <c:pt idx="26">
                  <c:v>0.33408771607474536</c:v>
                </c:pt>
                <c:pt idx="27">
                  <c:v>0.35450306001841997</c:v>
                </c:pt>
                <c:pt idx="28">
                  <c:v>0.30418997396794412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B10-4336-8E62-405D709C4B19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471E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analyses'!$CB$109:$CB$126</c:f>
              <c:numCache>
                <c:formatCode>0.000</c:formatCode>
                <c:ptCount val="18"/>
                <c:pt idx="0">
                  <c:v>0.79447870122994835</c:v>
                </c:pt>
                <c:pt idx="1">
                  <c:v>0.80026354783283205</c:v>
                </c:pt>
                <c:pt idx="2">
                  <c:v>0.80588890879921216</c:v>
                </c:pt>
                <c:pt idx="3">
                  <c:v>0.80590841469682206</c:v>
                </c:pt>
                <c:pt idx="4">
                  <c:v>0.78618397067349377</c:v>
                </c:pt>
                <c:pt idx="5">
                  <c:v>0.8014242113615454</c:v>
                </c:pt>
                <c:pt idx="6">
                  <c:v>0.80153302104694202</c:v>
                </c:pt>
                <c:pt idx="7">
                  <c:v>0.79951384922053181</c:v>
                </c:pt>
                <c:pt idx="8">
                  <c:v>0.79988928150621597</c:v>
                </c:pt>
                <c:pt idx="9">
                  <c:v>0.79871119261524881</c:v>
                </c:pt>
                <c:pt idx="10">
                  <c:v>0.80326267102593374</c:v>
                </c:pt>
                <c:pt idx="11">
                  <c:v>0.80239988800173223</c:v>
                </c:pt>
                <c:pt idx="12">
                  <c:v>0.80546403393232946</c:v>
                </c:pt>
                <c:pt idx="13">
                  <c:v>0.80270274273529529</c:v>
                </c:pt>
                <c:pt idx="14">
                  <c:v>0.78700700074534458</c:v>
                </c:pt>
                <c:pt idx="15">
                  <c:v>0.7920221384442937</c:v>
                </c:pt>
                <c:pt idx="16">
                  <c:v>0.80261798649084626</c:v>
                </c:pt>
                <c:pt idx="17">
                  <c:v>0.79369890981400792</c:v>
                </c:pt>
              </c:numCache>
            </c:numRef>
          </c:xVal>
          <c:yVal>
            <c:numRef>
              <c:f>'Selected analyses'!$CC$109:$CC$126</c:f>
              <c:numCache>
                <c:formatCode>0.000</c:formatCode>
                <c:ptCount val="18"/>
                <c:pt idx="0">
                  <c:v>5.9302650677387013E-2</c:v>
                </c:pt>
                <c:pt idx="1">
                  <c:v>5.8266490771507175E-2</c:v>
                </c:pt>
                <c:pt idx="2">
                  <c:v>4.8592593035968808E-2</c:v>
                </c:pt>
                <c:pt idx="3">
                  <c:v>4.7169878706654511E-2</c:v>
                </c:pt>
                <c:pt idx="4">
                  <c:v>6.0693506427347305E-2</c:v>
                </c:pt>
                <c:pt idx="5">
                  <c:v>5.1388086287295229E-2</c:v>
                </c:pt>
                <c:pt idx="6">
                  <c:v>4.9497141493688321E-2</c:v>
                </c:pt>
                <c:pt idx="7">
                  <c:v>5.2339250788304412E-2</c:v>
                </c:pt>
                <c:pt idx="8">
                  <c:v>5.6991293546022635E-2</c:v>
                </c:pt>
                <c:pt idx="9">
                  <c:v>5.565867628448664E-2</c:v>
                </c:pt>
                <c:pt idx="10">
                  <c:v>4.8296948676023355E-2</c:v>
                </c:pt>
                <c:pt idx="11">
                  <c:v>4.9521279826754971E-2</c:v>
                </c:pt>
                <c:pt idx="12">
                  <c:v>4.812187538330142E-2</c:v>
                </c:pt>
                <c:pt idx="13">
                  <c:v>5.2154565120938412E-2</c:v>
                </c:pt>
                <c:pt idx="14">
                  <c:v>5.3453499085509684E-2</c:v>
                </c:pt>
                <c:pt idx="15">
                  <c:v>5.8281444112625924E-2</c:v>
                </c:pt>
                <c:pt idx="16">
                  <c:v>4.8870642190756312E-2</c:v>
                </c:pt>
                <c:pt idx="17">
                  <c:v>5.5675176899449549E-2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B10-4336-8E62-405D709C4B19}"/>
            </c:ext>
          </c:extLst>
        </c:ser>
        <c:ser>
          <c:idx val="16"/>
          <c:order val="8"/>
          <c:tx>
            <c:strRef>
              <c:f>'Selected analyses'!$BT$147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analyses'!$CB$147</c:f>
              <c:numCache>
                <c:formatCode>0.000</c:formatCode>
                <c:ptCount val="1"/>
                <c:pt idx="0">
                  <c:v>0.2857142857142857</c:v>
                </c:pt>
              </c:numCache>
            </c:numRef>
          </c:xVal>
          <c:yVal>
            <c:numRef>
              <c:f>'Selected analyses'!$CC$147</c:f>
              <c:numCache>
                <c:formatCode>0.000</c:formatCode>
                <c:ptCount val="1"/>
                <c:pt idx="0">
                  <c:v>0.49487165930539345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B10-4336-8E62-405D709C4B19}"/>
            </c:ext>
          </c:extLst>
        </c:ser>
        <c:ser>
          <c:idx val="21"/>
          <c:order val="9"/>
          <c:tx>
            <c:strRef>
              <c:f>'Selected analyses'!$BT$153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1787508529279737"/>
                  <c:y val="4.35219671615122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analyses'!$CB$153</c:f>
              <c:numCache>
                <c:formatCode>0.000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'Selected analyses'!$CC$153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B10-4336-8E62-405D709C4B19}"/>
            </c:ext>
          </c:extLst>
        </c:ser>
        <c:ser>
          <c:idx val="7"/>
          <c:order val="10"/>
          <c:tx>
            <c:strRef>
              <c:f>'Selected analyses'!$CF$149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10-4336-8E62-405D709C4B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analyses'!$CB$149</c:f>
              <c:numCache>
                <c:formatCode>0.000</c:formatCode>
                <c:ptCount val="1"/>
                <c:pt idx="0">
                  <c:v>0.12244897959183672</c:v>
                </c:pt>
              </c:numCache>
            </c:numRef>
          </c:xVal>
          <c:yVal>
            <c:numRef>
              <c:f>'Selected analyses'!$CC$149</c:f>
              <c:numCache>
                <c:formatCode>0.000</c:formatCode>
                <c:ptCount val="1"/>
                <c:pt idx="0">
                  <c:v>0.21208785398802574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B10-4336-8E62-405D709C4B19}"/>
            </c:ext>
          </c:extLst>
        </c:ser>
        <c:ser>
          <c:idx val="22"/>
          <c:order val="11"/>
          <c:tx>
            <c:strRef>
              <c:f>'Selected analyses'!$BT$152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analyses'!$CB$152</c:f>
              <c:numCache>
                <c:formatCode>0.000</c:formatCode>
                <c:ptCount val="1"/>
                <c:pt idx="0">
                  <c:v>0.28985507246376813</c:v>
                </c:pt>
              </c:numCache>
            </c:numRef>
          </c:xVal>
          <c:yVal>
            <c:numRef>
              <c:f>'Selected analyses'!$CC$152</c:f>
              <c:numCache>
                <c:formatCode>0.000</c:formatCode>
                <c:ptCount val="1"/>
                <c:pt idx="0">
                  <c:v>0.40163496987104397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B10-4336-8E62-405D709C4B19}"/>
            </c:ext>
          </c:extLst>
        </c:ser>
        <c:ser>
          <c:idx val="3"/>
          <c:order val="12"/>
          <c:tx>
            <c:strRef>
              <c:f>'Selected analyses'!$BT$150</c:f>
              <c:strCache>
                <c:ptCount val="1"/>
                <c:pt idx="0">
                  <c:v>Mont L.C.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LC-Mont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analyses'!$CB$150</c:f>
              <c:numCache>
                <c:formatCode>0.000</c:formatCode>
                <c:ptCount val="1"/>
                <c:pt idx="0">
                  <c:v>0.28124999999999994</c:v>
                </c:pt>
              </c:numCache>
            </c:numRef>
          </c:xVal>
          <c:yVal>
            <c:numRef>
              <c:f>'Selected analyses'!$CC$150</c:f>
              <c:numCache>
                <c:formatCode>0.000</c:formatCode>
                <c:ptCount val="1"/>
                <c:pt idx="0">
                  <c:v>0.16237976320958222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B10-4336-8E62-405D709C4B19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9.0812001491942847E-3"/>
                  <c:y val="-3.885495794507168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analyses'!$CB$155</c:f>
              <c:numCache>
                <c:formatCode>0.000</c:formatCode>
                <c:ptCount val="1"/>
                <c:pt idx="0">
                  <c:v>0.88888888888888884</c:v>
                </c:pt>
              </c:numCache>
            </c:numRef>
          </c:xVal>
          <c:yVal>
            <c:numRef>
              <c:f>'Selected analyses'!$CC$155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B10-4336-8E62-405D709C4B19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analyses'!$CB$151</c:f>
              <c:numCache>
                <c:formatCode>0.000</c:formatCode>
                <c:ptCount val="1"/>
                <c:pt idx="0">
                  <c:v>0.40909090909090906</c:v>
                </c:pt>
              </c:numCache>
            </c:numRef>
          </c:xVal>
          <c:yVal>
            <c:numRef>
              <c:f>'Selected analyses'!$CC$151</c:f>
              <c:numCache>
                <c:formatCode>0.000</c:formatCode>
                <c:ptCount val="1"/>
                <c:pt idx="0">
                  <c:v>0.23618874648666505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B10-4336-8E62-405D709C4B19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10-4336-8E62-405D709C4B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analyses'!$CC$143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B10-4336-8E62-405D709C4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18927"/>
        <c:axId val="1"/>
      </c:scatterChart>
      <c:valAx>
        <c:axId val="536018927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1892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3237925756602396"/>
          <c:y val="9.2108106744976485E-3"/>
          <c:w val="0.25966173677340848"/>
          <c:h val="0.15658378146646004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75015044495656E-2"/>
          <c:y val="2.2286903547182753E-3"/>
          <c:w val="0.900617208435606"/>
          <c:h val="0.91753874836490168"/>
        </c:manualLayout>
      </c:layout>
      <c:scatterChart>
        <c:scatterStyle val="lineMarker"/>
        <c:varyColors val="0"/>
        <c:ser>
          <c:idx val="0"/>
          <c:order val="0"/>
          <c:tx>
            <c:v>Axis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'Ternary plots'!$D$11:$D$16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'Ternary plots'!$E$11:$E$16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B1-4821-9284-FB6301AA5073}"/>
            </c:ext>
          </c:extLst>
        </c:ser>
        <c:ser>
          <c:idx val="1"/>
          <c:order val="1"/>
          <c:tx>
            <c:v>Axis 2</c:v>
          </c:tx>
          <c:spPr>
            <a:ln w="9525">
              <a:solidFill>
                <a:sysClr val="windowText" lastClr="000000"/>
              </a:solidFill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'Ternary plots'!$D$17:$D$22</c:f>
              <c:numCache>
                <c:formatCode>General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</c:numCache>
            </c:numRef>
          </c:xVal>
          <c:yVal>
            <c:numRef>
              <c:f>'Ternary plots'!$E$17:$E$22</c:f>
              <c:numCache>
                <c:formatCode>0.00</c:formatCode>
                <c:ptCount val="6"/>
                <c:pt idx="0">
                  <c:v>0</c:v>
                </c:pt>
                <c:pt idx="1">
                  <c:v>0.17320508075688773</c:v>
                </c:pt>
                <c:pt idx="2">
                  <c:v>0.34641016151377546</c:v>
                </c:pt>
                <c:pt idx="3">
                  <c:v>0.51961524227066314</c:v>
                </c:pt>
                <c:pt idx="4">
                  <c:v>0.69282032302755092</c:v>
                </c:pt>
                <c:pt idx="5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B1-4821-9284-FB6301AA5073}"/>
            </c:ext>
          </c:extLst>
        </c:ser>
        <c:ser>
          <c:idx val="4"/>
          <c:order val="2"/>
          <c:tx>
            <c:strRef>
              <c:f>'Selected analyses'!$BT$144</c:f>
              <c:strCache>
                <c:ptCount val="1"/>
                <c:pt idx="0">
                  <c:v>Saponite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3922707336001524E-2"/>
                  <c:y val="-5.298822262601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analyses'!$CB$144</c:f>
              <c:numCache>
                <c:formatCode>0.000</c:formatCode>
                <c:ptCount val="1"/>
                <c:pt idx="0">
                  <c:v>0.74285714285714288</c:v>
                </c:pt>
              </c:numCache>
            </c:numRef>
          </c:xVal>
          <c:yVal>
            <c:numRef>
              <c:f>'Selected analyses'!$CC$144</c:f>
              <c:numCache>
                <c:formatCode>0.000</c:formatCode>
                <c:ptCount val="1"/>
                <c:pt idx="0">
                  <c:v>9.8974331861078693E-2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B1-4821-9284-FB6301AA5073}"/>
            </c:ext>
          </c:extLst>
        </c:ser>
        <c:ser>
          <c:idx val="8"/>
          <c:order val="3"/>
          <c:tx>
            <c:strRef>
              <c:f>'Selected analyses'!$BT$146</c:f>
              <c:strCache>
                <c:ptCount val="1"/>
                <c:pt idx="0">
                  <c:v>Sudoite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315642584773393"/>
                  <c:y val="3.7484573687548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analyses'!$CB$146</c:f>
              <c:numCache>
                <c:formatCode>0.000</c:formatCode>
                <c:ptCount val="1"/>
                <c:pt idx="0">
                  <c:v>0.72727272727272729</c:v>
                </c:pt>
              </c:numCache>
            </c:numRef>
          </c:xVal>
          <c:yVal>
            <c:numRef>
              <c:f>'Selected analyses'!$CC$146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B1-4821-9284-FB6301AA5073}"/>
            </c:ext>
          </c:extLst>
        </c:ser>
        <c:ser>
          <c:idx val="19"/>
          <c:order val="4"/>
          <c:tx>
            <c:strRef>
              <c:f>'Selected analyses'!$CD$8</c:f>
              <c:strCache>
                <c:ptCount val="1"/>
                <c:pt idx="0">
                  <c:v>Fib. Fossil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analyses'!$CB$8:$CB$35</c:f>
              <c:numCache>
                <c:formatCode>0.000</c:formatCode>
                <c:ptCount val="28"/>
                <c:pt idx="0">
                  <c:v>0.81400049516545303</c:v>
                </c:pt>
                <c:pt idx="1">
                  <c:v>0.80986042203746533</c:v>
                </c:pt>
                <c:pt idx="2">
                  <c:v>0.78634608503609371</c:v>
                </c:pt>
                <c:pt idx="3">
                  <c:v>0.8097459322979127</c:v>
                </c:pt>
                <c:pt idx="4">
                  <c:v>0.82027730092515749</c:v>
                </c:pt>
                <c:pt idx="5">
                  <c:v>0.82881480081301273</c:v>
                </c:pt>
                <c:pt idx="6">
                  <c:v>0.83461345835905498</c:v>
                </c:pt>
                <c:pt idx="7">
                  <c:v>0.83341833867270654</c:v>
                </c:pt>
                <c:pt idx="8">
                  <c:v>0.81617569344653706</c:v>
                </c:pt>
                <c:pt idx="9">
                  <c:v>0.82350340985384296</c:v>
                </c:pt>
                <c:pt idx="10">
                  <c:v>0.78516195193352611</c:v>
                </c:pt>
                <c:pt idx="11">
                  <c:v>0.84589416636534609</c:v>
                </c:pt>
                <c:pt idx="12">
                  <c:v>0.8313646611212554</c:v>
                </c:pt>
                <c:pt idx="13">
                  <c:v>0.83416146995464058</c:v>
                </c:pt>
                <c:pt idx="14">
                  <c:v>0.841283704987831</c:v>
                </c:pt>
                <c:pt idx="15">
                  <c:v>0.82146553994594929</c:v>
                </c:pt>
                <c:pt idx="16">
                  <c:v>0.77779492404164108</c:v>
                </c:pt>
                <c:pt idx="17">
                  <c:v>0.83994067091388591</c:v>
                </c:pt>
                <c:pt idx="18">
                  <c:v>0.80103747473974762</c:v>
                </c:pt>
                <c:pt idx="19">
                  <c:v>0.82897881966293707</c:v>
                </c:pt>
                <c:pt idx="20">
                  <c:v>0.78641643546325124</c:v>
                </c:pt>
                <c:pt idx="21">
                  <c:v>0.80870709302422017</c:v>
                </c:pt>
                <c:pt idx="22">
                  <c:v>0.82092214765966187</c:v>
                </c:pt>
                <c:pt idx="23">
                  <c:v>0.79828715041978615</c:v>
                </c:pt>
                <c:pt idx="24">
                  <c:v>0.79293983205419782</c:v>
                </c:pt>
                <c:pt idx="25">
                  <c:v>0.8281114350492732</c:v>
                </c:pt>
                <c:pt idx="26">
                  <c:v>0.78128681372212472</c:v>
                </c:pt>
                <c:pt idx="27">
                  <c:v>0.81338262840824538</c:v>
                </c:pt>
              </c:numCache>
            </c:numRef>
          </c:xVal>
          <c:yVal>
            <c:numRef>
              <c:f>'Selected analyses'!$CC$8:$CC$35</c:f>
              <c:numCache>
                <c:formatCode>0.000</c:formatCode>
                <c:ptCount val="28"/>
                <c:pt idx="0">
                  <c:v>4.5358197559528184E-2</c:v>
                </c:pt>
                <c:pt idx="1">
                  <c:v>4.3695139587115725E-2</c:v>
                </c:pt>
                <c:pt idx="2">
                  <c:v>5.3965625181102747E-2</c:v>
                </c:pt>
                <c:pt idx="3">
                  <c:v>3.2055407593495462E-2</c:v>
                </c:pt>
                <c:pt idx="4">
                  <c:v>4.954580657977288E-2</c:v>
                </c:pt>
                <c:pt idx="5">
                  <c:v>3.0914133923276129E-2</c:v>
                </c:pt>
                <c:pt idx="6">
                  <c:v>3.0593904564637953E-2</c:v>
                </c:pt>
                <c:pt idx="7">
                  <c:v>2.8313146677631171E-2</c:v>
                </c:pt>
                <c:pt idx="8">
                  <c:v>4.3783631706212869E-2</c:v>
                </c:pt>
                <c:pt idx="9">
                  <c:v>3.8066752987368509E-2</c:v>
                </c:pt>
                <c:pt idx="10">
                  <c:v>3.806988098294363E-2</c:v>
                </c:pt>
                <c:pt idx="11">
                  <c:v>2.3663995044046721E-2</c:v>
                </c:pt>
                <c:pt idx="12">
                  <c:v>2.3565795505650942E-2</c:v>
                </c:pt>
                <c:pt idx="13">
                  <c:v>2.4148901928545921E-2</c:v>
                </c:pt>
                <c:pt idx="14">
                  <c:v>1.7649527133453399E-2</c:v>
                </c:pt>
                <c:pt idx="15">
                  <c:v>2.2239106089710359E-2</c:v>
                </c:pt>
                <c:pt idx="16">
                  <c:v>3.7559770023217781E-2</c:v>
                </c:pt>
                <c:pt idx="17">
                  <c:v>1.8283859652648074E-2</c:v>
                </c:pt>
                <c:pt idx="18">
                  <c:v>2.9298000178449767E-2</c:v>
                </c:pt>
                <c:pt idx="19">
                  <c:v>2.2758081067392556E-2</c:v>
                </c:pt>
                <c:pt idx="20">
                  <c:v>3.079985755356433E-2</c:v>
                </c:pt>
                <c:pt idx="21">
                  <c:v>5.1161813812651571E-2</c:v>
                </c:pt>
                <c:pt idx="22">
                  <c:v>3.9509199256696714E-2</c:v>
                </c:pt>
                <c:pt idx="23">
                  <c:v>5.0733470421797745E-2</c:v>
                </c:pt>
                <c:pt idx="24">
                  <c:v>4.6493160129275998E-2</c:v>
                </c:pt>
                <c:pt idx="25">
                  <c:v>4.0126559612176593E-2</c:v>
                </c:pt>
                <c:pt idx="26">
                  <c:v>5.8859543736871536E-2</c:v>
                </c:pt>
                <c:pt idx="27">
                  <c:v>3.8885944249387829E-2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B1-4821-9284-FB6301AA5073}"/>
            </c:ext>
          </c:extLst>
        </c:ser>
        <c:ser>
          <c:idx val="12"/>
          <c:order val="5"/>
          <c:tx>
            <c:strRef>
              <c:f>'Selected analyses'!$CD$36</c:f>
              <c:strCache>
                <c:ptCount val="1"/>
                <c:pt idx="0">
                  <c:v>Fossil Mg-rich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analyses'!$CB$36:$CB$57</c:f>
              <c:numCache>
                <c:formatCode>0.000</c:formatCode>
                <c:ptCount val="22"/>
                <c:pt idx="0">
                  <c:v>0.81573632795923001</c:v>
                </c:pt>
                <c:pt idx="1">
                  <c:v>0.81805372134070709</c:v>
                </c:pt>
                <c:pt idx="2">
                  <c:v>0.81408980223275473</c:v>
                </c:pt>
                <c:pt idx="3">
                  <c:v>0.81244040609393409</c:v>
                </c:pt>
                <c:pt idx="4">
                  <c:v>0.79929785885521487</c:v>
                </c:pt>
                <c:pt idx="5">
                  <c:v>0.81624786815406447</c:v>
                </c:pt>
                <c:pt idx="6">
                  <c:v>0.81124472332205033</c:v>
                </c:pt>
                <c:pt idx="7">
                  <c:v>0.81346275371761145</c:v>
                </c:pt>
                <c:pt idx="8">
                  <c:v>0.81114438553370449</c:v>
                </c:pt>
                <c:pt idx="9">
                  <c:v>0.80909659510529697</c:v>
                </c:pt>
                <c:pt idx="10">
                  <c:v>0.80485160411492385</c:v>
                </c:pt>
                <c:pt idx="11">
                  <c:v>0.81276734963989428</c:v>
                </c:pt>
                <c:pt idx="12">
                  <c:v>0.82713022419328119</c:v>
                </c:pt>
                <c:pt idx="13">
                  <c:v>0.81931466966777022</c:v>
                </c:pt>
                <c:pt idx="14">
                  <c:v>0.81640076359073033</c:v>
                </c:pt>
                <c:pt idx="15">
                  <c:v>0.81590703268832376</c:v>
                </c:pt>
                <c:pt idx="16">
                  <c:v>0.8289802655027394</c:v>
                </c:pt>
                <c:pt idx="17">
                  <c:v>0.81722877582114084</c:v>
                </c:pt>
                <c:pt idx="18">
                  <c:v>0.81922705286779751</c:v>
                </c:pt>
                <c:pt idx="19">
                  <c:v>0.80738185791829753</c:v>
                </c:pt>
                <c:pt idx="20">
                  <c:v>0.81639035440570018</c:v>
                </c:pt>
                <c:pt idx="21">
                  <c:v>0.80682254377957285</c:v>
                </c:pt>
              </c:numCache>
            </c:numRef>
          </c:xVal>
          <c:yVal>
            <c:numRef>
              <c:f>'Selected analyses'!$CC$36:$CC$57</c:f>
              <c:numCache>
                <c:formatCode>0.000</c:formatCode>
                <c:ptCount val="22"/>
                <c:pt idx="0">
                  <c:v>4.1594138956565663E-2</c:v>
                </c:pt>
                <c:pt idx="1">
                  <c:v>3.6040531184968777E-2</c:v>
                </c:pt>
                <c:pt idx="2">
                  <c:v>3.9917149150001406E-2</c:v>
                </c:pt>
                <c:pt idx="3">
                  <c:v>4.0951882324937648E-2</c:v>
                </c:pt>
                <c:pt idx="4">
                  <c:v>4.4823956673789016E-2</c:v>
                </c:pt>
                <c:pt idx="5">
                  <c:v>3.9759562704841545E-2</c:v>
                </c:pt>
                <c:pt idx="6">
                  <c:v>4.4081767143171947E-2</c:v>
                </c:pt>
                <c:pt idx="7">
                  <c:v>3.8735935502281084E-2</c:v>
                </c:pt>
                <c:pt idx="8">
                  <c:v>3.9801025171437104E-2</c:v>
                </c:pt>
                <c:pt idx="9">
                  <c:v>4.011639253853605E-2</c:v>
                </c:pt>
                <c:pt idx="10">
                  <c:v>3.9078762565556278E-2</c:v>
                </c:pt>
                <c:pt idx="11">
                  <c:v>4.0718567819856097E-2</c:v>
                </c:pt>
                <c:pt idx="12">
                  <c:v>3.1009965741722552E-2</c:v>
                </c:pt>
                <c:pt idx="13">
                  <c:v>3.4258463325516963E-2</c:v>
                </c:pt>
                <c:pt idx="14">
                  <c:v>3.9997059161833791E-2</c:v>
                </c:pt>
                <c:pt idx="15">
                  <c:v>4.3818995258002223E-2</c:v>
                </c:pt>
                <c:pt idx="16">
                  <c:v>3.1611512147743825E-2</c:v>
                </c:pt>
                <c:pt idx="17">
                  <c:v>4.1539792977188239E-2</c:v>
                </c:pt>
                <c:pt idx="18">
                  <c:v>3.6684330767608075E-2</c:v>
                </c:pt>
                <c:pt idx="19">
                  <c:v>3.9860750610000426E-2</c:v>
                </c:pt>
                <c:pt idx="20">
                  <c:v>3.9230204613855194E-2</c:v>
                </c:pt>
                <c:pt idx="21">
                  <c:v>3.9256164931358299E-2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B1-4821-9284-FB6301AA5073}"/>
            </c:ext>
          </c:extLst>
        </c:ser>
        <c:ser>
          <c:idx val="5"/>
          <c:order val="6"/>
          <c:tx>
            <c:strRef>
              <c:f>'Selected analyses'!$CD$58</c:f>
              <c:strCache>
                <c:ptCount val="1"/>
                <c:pt idx="0">
                  <c:v>Fib. Fossil 2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analyses'!$CB$58:$CB$62</c:f>
              <c:numCache>
                <c:formatCode>0.000</c:formatCode>
                <c:ptCount val="5"/>
                <c:pt idx="0">
                  <c:v>0.3035412211404786</c:v>
                </c:pt>
                <c:pt idx="1">
                  <c:v>0.35198365782448826</c:v>
                </c:pt>
                <c:pt idx="2">
                  <c:v>0.29562272974754672</c:v>
                </c:pt>
                <c:pt idx="3">
                  <c:v>0.33490699348210656</c:v>
                </c:pt>
                <c:pt idx="4">
                  <c:v>0.30973572655637321</c:v>
                </c:pt>
              </c:numCache>
            </c:numRef>
          </c:xVal>
          <c:yVal>
            <c:numRef>
              <c:f>'Selected analyses'!$CC$58:$CC$62</c:f>
              <c:numCache>
                <c:formatCode>0.000</c:formatCode>
                <c:ptCount val="5"/>
                <c:pt idx="0">
                  <c:v>0.17903940197998988</c:v>
                </c:pt>
                <c:pt idx="1">
                  <c:v>0.18827269626981968</c:v>
                </c:pt>
                <c:pt idx="2">
                  <c:v>0.20890705543372254</c:v>
                </c:pt>
                <c:pt idx="3">
                  <c:v>0.18611761600092575</c:v>
                </c:pt>
                <c:pt idx="4">
                  <c:v>0.20900777193165182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B1-4821-9284-FB6301AA5073}"/>
            </c:ext>
          </c:extLst>
        </c:ser>
        <c:ser>
          <c:idx val="6"/>
          <c:order val="7"/>
          <c:tx>
            <c:strRef>
              <c:f>'selected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'selected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4B1-4821-9284-FB6301AA5073}"/>
            </c:ext>
          </c:extLst>
        </c:ser>
        <c:ser>
          <c:idx val="16"/>
          <c:order val="8"/>
          <c:tx>
            <c:strRef>
              <c:f>'Selected analyses'!$BT$147</c:f>
              <c:strCache>
                <c:ptCount val="1"/>
                <c:pt idx="0">
                  <c:v>Muscovite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351601398662374E-2"/>
                  <c:y val="-4.67536173362945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analyses'!$CB$147</c:f>
              <c:numCache>
                <c:formatCode>0.000</c:formatCode>
                <c:ptCount val="1"/>
                <c:pt idx="0">
                  <c:v>0.2857142857142857</c:v>
                </c:pt>
              </c:numCache>
            </c:numRef>
          </c:xVal>
          <c:yVal>
            <c:numRef>
              <c:f>'Selected analyses'!$CC$147</c:f>
              <c:numCache>
                <c:formatCode>0.000</c:formatCode>
                <c:ptCount val="1"/>
                <c:pt idx="0">
                  <c:v>0.49487165930539345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4B1-4821-9284-FB6301AA5073}"/>
            </c:ext>
          </c:extLst>
        </c:ser>
        <c:ser>
          <c:idx val="21"/>
          <c:order val="9"/>
          <c:tx>
            <c:strRef>
              <c:f>'Selected analyses'!$BT$153</c:f>
              <c:strCache>
                <c:ptCount val="1"/>
                <c:pt idx="0">
                  <c:v>Clinochlore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1787508529279737"/>
                  <c:y val="4.35219671615122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analyses'!$CB$153</c:f>
              <c:numCache>
                <c:formatCode>0.000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'Selected analyses'!$CC$153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4B1-4821-9284-FB6301AA5073}"/>
            </c:ext>
          </c:extLst>
        </c:ser>
        <c:ser>
          <c:idx val="7"/>
          <c:order val="10"/>
          <c:tx>
            <c:strRef>
              <c:f>'Selected analyses'!$CF$149</c:f>
              <c:strCache>
                <c:ptCount val="1"/>
                <c:pt idx="0">
                  <c:v>Bedellite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3655636068747223"/>
                  <c:y val="-5.2285438679139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B1-4821-9284-FB6301AA50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analyses'!$CB$149</c:f>
              <c:numCache>
                <c:formatCode>0.000</c:formatCode>
                <c:ptCount val="1"/>
                <c:pt idx="0">
                  <c:v>0.12244897959183672</c:v>
                </c:pt>
              </c:numCache>
            </c:numRef>
          </c:xVal>
          <c:yVal>
            <c:numRef>
              <c:f>'Selected analyses'!$CC$149</c:f>
              <c:numCache>
                <c:formatCode>0.000</c:formatCode>
                <c:ptCount val="1"/>
                <c:pt idx="0">
                  <c:v>0.21208785398802574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4B1-4821-9284-FB6301AA5073}"/>
            </c:ext>
          </c:extLst>
        </c:ser>
        <c:ser>
          <c:idx val="22"/>
          <c:order val="11"/>
          <c:tx>
            <c:strRef>
              <c:f>'Selected analyses'!$BT$152</c:f>
              <c:strCache>
                <c:ptCount val="1"/>
                <c:pt idx="0">
                  <c:v>Illite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852713178294573"/>
                  <c:y val="-1.13960113960113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analyses'!$CB$152</c:f>
              <c:numCache>
                <c:formatCode>0.000</c:formatCode>
                <c:ptCount val="1"/>
                <c:pt idx="0">
                  <c:v>0.28985507246376813</c:v>
                </c:pt>
              </c:numCache>
            </c:numRef>
          </c:xVal>
          <c:yVal>
            <c:numRef>
              <c:f>'Selected analyses'!$CC$152</c:f>
              <c:numCache>
                <c:formatCode>0.000</c:formatCode>
                <c:ptCount val="1"/>
                <c:pt idx="0">
                  <c:v>0.40163496987104397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4B1-4821-9284-FB6301AA5073}"/>
            </c:ext>
          </c:extLst>
        </c:ser>
        <c:ser>
          <c:idx val="3"/>
          <c:order val="12"/>
          <c:tx>
            <c:strRef>
              <c:f>'Selected analyses'!$BT$150</c:f>
              <c:strCache>
                <c:ptCount val="1"/>
                <c:pt idx="0">
                  <c:v>Mont L.C.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468159503317901E-3"/>
                  <c:y val="-2.550194046257874E-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LC-Mont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analyses'!$CB$150</c:f>
              <c:numCache>
                <c:formatCode>0.000</c:formatCode>
                <c:ptCount val="1"/>
                <c:pt idx="0">
                  <c:v>0.28124999999999994</c:v>
                </c:pt>
              </c:numCache>
            </c:numRef>
          </c:xVal>
          <c:yVal>
            <c:numRef>
              <c:f>'Selected analyses'!$CC$150</c:f>
              <c:numCache>
                <c:formatCode>0.000</c:formatCode>
                <c:ptCount val="1"/>
                <c:pt idx="0">
                  <c:v>0.16237976320958222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4B1-4821-9284-FB6301AA5073}"/>
            </c:ext>
          </c:extLst>
        </c:ser>
        <c:ser>
          <c:idx val="2"/>
          <c:order val="13"/>
          <c:tx>
            <c:strRef>
              <c:f>'Selected analyses'!$DD$155</c:f>
              <c:strCache>
                <c:ptCount val="1"/>
                <c:pt idx="0">
                  <c:v>Amesite</c:v>
                </c:pt>
              </c:strCache>
            </c:strRef>
          </c:tx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9.0812001491942847E-3"/>
                  <c:y val="-3.885495794507168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analyses'!$CB$155</c:f>
              <c:numCache>
                <c:formatCode>0.000</c:formatCode>
                <c:ptCount val="1"/>
                <c:pt idx="0">
                  <c:v>0.88888888888888884</c:v>
                </c:pt>
              </c:numCache>
            </c:numRef>
          </c:xVal>
          <c:yVal>
            <c:numRef>
              <c:f>'Selected analyses'!$CC$155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4B1-4821-9284-FB6301AA5073}"/>
            </c:ext>
          </c:extLst>
        </c:ser>
        <c:ser>
          <c:idx val="10"/>
          <c:order val="14"/>
          <c:tx>
            <c:strRef>
              <c:f>'Selected analyses'!$CR$151</c:f>
              <c:strCache>
                <c:ptCount val="1"/>
                <c:pt idx="0">
                  <c:v>Mont H.C.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HC-Mont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analyses'!$CB$151</c:f>
              <c:numCache>
                <c:formatCode>0.000</c:formatCode>
                <c:ptCount val="1"/>
                <c:pt idx="0">
                  <c:v>0.40909090909090906</c:v>
                </c:pt>
              </c:numCache>
            </c:numRef>
          </c:xVal>
          <c:yVal>
            <c:numRef>
              <c:f>'Selected analyses'!$CC$151</c:f>
              <c:numCache>
                <c:formatCode>0.000</c:formatCode>
                <c:ptCount val="1"/>
                <c:pt idx="0">
                  <c:v>0.23618874648666505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4B1-4821-9284-FB6301AA5073}"/>
            </c:ext>
          </c:extLst>
        </c:ser>
        <c:ser>
          <c:idx val="11"/>
          <c:order val="15"/>
          <c:tx>
            <c:strRef>
              <c:f>'Selected analyses'!$CR$143</c:f>
              <c:strCache>
                <c:ptCount val="1"/>
                <c:pt idx="0">
                  <c:v>Kaolinite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8660022148394242E-2"/>
                  <c:y val="-4.10256410256410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4B1-4821-9284-FB6301AA5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'Selected analyses'!$CB$143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'Selected analyses'!$CC$143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4B1-4821-9284-FB6301AA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0591"/>
        <c:axId val="1"/>
      </c:scatterChart>
      <c:valAx>
        <c:axId val="536020591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cross"/>
        <c:minorTickMark val="none"/>
        <c:tickLblPos val="none"/>
        <c:spPr>
          <a:solidFill>
            <a:sysClr val="windowText" lastClr="000000"/>
          </a:solidFill>
          <a:ln w="9525">
            <a:solidFill>
              <a:sysClr val="windowText" lastClr="000000"/>
            </a:solidFill>
          </a:ln>
        </c:sp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36020591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7319544955485523"/>
          <c:y val="9.2108106744976485E-3"/>
          <c:w val="0.26019208279822864"/>
          <c:h val="0.18290038339359616"/>
        </c:manualLayout>
      </c:layout>
      <c:overlay val="0"/>
      <c:spPr>
        <a:solidFill>
          <a:srgbClr val="ED7D31">
            <a:lumMod val="20000"/>
            <a:lumOff val="80000"/>
          </a:srgb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1</xdr:row>
      <xdr:rowOff>99060</xdr:rowOff>
    </xdr:from>
    <xdr:to>
      <xdr:col>17</xdr:col>
      <xdr:colOff>38100</xdr:colOff>
      <xdr:row>35</xdr:row>
      <xdr:rowOff>129540</xdr:rowOff>
    </xdr:to>
    <xdr:graphicFrame macro="">
      <xdr:nvGraphicFramePr>
        <xdr:cNvPr id="4083754" name="Graphique 6">
          <a:extLst>
            <a:ext uri="{FF2B5EF4-FFF2-40B4-BE49-F238E27FC236}">
              <a16:creationId xmlns:a16="http://schemas.microsoft.com/office/drawing/2014/main" id="{CA4B23FD-BB49-4B25-BE30-5ADCC7A90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601980</xdr:colOff>
      <xdr:row>1</xdr:row>
      <xdr:rowOff>137160</xdr:rowOff>
    </xdr:from>
    <xdr:to>
      <xdr:col>27</xdr:col>
      <xdr:colOff>144780</xdr:colOff>
      <xdr:row>35</xdr:row>
      <xdr:rowOff>160020</xdr:rowOff>
    </xdr:to>
    <xdr:graphicFrame macro="">
      <xdr:nvGraphicFramePr>
        <xdr:cNvPr id="4083755" name="Graphique 6">
          <a:extLst>
            <a:ext uri="{FF2B5EF4-FFF2-40B4-BE49-F238E27FC236}">
              <a16:creationId xmlns:a16="http://schemas.microsoft.com/office/drawing/2014/main" id="{AC180700-3F0B-4A43-9E86-C02F47D2D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579120</xdr:colOff>
      <xdr:row>1</xdr:row>
      <xdr:rowOff>144780</xdr:rowOff>
    </xdr:from>
    <xdr:to>
      <xdr:col>37</xdr:col>
      <xdr:colOff>137160</xdr:colOff>
      <xdr:row>35</xdr:row>
      <xdr:rowOff>175260</xdr:rowOff>
    </xdr:to>
    <xdr:graphicFrame macro="">
      <xdr:nvGraphicFramePr>
        <xdr:cNvPr id="4083756" name="Graphique 6">
          <a:extLst>
            <a:ext uri="{FF2B5EF4-FFF2-40B4-BE49-F238E27FC236}">
              <a16:creationId xmlns:a16="http://schemas.microsoft.com/office/drawing/2014/main" id="{D16F7C40-67BD-43CF-9DB0-B368C65FD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518160</xdr:colOff>
      <xdr:row>42</xdr:row>
      <xdr:rowOff>60960</xdr:rowOff>
    </xdr:from>
    <xdr:to>
      <xdr:col>27</xdr:col>
      <xdr:colOff>60960</xdr:colOff>
      <xdr:row>76</xdr:row>
      <xdr:rowOff>144780</xdr:rowOff>
    </xdr:to>
    <xdr:graphicFrame macro="">
      <xdr:nvGraphicFramePr>
        <xdr:cNvPr id="4083757" name="Graphique 6">
          <a:extLst>
            <a:ext uri="{FF2B5EF4-FFF2-40B4-BE49-F238E27FC236}">
              <a16:creationId xmlns:a16="http://schemas.microsoft.com/office/drawing/2014/main" id="{7286F163-26E0-4909-ABC5-40E071DC0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42</xdr:row>
      <xdr:rowOff>0</xdr:rowOff>
    </xdr:from>
    <xdr:to>
      <xdr:col>37</xdr:col>
      <xdr:colOff>312420</xdr:colOff>
      <xdr:row>76</xdr:row>
      <xdr:rowOff>91440</xdr:rowOff>
    </xdr:to>
    <xdr:graphicFrame macro="">
      <xdr:nvGraphicFramePr>
        <xdr:cNvPr id="4083758" name="Graphique 6">
          <a:extLst>
            <a:ext uri="{FF2B5EF4-FFF2-40B4-BE49-F238E27FC236}">
              <a16:creationId xmlns:a16="http://schemas.microsoft.com/office/drawing/2014/main" id="{781672F8-4435-45B1-A37B-6D1E9AD20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93</xdr:row>
      <xdr:rowOff>0</xdr:rowOff>
    </xdr:from>
    <xdr:to>
      <xdr:col>27</xdr:col>
      <xdr:colOff>312420</xdr:colOff>
      <xdr:row>127</xdr:row>
      <xdr:rowOff>91440</xdr:rowOff>
    </xdr:to>
    <xdr:graphicFrame macro="">
      <xdr:nvGraphicFramePr>
        <xdr:cNvPr id="4083759" name="Graphique 6">
          <a:extLst>
            <a:ext uri="{FF2B5EF4-FFF2-40B4-BE49-F238E27FC236}">
              <a16:creationId xmlns:a16="http://schemas.microsoft.com/office/drawing/2014/main" id="{9D38AF59-73C5-4573-82D6-79324534F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746760</xdr:colOff>
      <xdr:row>92</xdr:row>
      <xdr:rowOff>175260</xdr:rowOff>
    </xdr:from>
    <xdr:to>
      <xdr:col>37</xdr:col>
      <xdr:colOff>289560</xdr:colOff>
      <xdr:row>127</xdr:row>
      <xdr:rowOff>60960</xdr:rowOff>
    </xdr:to>
    <xdr:graphicFrame macro="">
      <xdr:nvGraphicFramePr>
        <xdr:cNvPr id="4083760" name="Graphique 6">
          <a:extLst>
            <a:ext uri="{FF2B5EF4-FFF2-40B4-BE49-F238E27FC236}">
              <a16:creationId xmlns:a16="http://schemas.microsoft.com/office/drawing/2014/main" id="{5A3B379D-C042-41A6-AF77-CABAC8CC1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693420</xdr:colOff>
      <xdr:row>138</xdr:row>
      <xdr:rowOff>0</xdr:rowOff>
    </xdr:from>
    <xdr:to>
      <xdr:col>27</xdr:col>
      <xdr:colOff>236220</xdr:colOff>
      <xdr:row>172</xdr:row>
      <xdr:rowOff>91440</xdr:rowOff>
    </xdr:to>
    <xdr:graphicFrame macro="">
      <xdr:nvGraphicFramePr>
        <xdr:cNvPr id="4083761" name="Graphique 6">
          <a:extLst>
            <a:ext uri="{FF2B5EF4-FFF2-40B4-BE49-F238E27FC236}">
              <a16:creationId xmlns:a16="http://schemas.microsoft.com/office/drawing/2014/main" id="{ECB6579D-2260-4DF1-8F12-7FD233447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0</xdr:colOff>
      <xdr:row>138</xdr:row>
      <xdr:rowOff>0</xdr:rowOff>
    </xdr:from>
    <xdr:to>
      <xdr:col>37</xdr:col>
      <xdr:colOff>312420</xdr:colOff>
      <xdr:row>172</xdr:row>
      <xdr:rowOff>91440</xdr:rowOff>
    </xdr:to>
    <xdr:graphicFrame macro="">
      <xdr:nvGraphicFramePr>
        <xdr:cNvPr id="4083762" name="Graphique 6">
          <a:extLst>
            <a:ext uri="{FF2B5EF4-FFF2-40B4-BE49-F238E27FC236}">
              <a16:creationId xmlns:a16="http://schemas.microsoft.com/office/drawing/2014/main" id="{597F1D7C-2775-4775-AAF1-EBDC17D81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754380</xdr:colOff>
      <xdr:row>176</xdr:row>
      <xdr:rowOff>7620</xdr:rowOff>
    </xdr:from>
    <xdr:to>
      <xdr:col>37</xdr:col>
      <xdr:colOff>297180</xdr:colOff>
      <xdr:row>210</xdr:row>
      <xdr:rowOff>99060</xdr:rowOff>
    </xdr:to>
    <xdr:graphicFrame macro="">
      <xdr:nvGraphicFramePr>
        <xdr:cNvPr id="4083763" name="Graphique 6">
          <a:extLst>
            <a:ext uri="{FF2B5EF4-FFF2-40B4-BE49-F238E27FC236}">
              <a16:creationId xmlns:a16="http://schemas.microsoft.com/office/drawing/2014/main" id="{A6426EE4-3BB2-4839-9C2E-8390690FE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213360</xdr:colOff>
      <xdr:row>176</xdr:row>
      <xdr:rowOff>22860</xdr:rowOff>
    </xdr:from>
    <xdr:to>
      <xdr:col>27</xdr:col>
      <xdr:colOff>502920</xdr:colOff>
      <xdr:row>210</xdr:row>
      <xdr:rowOff>106680</xdr:rowOff>
    </xdr:to>
    <xdr:graphicFrame macro="">
      <xdr:nvGraphicFramePr>
        <xdr:cNvPr id="4083764" name="Graphique 6">
          <a:extLst>
            <a:ext uri="{FF2B5EF4-FFF2-40B4-BE49-F238E27FC236}">
              <a16:creationId xmlns:a16="http://schemas.microsoft.com/office/drawing/2014/main" id="{75F093F6-19A5-4FD0-9D87-498A9B66E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39</xdr:col>
      <xdr:colOff>0</xdr:colOff>
      <xdr:row>2</xdr:row>
      <xdr:rowOff>0</xdr:rowOff>
    </xdr:from>
    <xdr:to>
      <xdr:col>48</xdr:col>
      <xdr:colOff>160020</xdr:colOff>
      <xdr:row>36</xdr:row>
      <xdr:rowOff>22860</xdr:rowOff>
    </xdr:to>
    <xdr:graphicFrame macro="">
      <xdr:nvGraphicFramePr>
        <xdr:cNvPr id="4083765" name="Graphique 6">
          <a:extLst>
            <a:ext uri="{FF2B5EF4-FFF2-40B4-BE49-F238E27FC236}">
              <a16:creationId xmlns:a16="http://schemas.microsoft.com/office/drawing/2014/main" id="{5287CE03-F9D1-4E45-B100-829D0F6CF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0</xdr:colOff>
      <xdr:row>42</xdr:row>
      <xdr:rowOff>0</xdr:rowOff>
    </xdr:from>
    <xdr:to>
      <xdr:col>48</xdr:col>
      <xdr:colOff>312420</xdr:colOff>
      <xdr:row>76</xdr:row>
      <xdr:rowOff>91440</xdr:rowOff>
    </xdr:to>
    <xdr:graphicFrame macro="">
      <xdr:nvGraphicFramePr>
        <xdr:cNvPr id="4083766" name="Graphique 6">
          <a:extLst>
            <a:ext uri="{FF2B5EF4-FFF2-40B4-BE49-F238E27FC236}">
              <a16:creationId xmlns:a16="http://schemas.microsoft.com/office/drawing/2014/main" id="{5C030BB7-AAD7-4471-9F24-CEBCCC3D1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0</xdr:colOff>
      <xdr:row>176</xdr:row>
      <xdr:rowOff>0</xdr:rowOff>
    </xdr:from>
    <xdr:to>
      <xdr:col>48</xdr:col>
      <xdr:colOff>297180</xdr:colOff>
      <xdr:row>210</xdr:row>
      <xdr:rowOff>91440</xdr:rowOff>
    </xdr:to>
    <xdr:graphicFrame macro="">
      <xdr:nvGraphicFramePr>
        <xdr:cNvPr id="4083767" name="Graphique 6">
          <a:extLst>
            <a:ext uri="{FF2B5EF4-FFF2-40B4-BE49-F238E27FC236}">
              <a16:creationId xmlns:a16="http://schemas.microsoft.com/office/drawing/2014/main" id="{1EE34918-0A94-4C52-A2CB-0CD726207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285750</xdr:colOff>
      <xdr:row>5</xdr:row>
      <xdr:rowOff>13607</xdr:rowOff>
    </xdr:from>
    <xdr:to>
      <xdr:col>5</xdr:col>
      <xdr:colOff>367393</xdr:colOff>
      <xdr:row>26</xdr:row>
      <xdr:rowOff>81643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8FF60F-1EA4-46B2-951D-48A292C95DD2}"/>
            </a:ext>
          </a:extLst>
        </xdr:cNvPr>
        <xdr:cNvSpPr/>
      </xdr:nvSpPr>
      <xdr:spPr>
        <a:xfrm>
          <a:off x="285750" y="830036"/>
          <a:ext cx="3143250" cy="356507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</a:t>
          </a:r>
          <a:r>
            <a:rPr lang="fr-FR" sz="2000" b="1" baseline="30000"/>
            <a:t>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0.91594</cdr:x>
      <cdr:y>0.9269</cdr:y>
    </cdr:from>
    <cdr:to>
      <cdr:x>0.99246</cdr:x>
      <cdr:y>0.97338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188609" y="4999243"/>
          <a:ext cx="459156" cy="256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0.93135</cdr:y>
    </cdr:from>
    <cdr:to>
      <cdr:x>0.1387</cdr:x>
      <cdr:y>0.98195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4Si</a:t>
          </a:r>
          <a:endParaRPr lang="fr-FR" sz="2000" b="1" baseline="30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</a:t>
          </a:r>
          <a:r>
            <a:rPr kumimoji="0" lang="fr-FR" sz="2000" b="1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(VI)</a:t>
          </a:r>
        </a:p>
      </cdr:txBody>
    </cdr:sp>
  </cdr:relSizeAnchor>
  <cdr:relSizeAnchor xmlns:cdr="http://schemas.openxmlformats.org/drawingml/2006/chartDrawing">
    <cdr:from>
      <cdr:x>0.91598</cdr:x>
      <cdr:y>0.92599</cdr:y>
    </cdr:from>
    <cdr:to>
      <cdr:x>0.98515</cdr:x>
      <cdr:y>0.98427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198162" y="5209721"/>
          <a:ext cx="413834" cy="354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Fe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0.93356</cdr:y>
    </cdr:from>
    <cdr:to>
      <cdr:x>0.13895</cdr:x>
      <cdr:y>0.98244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Mg</a:t>
          </a:r>
          <a:endParaRPr lang="fr-FR" sz="2000" b="1" baseline="30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Si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0.8532</cdr:x>
      <cdr:y>0.93187</cdr:y>
    </cdr:from>
    <cdr:to>
      <cdr:x>0.9263</cdr:x>
      <cdr:y>0.9899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843139" y="5244358"/>
          <a:ext cx="413834" cy="354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</a:t>
          </a:r>
          <a:r>
            <a:rPr lang="fr-FR" sz="2000" b="1" baseline="30000"/>
            <a:t>(total)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0.93356</cdr:y>
    </cdr:from>
    <cdr:to>
      <cdr:x>0.13895</cdr:x>
      <cdr:y>0.98244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Fe+Mg</a:t>
          </a:r>
          <a:endParaRPr lang="fr-FR" sz="2000" b="1" baseline="30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0.47232</cdr:x>
      <cdr:y>0.05098</cdr:y>
    </cdr:from>
    <cdr:to>
      <cdr:x>0.58957</cdr:x>
      <cdr:y>0.1351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Si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0.92103</cdr:x>
      <cdr:y>0.93058</cdr:y>
    </cdr:from>
    <cdr:to>
      <cdr:x>0.98922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78338" y="5262847"/>
          <a:ext cx="418116" cy="35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0.00049</cdr:x>
      <cdr:y>0.93503</cdr:y>
    </cdr:from>
    <cdr:to>
      <cdr:x>0.1387</cdr:x>
      <cdr:y>0.98269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MR</a:t>
          </a:r>
          <a:r>
            <a:rPr lang="fr-FR" sz="2000" b="1" baseline="30000"/>
            <a:t>3+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0.89328</cdr:x>
      <cdr:y>0.92788</cdr:y>
    </cdr:from>
    <cdr:to>
      <cdr:x>0.96466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93963" y="5157949"/>
          <a:ext cx="416349" cy="349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3R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0.00049</cdr:x>
      <cdr:y>0.93282</cdr:y>
    </cdr:from>
    <cdr:to>
      <cdr:x>0.13993</cdr:x>
      <cdr:y>0.9822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2R</a:t>
          </a:r>
          <a:r>
            <a:rPr lang="fr-FR" sz="2000" b="1" baseline="30000"/>
            <a:t>3+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</a:t>
          </a:r>
          <a:r>
            <a:rPr kumimoji="0" lang="fr-FR" sz="2000" b="1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(total)</a:t>
          </a:r>
        </a:p>
      </cdr:txBody>
    </cdr:sp>
  </cdr:relSizeAnchor>
  <cdr:relSizeAnchor xmlns:cdr="http://schemas.openxmlformats.org/drawingml/2006/chartDrawing">
    <cdr:from>
      <cdr:x>0.91598</cdr:x>
      <cdr:y>0.92599</cdr:y>
    </cdr:from>
    <cdr:to>
      <cdr:x>0.98515</cdr:x>
      <cdr:y>0.98427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198162" y="5209721"/>
          <a:ext cx="413834" cy="354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Fe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0.00049</cdr:x>
      <cdr:y>0.93381</cdr:y>
    </cdr:from>
    <cdr:to>
      <cdr:x>0.14042</cdr:x>
      <cdr:y>0.98244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Mg</a:t>
          </a:r>
          <a:endParaRPr lang="fr-FR" sz="2000" b="1" baseline="300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350520</xdr:colOff>
      <xdr:row>3</xdr:row>
      <xdr:rowOff>160020</xdr:rowOff>
    </xdr:from>
    <xdr:to>
      <xdr:col>29</xdr:col>
      <xdr:colOff>182880</xdr:colOff>
      <xdr:row>20</xdr:row>
      <xdr:rowOff>121920</xdr:rowOff>
    </xdr:to>
    <xdr:graphicFrame macro="">
      <xdr:nvGraphicFramePr>
        <xdr:cNvPr id="3901489" name="Chart 1">
          <a:extLst>
            <a:ext uri="{FF2B5EF4-FFF2-40B4-BE49-F238E27FC236}">
              <a16:creationId xmlns:a16="http://schemas.microsoft.com/office/drawing/2014/main" id="{37813984-BD0C-4569-BD1E-9373688E0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37</xdr:col>
      <xdr:colOff>304800</xdr:colOff>
      <xdr:row>20</xdr:row>
      <xdr:rowOff>160020</xdr:rowOff>
    </xdr:to>
    <xdr:graphicFrame macro="">
      <xdr:nvGraphicFramePr>
        <xdr:cNvPr id="3901490" name="Chart 2">
          <a:extLst>
            <a:ext uri="{FF2B5EF4-FFF2-40B4-BE49-F238E27FC236}">
              <a16:creationId xmlns:a16="http://schemas.microsoft.com/office/drawing/2014/main" id="{88647AF1-6032-47F3-B036-A66767B7F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350520</xdr:colOff>
      <xdr:row>21</xdr:row>
      <xdr:rowOff>68580</xdr:rowOff>
    </xdr:from>
    <xdr:to>
      <xdr:col>29</xdr:col>
      <xdr:colOff>182880</xdr:colOff>
      <xdr:row>38</xdr:row>
      <xdr:rowOff>60960</xdr:rowOff>
    </xdr:to>
    <xdr:graphicFrame macro="">
      <xdr:nvGraphicFramePr>
        <xdr:cNvPr id="3901491" name="Chart 3">
          <a:extLst>
            <a:ext uri="{FF2B5EF4-FFF2-40B4-BE49-F238E27FC236}">
              <a16:creationId xmlns:a16="http://schemas.microsoft.com/office/drawing/2014/main" id="{1D1039BF-256D-45EB-8C61-97BD53E82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594360</xdr:colOff>
      <xdr:row>21</xdr:row>
      <xdr:rowOff>91440</xdr:rowOff>
    </xdr:from>
    <xdr:to>
      <xdr:col>37</xdr:col>
      <xdr:colOff>289560</xdr:colOff>
      <xdr:row>38</xdr:row>
      <xdr:rowOff>76200</xdr:rowOff>
    </xdr:to>
    <xdr:graphicFrame macro="">
      <xdr:nvGraphicFramePr>
        <xdr:cNvPr id="3901492" name="Chart 4">
          <a:extLst>
            <a:ext uri="{FF2B5EF4-FFF2-40B4-BE49-F238E27FC236}">
              <a16:creationId xmlns:a16="http://schemas.microsoft.com/office/drawing/2014/main" id="{9C8B4E9D-4DB1-472B-8B02-191954A49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Si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0.9203</cdr:x>
      <cdr:y>0.93205</cdr:y>
    </cdr:from>
    <cdr:to>
      <cdr:x>0.98947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78338" y="5262847"/>
          <a:ext cx="418116" cy="35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0.93749</cdr:y>
    </cdr:from>
    <cdr:to>
      <cdr:x>0.13821</cdr:x>
      <cdr:y>0.98295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0.47183</cdr:x>
      <cdr:y>0.05098</cdr:y>
    </cdr:from>
    <cdr:to>
      <cdr:x>0.59006</cdr:x>
      <cdr:y>0.13559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Si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0.92251</cdr:x>
      <cdr:y>0.93157</cdr:y>
    </cdr:from>
    <cdr:to>
      <cdr:x>0.98947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78338" y="5262847"/>
          <a:ext cx="418116" cy="35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0.93503</cdr:y>
    </cdr:from>
    <cdr:to>
      <cdr:x>0.13845</cdr:x>
      <cdr:y>0.98269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Si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0.91661</cdr:x>
      <cdr:y>0.93181</cdr:y>
    </cdr:from>
    <cdr:to>
      <cdr:x>0.98922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78338" y="5262847"/>
          <a:ext cx="418116" cy="35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0.00049</cdr:x>
      <cdr:y>0.93503</cdr:y>
    </cdr:from>
    <cdr:to>
      <cdr:x>0.13894</cdr:x>
      <cdr:y>0.98269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0.47183</cdr:x>
      <cdr:y>0.05073</cdr:y>
    </cdr:from>
    <cdr:to>
      <cdr:x>0.59006</cdr:x>
      <cdr:y>0.1351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MR</a:t>
          </a:r>
          <a:r>
            <a:rPr lang="fr-FR" sz="2000" b="1" baseline="30000"/>
            <a:t>3+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0.89377</cdr:x>
      <cdr:y>0.92788</cdr:y>
    </cdr:from>
    <cdr:to>
      <cdr:x>0.96515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93963" y="5157949"/>
          <a:ext cx="416349" cy="349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3R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0.9311</cdr:y>
    </cdr:from>
    <cdr:to>
      <cdr:x>0.1387</cdr:x>
      <cdr:y>0.98195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2R</a:t>
          </a:r>
          <a:r>
            <a:rPr lang="fr-FR" sz="2000" b="1" baseline="30000"/>
            <a:t>3+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MR</a:t>
          </a:r>
          <a:r>
            <a:rPr lang="fr-FR" sz="2000" b="1" baseline="30000"/>
            <a:t>3+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0.89205</cdr:x>
      <cdr:y>0.9269</cdr:y>
    </cdr:from>
    <cdr:to>
      <cdr:x>0.96368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93963" y="5157949"/>
          <a:ext cx="416349" cy="349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3R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0.93135</cdr:y>
    </cdr:from>
    <cdr:to>
      <cdr:x>0.1387</cdr:x>
      <cdr:y>0.98195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2R</a:t>
          </a:r>
          <a:r>
            <a:rPr lang="fr-FR" sz="2000" b="1" baseline="30000"/>
            <a:t>3+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</a:t>
          </a:r>
          <a:r>
            <a:rPr lang="fr-FR" sz="2000" b="1" baseline="30000"/>
            <a:t>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0.89205</cdr:x>
      <cdr:y>0.92812</cdr:y>
    </cdr:from>
    <cdr:to>
      <cdr:x>0.96368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93963" y="5157949"/>
          <a:ext cx="416349" cy="349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3R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0.93258</cdr:y>
    </cdr:from>
    <cdr:to>
      <cdr:x>0.1387</cdr:x>
      <cdr:y>0.9822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4Si</a:t>
          </a:r>
          <a:endParaRPr lang="fr-FR" sz="2000" b="1" baseline="300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</a:t>
          </a:r>
          <a:r>
            <a:rPr lang="fr-FR" sz="2000" b="1" baseline="30000"/>
            <a:t>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0.89181</cdr:x>
      <cdr:y>0.92911</cdr:y>
    </cdr:from>
    <cdr:to>
      <cdr:x>0.96343</cdr:x>
      <cdr:y>0.98837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93963" y="5157949"/>
          <a:ext cx="416349" cy="349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3R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0.00074</cdr:x>
      <cdr:y>0.93356</cdr:y>
    </cdr:from>
    <cdr:to>
      <cdr:x>0.1387</cdr:x>
      <cdr:y>0.98245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4Si</a:t>
          </a:r>
          <a:endParaRPr lang="fr-FR" sz="2000" b="1" baseline="30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0.47109</cdr:x>
      <cdr:y>0.05073</cdr:y>
    </cdr:from>
    <cdr:to>
      <cdr:x>0.58834</cdr:x>
      <cdr:y>0.13485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01268" y="282687"/>
          <a:ext cx="672318" cy="468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M</a:t>
          </a:r>
          <a:r>
            <a:rPr lang="fr-FR" sz="2000" b="1" baseline="30000"/>
            <a:t>+</a:t>
          </a:r>
        </a:p>
        <a:p xmlns:a="http://schemas.openxmlformats.org/drawingml/2006/main">
          <a:endParaRPr lang="fr-FR" sz="2000" b="1" baseline="30000"/>
        </a:p>
      </cdr:txBody>
    </cdr:sp>
  </cdr:relSizeAnchor>
  <cdr:relSizeAnchor xmlns:cdr="http://schemas.openxmlformats.org/drawingml/2006/chartDrawing">
    <cdr:from>
      <cdr:x>0.91545</cdr:x>
      <cdr:y>0.9269</cdr:y>
    </cdr:from>
    <cdr:to>
      <cdr:x>0.99271</cdr:x>
      <cdr:y>0.97338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188609" y="4999243"/>
          <a:ext cx="459156" cy="256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R</a:t>
          </a:r>
          <a:r>
            <a:rPr lang="fr-FR" sz="2000" b="1" baseline="30000"/>
            <a:t>2+</a:t>
          </a:r>
        </a:p>
      </cdr:txBody>
    </cdr:sp>
  </cdr:relSizeAnchor>
  <cdr:relSizeAnchor xmlns:cdr="http://schemas.openxmlformats.org/drawingml/2006/chartDrawing">
    <cdr:from>
      <cdr:x>0</cdr:x>
      <cdr:y>0.98175</cdr:y>
    </cdr:from>
    <cdr:to>
      <cdr:x>0</cdr:x>
      <cdr:y>0.98175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259457"/>
          <a:ext cx="922269" cy="36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fr-FR" sz="2000" b="1"/>
            <a:t>Al total</a:t>
          </a:r>
          <a:endParaRPr lang="fr-FR" sz="2000" b="1" baseline="30000"/>
        </a:p>
      </cdr:txBody>
    </cdr:sp>
  </cdr:relSizeAnchor>
  <cdr:relSizeAnchor xmlns:cdr="http://schemas.openxmlformats.org/drawingml/2006/chartDrawing">
    <cdr:from>
      <cdr:x>0.00099</cdr:x>
      <cdr:y>0.93135</cdr:y>
    </cdr:from>
    <cdr:to>
      <cdr:x>0.13796</cdr:x>
      <cdr:y>0.98195</cdr:y>
    </cdr:to>
    <cdr:sp macro="" textlink="">
      <cdr:nvSpPr>
        <cdr:cNvPr id="5" name="ZoneTexte 3"/>
        <cdr:cNvSpPr txBox="1"/>
      </cdr:nvSpPr>
      <cdr:spPr>
        <a:xfrm xmlns:a="http://schemas.openxmlformats.org/drawingml/2006/main">
          <a:off x="0" y="5289550"/>
          <a:ext cx="815726" cy="293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 b="1"/>
            <a:t>4Si</a:t>
          </a:r>
          <a:endParaRPr lang="fr-FR" sz="2000" b="1" baseline="30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0"/>
  <sheetViews>
    <sheetView zoomScale="85" zoomScaleNormal="85" workbookViewId="0">
      <pane ySplit="1" topLeftCell="A2" activePane="bottomLeft" state="frozen"/>
      <selection activeCell="Q1" sqref="Q1"/>
      <selection pane="bottomLeft" activeCell="D209" sqref="D209"/>
    </sheetView>
  </sheetViews>
  <sheetFormatPr defaultColWidth="8.85546875" defaultRowHeight="12.75" x14ac:dyDescent="0.2"/>
  <cols>
    <col min="1" max="1" width="13.5703125" customWidth="1"/>
    <col min="2" max="2" width="26.28515625" customWidth="1"/>
    <col min="3" max="3" width="18.7109375" style="19" customWidth="1"/>
    <col min="4" max="4" width="20" customWidth="1"/>
    <col min="5" max="5" width="12.7109375" bestFit="1" customWidth="1"/>
    <col min="6" max="6" width="14" bestFit="1" customWidth="1"/>
    <col min="7" max="8" width="14.7109375" bestFit="1" customWidth="1"/>
    <col min="9" max="9" width="14.85546875" bestFit="1" customWidth="1"/>
    <col min="10" max="10" width="14.7109375" bestFit="1" customWidth="1"/>
    <col min="11" max="11" width="13.7109375" bestFit="1" customWidth="1"/>
    <col min="12" max="12" width="15.7109375" style="56" bestFit="1" customWidth="1"/>
    <col min="13" max="14" width="9.140625" customWidth="1"/>
    <col min="15" max="16384" width="8.85546875" style="61"/>
  </cols>
  <sheetData>
    <row r="1" spans="1:14" x14ac:dyDescent="0.2">
      <c r="C1" s="27"/>
      <c r="D1" s="21" t="s">
        <v>1</v>
      </c>
      <c r="E1" s="21" t="s">
        <v>8</v>
      </c>
      <c r="F1" s="21" t="s">
        <v>0</v>
      </c>
      <c r="G1" s="21" t="s">
        <v>2</v>
      </c>
      <c r="H1" s="21" t="s">
        <v>3</v>
      </c>
      <c r="I1" s="21" t="s">
        <v>4</v>
      </c>
      <c r="J1" s="21" t="s">
        <v>5</v>
      </c>
      <c r="K1" s="21" t="s">
        <v>6</v>
      </c>
      <c r="L1" s="21" t="s">
        <v>7</v>
      </c>
      <c r="M1" s="21" t="s">
        <v>44</v>
      </c>
      <c r="N1" s="20" t="s">
        <v>9</v>
      </c>
    </row>
    <row r="2" spans="1:14" x14ac:dyDescent="0.2">
      <c r="C2" s="27"/>
      <c r="D2" s="31"/>
      <c r="E2" s="31"/>
      <c r="L2"/>
    </row>
    <row r="3" spans="1:14" x14ac:dyDescent="0.2">
      <c r="C3" s="27"/>
      <c r="D3" s="187" t="s">
        <v>267</v>
      </c>
      <c r="E3" s="188"/>
      <c r="F3" s="188"/>
      <c r="G3" s="188"/>
      <c r="H3" s="188"/>
      <c r="I3" s="188"/>
      <c r="J3" s="188"/>
      <c r="K3" s="188"/>
      <c r="L3" s="188"/>
      <c r="M3" s="188"/>
    </row>
    <row r="4" spans="1:14" x14ac:dyDescent="0.2">
      <c r="C4" s="27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4" x14ac:dyDescent="0.2">
      <c r="C5" s="27"/>
      <c r="D5" s="190">
        <v>40.31</v>
      </c>
      <c r="E5" s="185">
        <v>30.99</v>
      </c>
      <c r="F5" s="185">
        <v>50.98</v>
      </c>
      <c r="G5" s="185">
        <v>60.09</v>
      </c>
      <c r="H5" s="185">
        <v>47.1</v>
      </c>
      <c r="I5" s="185">
        <v>56.08</v>
      </c>
      <c r="J5" s="185">
        <v>47.9</v>
      </c>
      <c r="K5" s="185">
        <v>70.937399999999997</v>
      </c>
      <c r="L5" s="185">
        <v>71.849999999999994</v>
      </c>
      <c r="M5" s="185">
        <v>79.849999999999994</v>
      </c>
    </row>
    <row r="6" spans="1:14" x14ac:dyDescent="0.2">
      <c r="C6" s="27"/>
      <c r="D6" s="191"/>
      <c r="E6" s="186"/>
      <c r="F6" s="186"/>
      <c r="G6" s="186"/>
      <c r="H6" s="186"/>
      <c r="I6" s="186"/>
      <c r="J6" s="186"/>
      <c r="K6" s="186"/>
      <c r="L6" s="186"/>
      <c r="M6" s="186"/>
    </row>
    <row r="7" spans="1:14" s="63" customFormat="1" x14ac:dyDescent="0.2">
      <c r="A7"/>
      <c r="B7"/>
      <c r="C7" s="19"/>
      <c r="D7" s="21" t="s">
        <v>1</v>
      </c>
      <c r="E7" s="21" t="s">
        <v>8</v>
      </c>
      <c r="F7" s="21" t="s">
        <v>0</v>
      </c>
      <c r="G7" s="21" t="s">
        <v>2</v>
      </c>
      <c r="H7" s="21" t="s">
        <v>3</v>
      </c>
      <c r="I7" s="21" t="s">
        <v>4</v>
      </c>
      <c r="J7" s="21" t="s">
        <v>5</v>
      </c>
      <c r="K7" s="21" t="s">
        <v>6</v>
      </c>
      <c r="L7" s="21" t="s">
        <v>7</v>
      </c>
      <c r="M7" s="21" t="s">
        <v>44</v>
      </c>
      <c r="N7" s="20" t="s">
        <v>9</v>
      </c>
    </row>
    <row r="8" spans="1:14" s="65" customFormat="1" ht="13.15" customHeight="1" x14ac:dyDescent="0.2">
      <c r="A8" s="83" t="s">
        <v>72</v>
      </c>
      <c r="B8" s="83" t="s">
        <v>73</v>
      </c>
      <c r="C8" s="83" t="s">
        <v>74</v>
      </c>
      <c r="D8" s="134">
        <v>16.467322856463312</v>
      </c>
      <c r="E8" s="134">
        <v>0.13562369992738219</v>
      </c>
      <c r="F8" s="134">
        <v>21.427803265864011</v>
      </c>
      <c r="G8" s="134">
        <v>35.294227229262212</v>
      </c>
      <c r="H8" s="134">
        <v>0.68006943014895438</v>
      </c>
      <c r="I8" s="134">
        <v>0.82180509120270284</v>
      </c>
      <c r="J8" s="134">
        <v>3.707493153677249E-3</v>
      </c>
      <c r="K8" s="134">
        <v>8.5941390963962097E-2</v>
      </c>
      <c r="L8" s="134">
        <v>0</v>
      </c>
      <c r="M8" s="134">
        <v>25.083499543013797</v>
      </c>
      <c r="N8" s="172">
        <v>100.00000000000004</v>
      </c>
    </row>
    <row r="9" spans="1:14" s="65" customFormat="1" x14ac:dyDescent="0.2">
      <c r="A9" s="83" t="s">
        <v>72</v>
      </c>
      <c r="B9" s="83" t="s">
        <v>75</v>
      </c>
      <c r="C9" s="83" t="s">
        <v>74</v>
      </c>
      <c r="D9" s="134">
        <v>15.7913878906344</v>
      </c>
      <c r="E9" s="134">
        <v>0.12736441126667161</v>
      </c>
      <c r="F9" s="134">
        <v>21.8543861236667</v>
      </c>
      <c r="G9" s="134">
        <v>35.659068478455673</v>
      </c>
      <c r="H9" s="134">
        <v>0.73053756813550774</v>
      </c>
      <c r="I9" s="134">
        <v>0.72257734747840374</v>
      </c>
      <c r="J9" s="134">
        <v>4.48206213172061E-2</v>
      </c>
      <c r="K9" s="134">
        <v>9.8170472440165191E-2</v>
      </c>
      <c r="L9" s="134">
        <v>0</v>
      </c>
      <c r="M9" s="134">
        <v>24.971687086605279</v>
      </c>
      <c r="N9" s="172">
        <v>100</v>
      </c>
    </row>
    <row r="10" spans="1:14" s="65" customFormat="1" x14ac:dyDescent="0.2">
      <c r="A10" s="83" t="s">
        <v>72</v>
      </c>
      <c r="B10" s="83" t="s">
        <v>76</v>
      </c>
      <c r="C10" s="83" t="s">
        <v>74</v>
      </c>
      <c r="D10" s="134">
        <v>12.545590247759487</v>
      </c>
      <c r="E10" s="134">
        <v>0.16112231775810515</v>
      </c>
      <c r="F10" s="134">
        <v>21.392322336566437</v>
      </c>
      <c r="G10" s="134">
        <v>37.505031775133531</v>
      </c>
      <c r="H10" s="134">
        <v>0.7438895019488253</v>
      </c>
      <c r="I10" s="134">
        <v>0.90530791696428536</v>
      </c>
      <c r="J10" s="134">
        <v>4.661746951383057E-2</v>
      </c>
      <c r="K10" s="134">
        <v>5.6655373336240933E-2</v>
      </c>
      <c r="L10" s="134">
        <v>0</v>
      </c>
      <c r="M10" s="134">
        <v>26.643463061019261</v>
      </c>
      <c r="N10" s="172">
        <v>100.00000000000001</v>
      </c>
    </row>
    <row r="11" spans="1:14" s="65" customFormat="1" x14ac:dyDescent="0.2">
      <c r="A11" s="83" t="s">
        <v>77</v>
      </c>
      <c r="B11" s="83" t="s">
        <v>78</v>
      </c>
      <c r="C11" s="83" t="s">
        <v>74</v>
      </c>
      <c r="D11" s="134">
        <v>14.754372961810795</v>
      </c>
      <c r="E11" s="134">
        <v>8.5756427650972897E-2</v>
      </c>
      <c r="F11" s="134">
        <v>21.398299312701383</v>
      </c>
      <c r="G11" s="134">
        <v>36.399583020506832</v>
      </c>
      <c r="H11" s="134">
        <v>0.13531022489589581</v>
      </c>
      <c r="I11" s="134">
        <v>0.75700653716589261</v>
      </c>
      <c r="J11" s="134">
        <v>0</v>
      </c>
      <c r="K11" s="134">
        <v>0.10138626461072779</v>
      </c>
      <c r="L11" s="134">
        <v>0</v>
      </c>
      <c r="M11" s="134">
        <v>26.3682852506575</v>
      </c>
      <c r="N11" s="172">
        <v>99.999999999999972</v>
      </c>
    </row>
    <row r="12" spans="1:14" s="65" customFormat="1" x14ac:dyDescent="0.2">
      <c r="A12" s="83" t="s">
        <v>77</v>
      </c>
      <c r="B12" s="83" t="s">
        <v>79</v>
      </c>
      <c r="C12" s="83" t="s">
        <v>74</v>
      </c>
      <c r="D12" s="134">
        <v>13.958005473616049</v>
      </c>
      <c r="E12" s="134">
        <v>0</v>
      </c>
      <c r="F12" s="134">
        <v>20.392691857033359</v>
      </c>
      <c r="G12" s="134">
        <v>33.47280921118697</v>
      </c>
      <c r="H12" s="134">
        <v>0.16763001661466007</v>
      </c>
      <c r="I12" s="134">
        <v>0.80925483712651558</v>
      </c>
      <c r="J12" s="134">
        <v>6.9882835950366567E-2</v>
      </c>
      <c r="K12" s="134">
        <v>0.25652819672413929</v>
      </c>
      <c r="L12" s="134">
        <v>0</v>
      </c>
      <c r="M12" s="134">
        <v>30.873197571747934</v>
      </c>
      <c r="N12" s="172">
        <v>100</v>
      </c>
    </row>
    <row r="13" spans="1:14" s="65" customFormat="1" x14ac:dyDescent="0.2">
      <c r="A13" s="83" t="s">
        <v>77</v>
      </c>
      <c r="B13" s="83" t="s">
        <v>80</v>
      </c>
      <c r="C13" s="83" t="s">
        <v>74</v>
      </c>
      <c r="D13" s="134">
        <v>12.473810707147479</v>
      </c>
      <c r="E13" s="134">
        <v>0</v>
      </c>
      <c r="F13" s="134">
        <v>19.178882282007471</v>
      </c>
      <c r="G13" s="134">
        <v>32.448061342721985</v>
      </c>
      <c r="H13" s="134">
        <v>0.14394354501808851</v>
      </c>
      <c r="I13" s="134">
        <v>0.81953907166609019</v>
      </c>
      <c r="J13" s="134">
        <v>5.3672453625159787E-2</v>
      </c>
      <c r="K13" s="134">
        <v>0.17978188207537391</v>
      </c>
      <c r="L13" s="134">
        <v>0</v>
      </c>
      <c r="M13" s="134">
        <v>34.702308715738369</v>
      </c>
      <c r="N13" s="172">
        <v>100.00000000000001</v>
      </c>
    </row>
    <row r="14" spans="1:14" s="65" customFormat="1" x14ac:dyDescent="0.2">
      <c r="A14" s="83" t="s">
        <v>77</v>
      </c>
      <c r="B14" s="83" t="s">
        <v>81</v>
      </c>
      <c r="C14" s="83" t="s">
        <v>74</v>
      </c>
      <c r="D14" s="134">
        <v>10.101255915344266</v>
      </c>
      <c r="E14" s="134">
        <v>0</v>
      </c>
      <c r="F14" s="134">
        <v>26.040193643769374</v>
      </c>
      <c r="G14" s="134">
        <v>43.154543333965798</v>
      </c>
      <c r="H14" s="134">
        <v>7.6380468533238238E-2</v>
      </c>
      <c r="I14" s="134">
        <v>1.063577426054372</v>
      </c>
      <c r="J14" s="134">
        <v>4.0821340393892853E-2</v>
      </c>
      <c r="K14" s="134">
        <v>0.13684357863738347</v>
      </c>
      <c r="L14" s="134">
        <v>0</v>
      </c>
      <c r="M14" s="134">
        <v>19.386384293301674</v>
      </c>
      <c r="N14" s="172">
        <v>100</v>
      </c>
    </row>
    <row r="15" spans="1:14" s="65" customFormat="1" x14ac:dyDescent="0.2">
      <c r="A15" s="83" t="s">
        <v>77</v>
      </c>
      <c r="B15" s="83" t="s">
        <v>82</v>
      </c>
      <c r="C15" s="83" t="s">
        <v>74</v>
      </c>
      <c r="D15" s="134">
        <v>14.18197530606232</v>
      </c>
      <c r="E15" s="134">
        <v>0</v>
      </c>
      <c r="F15" s="134">
        <v>20.619591774522227</v>
      </c>
      <c r="G15" s="134">
        <v>32.931047156445963</v>
      </c>
      <c r="H15" s="134">
        <v>6.5872574414572435E-2</v>
      </c>
      <c r="I15" s="134">
        <v>0.79678663156789331</v>
      </c>
      <c r="J15" s="134">
        <v>8.2552449610991396E-3</v>
      </c>
      <c r="K15" s="134">
        <v>7.2736454510608561E-2</v>
      </c>
      <c r="L15" s="134">
        <v>0</v>
      </c>
      <c r="M15" s="134">
        <v>31.32373485751533</v>
      </c>
      <c r="N15" s="172">
        <v>100.00000000000001</v>
      </c>
    </row>
    <row r="16" spans="1:14" s="65" customFormat="1" x14ac:dyDescent="0.2">
      <c r="A16" s="83" t="s">
        <v>77</v>
      </c>
      <c r="B16" s="83" t="s">
        <v>83</v>
      </c>
      <c r="C16" s="83" t="s">
        <v>74</v>
      </c>
      <c r="D16" s="134">
        <v>13.542926777289619</v>
      </c>
      <c r="E16" s="134">
        <v>0</v>
      </c>
      <c r="F16" s="134">
        <v>19.976739906869401</v>
      </c>
      <c r="G16" s="134">
        <v>34.602017039237175</v>
      </c>
      <c r="H16" s="134">
        <v>0.10371414591625086</v>
      </c>
      <c r="I16" s="134">
        <v>1.2254487381542754</v>
      </c>
      <c r="J16" s="134">
        <v>5.1159308878019095E-2</v>
      </c>
      <c r="K16" s="134">
        <v>0.14099804790984241</v>
      </c>
      <c r="L16" s="134">
        <v>0</v>
      </c>
      <c r="M16" s="134">
        <v>30.356996035745404</v>
      </c>
      <c r="N16" s="172">
        <v>99.999999999999972</v>
      </c>
    </row>
    <row r="17" spans="1:14" s="65" customFormat="1" x14ac:dyDescent="0.2">
      <c r="A17" s="83" t="s">
        <v>77</v>
      </c>
      <c r="B17" s="83" t="s">
        <v>84</v>
      </c>
      <c r="C17" s="83" t="s">
        <v>74</v>
      </c>
      <c r="D17" s="134">
        <v>12.412782245962072</v>
      </c>
      <c r="E17" s="134">
        <v>0</v>
      </c>
      <c r="F17" s="134">
        <v>18.902888000986284</v>
      </c>
      <c r="G17" s="134">
        <v>33.790746710372126</v>
      </c>
      <c r="H17" s="134">
        <v>0.10825570491382661</v>
      </c>
      <c r="I17" s="134">
        <v>1.0569189087392699</v>
      </c>
      <c r="J17" s="134">
        <v>0.11392960507133726</v>
      </c>
      <c r="K17" s="134">
        <v>0.21535554745381222</v>
      </c>
      <c r="L17" s="134">
        <v>0</v>
      </c>
      <c r="M17" s="134">
        <v>33.399123276501278</v>
      </c>
      <c r="N17" s="172">
        <v>100</v>
      </c>
    </row>
    <row r="18" spans="1:14" s="65" customFormat="1" x14ac:dyDescent="0.2">
      <c r="A18" s="83" t="s">
        <v>77</v>
      </c>
      <c r="B18" s="83" t="s">
        <v>85</v>
      </c>
      <c r="C18" s="83" t="s">
        <v>74</v>
      </c>
      <c r="D18" s="134">
        <v>12.877893721282785</v>
      </c>
      <c r="E18" s="134">
        <v>0</v>
      </c>
      <c r="F18" s="134">
        <v>21.647977697463205</v>
      </c>
      <c r="G18" s="134">
        <v>38.828793134635433</v>
      </c>
      <c r="H18" s="134">
        <v>0.11475994891126388</v>
      </c>
      <c r="I18" s="134">
        <v>0.9641610254097962</v>
      </c>
      <c r="J18" s="134">
        <v>5.5344366407887757E-2</v>
      </c>
      <c r="K18" s="134">
        <v>0.1950508840394089</v>
      </c>
      <c r="L18" s="134">
        <v>0</v>
      </c>
      <c r="M18" s="134">
        <v>25.316019221850219</v>
      </c>
      <c r="N18" s="172">
        <v>100</v>
      </c>
    </row>
    <row r="19" spans="1:14" s="65" customFormat="1" x14ac:dyDescent="0.2">
      <c r="A19" s="83" t="s">
        <v>77</v>
      </c>
      <c r="B19" s="83" t="s">
        <v>86</v>
      </c>
      <c r="C19" s="83" t="s">
        <v>74</v>
      </c>
      <c r="D19" s="134">
        <v>12.290458281977182</v>
      </c>
      <c r="E19" s="134">
        <v>0</v>
      </c>
      <c r="F19" s="134">
        <v>18.54108346119293</v>
      </c>
      <c r="G19" s="134">
        <v>31.239712012652035</v>
      </c>
      <c r="H19" s="134">
        <v>0.12706561441152586</v>
      </c>
      <c r="I19" s="134">
        <v>0.63340742940562178</v>
      </c>
      <c r="J19" s="134">
        <v>4.1025500110628908E-2</v>
      </c>
      <c r="K19" s="134">
        <v>0.19770611502424351</v>
      </c>
      <c r="L19" s="134">
        <v>0</v>
      </c>
      <c r="M19" s="134">
        <v>36.929541585225849</v>
      </c>
      <c r="N19" s="172">
        <v>100.00000000000003</v>
      </c>
    </row>
    <row r="20" spans="1:14" s="65" customFormat="1" x14ac:dyDescent="0.2">
      <c r="A20" s="83" t="s">
        <v>77</v>
      </c>
      <c r="B20" s="83" t="s">
        <v>87</v>
      </c>
      <c r="C20" s="83" t="s">
        <v>74</v>
      </c>
      <c r="D20" s="134">
        <v>12.976232301250187</v>
      </c>
      <c r="E20" s="134">
        <v>0</v>
      </c>
      <c r="F20" s="134">
        <v>19.803215057897152</v>
      </c>
      <c r="G20" s="134">
        <v>33.487378267662017</v>
      </c>
      <c r="H20" s="134">
        <v>7.4659310220328456E-2</v>
      </c>
      <c r="I20" s="134">
        <v>0.64125251180942411</v>
      </c>
      <c r="J20" s="134">
        <v>6.574027250744767E-2</v>
      </c>
      <c r="K20" s="134">
        <v>0.20557408515634418</v>
      </c>
      <c r="L20" s="134">
        <v>0</v>
      </c>
      <c r="M20" s="134">
        <v>32.7459481934971</v>
      </c>
      <c r="N20" s="172">
        <v>100</v>
      </c>
    </row>
    <row r="21" spans="1:14" s="65" customFormat="1" x14ac:dyDescent="0.2">
      <c r="A21" s="83" t="s">
        <v>77</v>
      </c>
      <c r="B21" s="83" t="s">
        <v>88</v>
      </c>
      <c r="C21" s="83" t="s">
        <v>74</v>
      </c>
      <c r="D21" s="134">
        <v>12.70938186976408</v>
      </c>
      <c r="E21" s="134">
        <v>1.0199133861052184E-2</v>
      </c>
      <c r="F21" s="134">
        <v>19.618975856712851</v>
      </c>
      <c r="G21" s="134">
        <v>32.960844445802174</v>
      </c>
      <c r="H21" s="134">
        <v>2.2982888202349998E-2</v>
      </c>
      <c r="I21" s="134">
        <v>0.68297462973385969</v>
      </c>
      <c r="J21" s="134">
        <v>6.9848786131358254E-2</v>
      </c>
      <c r="K21" s="134">
        <v>0.21767479472056056</v>
      </c>
      <c r="L21" s="134">
        <v>0</v>
      </c>
      <c r="M21" s="134">
        <v>33.707117595071715</v>
      </c>
      <c r="N21" s="172">
        <v>100</v>
      </c>
    </row>
    <row r="22" spans="1:14" s="65" customFormat="1" x14ac:dyDescent="0.2">
      <c r="A22" s="83" t="s">
        <v>77</v>
      </c>
      <c r="B22" s="83" t="s">
        <v>89</v>
      </c>
      <c r="C22" s="83" t="s">
        <v>74</v>
      </c>
      <c r="D22" s="134">
        <v>13.724362825155069</v>
      </c>
      <c r="E22" s="134">
        <v>0</v>
      </c>
      <c r="F22" s="134">
        <v>20.307645299188945</v>
      </c>
      <c r="G22" s="134">
        <v>32.388414838232762</v>
      </c>
      <c r="H22" s="134">
        <v>4.2220299168575136E-2</v>
      </c>
      <c r="I22" s="134">
        <v>0.49331216754908458</v>
      </c>
      <c r="J22" s="134">
        <v>4.7938282826486003E-2</v>
      </c>
      <c r="K22" s="134">
        <v>0.19583265193597621</v>
      </c>
      <c r="L22" s="134">
        <v>0</v>
      </c>
      <c r="M22" s="134">
        <v>32.800273635943114</v>
      </c>
      <c r="N22" s="172">
        <v>100</v>
      </c>
    </row>
    <row r="23" spans="1:14" s="65" customFormat="1" x14ac:dyDescent="0.2">
      <c r="A23" s="83" t="s">
        <v>77</v>
      </c>
      <c r="B23" s="83" t="s">
        <v>90</v>
      </c>
      <c r="C23" s="83" t="s">
        <v>74</v>
      </c>
      <c r="D23" s="134">
        <v>12.270773683588191</v>
      </c>
      <c r="E23" s="134">
        <v>4.8521737946827662E-3</v>
      </c>
      <c r="F23" s="134">
        <v>20.287324093754616</v>
      </c>
      <c r="G23" s="134">
        <v>34.760160608571844</v>
      </c>
      <c r="H23" s="134">
        <v>7.4529437944979751E-2</v>
      </c>
      <c r="I23" s="134">
        <v>0.57969729092165934</v>
      </c>
      <c r="J23" s="134">
        <v>0</v>
      </c>
      <c r="K23" s="134">
        <v>0.20149035964719025</v>
      </c>
      <c r="L23" s="134">
        <v>0</v>
      </c>
      <c r="M23" s="134">
        <v>31.821172351776831</v>
      </c>
      <c r="N23" s="172">
        <v>100</v>
      </c>
    </row>
    <row r="24" spans="1:14" x14ac:dyDescent="0.2">
      <c r="A24" s="83" t="s">
        <v>77</v>
      </c>
      <c r="B24" s="83" t="s">
        <v>91</v>
      </c>
      <c r="C24" s="83" t="s">
        <v>74</v>
      </c>
      <c r="D24" s="134">
        <v>11.476430757908314</v>
      </c>
      <c r="E24" s="134">
        <v>0</v>
      </c>
      <c r="F24" s="134">
        <v>22.132938949496182</v>
      </c>
      <c r="G24" s="134">
        <v>39.08203170873923</v>
      </c>
      <c r="H24" s="134">
        <v>9.0633028080688224E-2</v>
      </c>
      <c r="I24" s="134">
        <v>0.93215880469215728</v>
      </c>
      <c r="J24" s="134">
        <v>7.498616122390428E-2</v>
      </c>
      <c r="K24" s="134">
        <v>0.10193384385143676</v>
      </c>
      <c r="L24" s="134">
        <v>0</v>
      </c>
      <c r="M24" s="134">
        <v>26.108886746008089</v>
      </c>
      <c r="N24" s="172">
        <v>100</v>
      </c>
    </row>
    <row r="25" spans="1:14" x14ac:dyDescent="0.2">
      <c r="A25" s="83" t="s">
        <v>77</v>
      </c>
      <c r="B25" s="83" t="s">
        <v>92</v>
      </c>
      <c r="C25" s="83" t="s">
        <v>74</v>
      </c>
      <c r="D25" s="134">
        <v>13.465063624630172</v>
      </c>
      <c r="E25" s="134">
        <v>0</v>
      </c>
      <c r="F25" s="134">
        <v>19.624616260060215</v>
      </c>
      <c r="G25" s="134">
        <v>32.711946657997203</v>
      </c>
      <c r="H25" s="134">
        <v>2.4473215590821752E-2</v>
      </c>
      <c r="I25" s="134">
        <v>0.52433157314870149</v>
      </c>
      <c r="J25" s="134">
        <v>5.1013039153379028E-2</v>
      </c>
      <c r="K25" s="134">
        <v>0.12472331321820637</v>
      </c>
      <c r="L25" s="134">
        <v>0</v>
      </c>
      <c r="M25" s="134">
        <v>33.473832316201303</v>
      </c>
      <c r="N25" s="172">
        <v>100</v>
      </c>
    </row>
    <row r="26" spans="1:14" x14ac:dyDescent="0.2">
      <c r="A26" s="83" t="s">
        <v>77</v>
      </c>
      <c r="B26" s="83" t="s">
        <v>93</v>
      </c>
      <c r="C26" s="83" t="s">
        <v>74</v>
      </c>
      <c r="D26" s="134">
        <v>11.75236405822139</v>
      </c>
      <c r="E26" s="134">
        <v>9.6354999765801402E-3</v>
      </c>
      <c r="F26" s="134">
        <v>21.482310552357522</v>
      </c>
      <c r="G26" s="134">
        <v>36.675466103826864</v>
      </c>
      <c r="H26" s="134">
        <v>6.2301365796289046E-2</v>
      </c>
      <c r="I26" s="134">
        <v>0.74927866241925689</v>
      </c>
      <c r="J26" s="134">
        <v>7.2896741333665041E-2</v>
      </c>
      <c r="K26" s="134">
        <v>2.6252794761415843E-2</v>
      </c>
      <c r="L26" s="134">
        <v>0</v>
      </c>
      <c r="M26" s="134">
        <v>29.169494221307016</v>
      </c>
      <c r="N26" s="172">
        <v>100</v>
      </c>
    </row>
    <row r="27" spans="1:14" x14ac:dyDescent="0.2">
      <c r="A27" s="131" t="s">
        <v>77</v>
      </c>
      <c r="B27" s="131" t="s">
        <v>94</v>
      </c>
      <c r="C27" s="131" t="s">
        <v>74</v>
      </c>
      <c r="D27" s="135">
        <v>13.557698813261549</v>
      </c>
      <c r="E27" s="135">
        <v>0</v>
      </c>
      <c r="F27" s="135">
        <v>20.096399199219295</v>
      </c>
      <c r="G27" s="135">
        <v>34.031623428897589</v>
      </c>
      <c r="H27" s="135">
        <v>0.10668653183060074</v>
      </c>
      <c r="I27" s="135">
        <v>0.59728852943315525</v>
      </c>
      <c r="J27" s="135">
        <v>7.7953435477407657E-2</v>
      </c>
      <c r="K27" s="135">
        <v>0.25550671777727585</v>
      </c>
      <c r="L27" s="135">
        <v>0</v>
      </c>
      <c r="M27" s="135">
        <v>31.276843344103128</v>
      </c>
      <c r="N27" s="173">
        <v>100.00000000000001</v>
      </c>
    </row>
    <row r="28" spans="1:14" x14ac:dyDescent="0.2">
      <c r="A28" s="83" t="s">
        <v>77</v>
      </c>
      <c r="B28" s="83" t="s">
        <v>95</v>
      </c>
      <c r="C28" s="83" t="s">
        <v>74</v>
      </c>
      <c r="D28" s="134">
        <v>12.231954461547664</v>
      </c>
      <c r="E28" s="134">
        <v>5.3944738414842142E-3</v>
      </c>
      <c r="F28" s="134">
        <v>22.09963715657716</v>
      </c>
      <c r="G28" s="134">
        <v>38.647970887865391</v>
      </c>
      <c r="H28" s="134">
        <v>2.6256926589173817E-2</v>
      </c>
      <c r="I28" s="134">
        <v>0.79841437138063909</v>
      </c>
      <c r="J28" s="134">
        <v>3.7381402757766413E-2</v>
      </c>
      <c r="K28" s="134">
        <v>0.14543132343369877</v>
      </c>
      <c r="L28" s="134">
        <v>0</v>
      </c>
      <c r="M28" s="134">
        <v>26.007558996007024</v>
      </c>
      <c r="N28" s="172">
        <v>100</v>
      </c>
    </row>
    <row r="29" spans="1:14" x14ac:dyDescent="0.2">
      <c r="A29" s="83" t="s">
        <v>77</v>
      </c>
      <c r="B29" s="83" t="s">
        <v>96</v>
      </c>
      <c r="C29" s="83" t="s">
        <v>74</v>
      </c>
      <c r="D29" s="134">
        <v>15.097950731352654</v>
      </c>
      <c r="E29" s="134">
        <v>0.23817079581968262</v>
      </c>
      <c r="F29" s="134">
        <v>21.719304608005828</v>
      </c>
      <c r="G29" s="134">
        <v>35.110635776944626</v>
      </c>
      <c r="H29" s="134">
        <v>0.61957237745212002</v>
      </c>
      <c r="I29" s="134">
        <v>0.91158804935080862</v>
      </c>
      <c r="J29" s="134">
        <v>3.4913849178672601E-2</v>
      </c>
      <c r="K29" s="134">
        <v>8.2760793565843718E-2</v>
      </c>
      <c r="L29" s="134">
        <v>0</v>
      </c>
      <c r="M29" s="134">
        <v>26.185103018329769</v>
      </c>
      <c r="N29" s="172">
        <v>100</v>
      </c>
    </row>
    <row r="30" spans="1:14" ht="13.15" customHeight="1" x14ac:dyDescent="0.2">
      <c r="A30" s="83" t="s">
        <v>77</v>
      </c>
      <c r="B30" s="83" t="s">
        <v>97</v>
      </c>
      <c r="C30" s="83" t="s">
        <v>74</v>
      </c>
      <c r="D30" s="134">
        <v>15.336493316657879</v>
      </c>
      <c r="E30" s="134">
        <v>4.9505142523829919E-2</v>
      </c>
      <c r="F30" s="134">
        <v>21.772373289137153</v>
      </c>
      <c r="G30" s="134">
        <v>34.100013689969245</v>
      </c>
      <c r="H30" s="134">
        <v>0.38066781460687582</v>
      </c>
      <c r="I30" s="134">
        <v>0.88995342931641985</v>
      </c>
      <c r="J30" s="134">
        <v>8.8738513548590262E-3</v>
      </c>
      <c r="K30" s="134">
        <v>0.12572100866274774</v>
      </c>
      <c r="L30" s="134">
        <v>0</v>
      </c>
      <c r="M30" s="134">
        <v>27.336398457771011</v>
      </c>
      <c r="N30" s="172">
        <v>100.00000000000004</v>
      </c>
    </row>
    <row r="31" spans="1:14" x14ac:dyDescent="0.2">
      <c r="A31" s="83" t="s">
        <v>77</v>
      </c>
      <c r="B31" s="83" t="s">
        <v>98</v>
      </c>
      <c r="C31" s="83" t="s">
        <v>74</v>
      </c>
      <c r="D31" s="134">
        <v>14.81444650533429</v>
      </c>
      <c r="E31" s="134">
        <v>8.5181801539140289E-2</v>
      </c>
      <c r="F31" s="134">
        <v>22.011218328283704</v>
      </c>
      <c r="G31" s="134">
        <v>36.667417396650521</v>
      </c>
      <c r="H31" s="134">
        <v>0.1801914034184762</v>
      </c>
      <c r="I31" s="134">
        <v>1.2689953347917251</v>
      </c>
      <c r="J31" s="134">
        <v>0</v>
      </c>
      <c r="K31" s="134">
        <v>7.7110245317785125E-2</v>
      </c>
      <c r="L31" s="134">
        <v>0</v>
      </c>
      <c r="M31" s="134">
        <v>24.895438984664366</v>
      </c>
      <c r="N31" s="172">
        <v>100.00000000000001</v>
      </c>
    </row>
    <row r="32" spans="1:14" x14ac:dyDescent="0.2">
      <c r="A32" s="83" t="s">
        <v>77</v>
      </c>
      <c r="B32" s="83" t="s">
        <v>99</v>
      </c>
      <c r="C32" s="83" t="s">
        <v>74</v>
      </c>
      <c r="D32" s="134">
        <v>13.631537014256851</v>
      </c>
      <c r="E32" s="134">
        <v>5.055111724953E-2</v>
      </c>
      <c r="F32" s="134">
        <v>21.205275154374483</v>
      </c>
      <c r="G32" s="134">
        <v>37.58870752862309</v>
      </c>
      <c r="H32" s="134">
        <v>0.32602357528896175</v>
      </c>
      <c r="I32" s="134">
        <v>1.0664460597294116</v>
      </c>
      <c r="J32" s="134">
        <v>6.5791760564438251E-2</v>
      </c>
      <c r="K32" s="134">
        <v>0.11839726480110825</v>
      </c>
      <c r="L32" s="134">
        <v>0</v>
      </c>
      <c r="M32" s="134">
        <v>25.947270525112135</v>
      </c>
      <c r="N32" s="172">
        <v>100</v>
      </c>
    </row>
    <row r="33" spans="1:14" x14ac:dyDescent="0.2">
      <c r="A33" s="83" t="s">
        <v>77</v>
      </c>
      <c r="B33" s="83" t="s">
        <v>100</v>
      </c>
      <c r="C33" s="83" t="s">
        <v>74</v>
      </c>
      <c r="D33" s="134">
        <v>14.901459379948603</v>
      </c>
      <c r="E33" s="134">
        <v>0.14651777646297526</v>
      </c>
      <c r="F33" s="134">
        <v>21.095317011380608</v>
      </c>
      <c r="G33" s="134">
        <v>32.961563233306009</v>
      </c>
      <c r="H33" s="134">
        <v>0.15376208134836811</v>
      </c>
      <c r="I33" s="134">
        <v>0.97387499293652635</v>
      </c>
      <c r="J33" s="134">
        <v>4.2845752877025051E-2</v>
      </c>
      <c r="K33" s="134">
        <v>0.19127039446784247</v>
      </c>
      <c r="L33" s="134">
        <v>0</v>
      </c>
      <c r="M33" s="134">
        <v>29.533389377272037</v>
      </c>
      <c r="N33" s="172">
        <v>100</v>
      </c>
    </row>
    <row r="34" spans="1:14" x14ac:dyDescent="0.2">
      <c r="A34" s="83" t="s">
        <v>77</v>
      </c>
      <c r="B34" s="83" t="s">
        <v>101</v>
      </c>
      <c r="C34" s="83" t="s">
        <v>74</v>
      </c>
      <c r="D34" s="134">
        <v>13.352145075377329</v>
      </c>
      <c r="E34" s="134">
        <v>0.10857771965553339</v>
      </c>
      <c r="F34" s="134">
        <v>20.247491933907963</v>
      </c>
      <c r="G34" s="134">
        <v>38.855920926045037</v>
      </c>
      <c r="H34" s="134">
        <v>0.15520419576660838</v>
      </c>
      <c r="I34" s="134">
        <v>1.4770699628301849</v>
      </c>
      <c r="J34" s="134">
        <v>4.2202971195890698E-2</v>
      </c>
      <c r="K34" s="134">
        <v>6.6615058115011075E-2</v>
      </c>
      <c r="L34" s="134">
        <v>0</v>
      </c>
      <c r="M34" s="134">
        <v>25.694772157106438</v>
      </c>
      <c r="N34" s="172">
        <v>100</v>
      </c>
    </row>
    <row r="35" spans="1:14" x14ac:dyDescent="0.2">
      <c r="A35" s="83" t="s">
        <v>77</v>
      </c>
      <c r="B35" s="83" t="s">
        <v>102</v>
      </c>
      <c r="C35" s="83" t="s">
        <v>74</v>
      </c>
      <c r="D35" s="134">
        <v>15.74228057289473</v>
      </c>
      <c r="E35" s="134">
        <v>4.8755121156479092E-2</v>
      </c>
      <c r="F35" s="134">
        <v>21.862933907322109</v>
      </c>
      <c r="G35" s="134">
        <v>35.500221260187118</v>
      </c>
      <c r="H35" s="134">
        <v>0.33852390568744417</v>
      </c>
      <c r="I35" s="134">
        <v>0.88707707748424458</v>
      </c>
      <c r="J35" s="134">
        <v>0</v>
      </c>
      <c r="K35" s="134">
        <v>0.12363632928049539</v>
      </c>
      <c r="L35" s="134">
        <v>0</v>
      </c>
      <c r="M35" s="134">
        <v>25.496571825987395</v>
      </c>
      <c r="N35" s="172">
        <v>100.00000000000003</v>
      </c>
    </row>
    <row r="36" spans="1:14" x14ac:dyDescent="0.2">
      <c r="A36" s="83" t="s">
        <v>77</v>
      </c>
      <c r="B36" s="83" t="s">
        <v>103</v>
      </c>
      <c r="C36" s="83" t="s">
        <v>74</v>
      </c>
      <c r="D36" s="134">
        <v>3.3447727253406163</v>
      </c>
      <c r="E36" s="134">
        <v>7.2346422618953687E-2</v>
      </c>
      <c r="F36" s="134">
        <v>28.931739756369758</v>
      </c>
      <c r="G36" s="134">
        <v>59.447250916522862</v>
      </c>
      <c r="H36" s="134">
        <v>9.7413123690810968E-2</v>
      </c>
      <c r="I36" s="134">
        <v>2.2939264400017159</v>
      </c>
      <c r="J36" s="134">
        <v>1.0066870228595307E-3</v>
      </c>
      <c r="K36" s="134">
        <v>3.5343283025595786E-2</v>
      </c>
      <c r="L36" s="134">
        <v>0</v>
      </c>
      <c r="M36" s="134">
        <v>5.7762006454068313</v>
      </c>
      <c r="N36" s="172">
        <v>100.00000000000001</v>
      </c>
    </row>
    <row r="37" spans="1:14" x14ac:dyDescent="0.2">
      <c r="A37" s="83" t="s">
        <v>77</v>
      </c>
      <c r="B37" s="83" t="s">
        <v>104</v>
      </c>
      <c r="C37" s="83" t="s">
        <v>74</v>
      </c>
      <c r="D37" s="134">
        <v>1.8340532399516507</v>
      </c>
      <c r="E37" s="134">
        <v>9.0524585055854589E-2</v>
      </c>
      <c r="F37" s="134">
        <v>32.598373921192092</v>
      </c>
      <c r="G37" s="134">
        <v>59.703810529020096</v>
      </c>
      <c r="H37" s="134">
        <v>0.13947553183811567</v>
      </c>
      <c r="I37" s="134">
        <v>1.9205706321077782</v>
      </c>
      <c r="J37" s="134">
        <v>1.0679700713907395E-2</v>
      </c>
      <c r="K37" s="134">
        <v>2.2058570431535227E-2</v>
      </c>
      <c r="L37" s="134">
        <v>0</v>
      </c>
      <c r="M37" s="134">
        <v>3.6804532896889754</v>
      </c>
      <c r="N37" s="172">
        <v>100.00000000000001</v>
      </c>
    </row>
    <row r="38" spans="1:14" x14ac:dyDescent="0.2">
      <c r="A38" s="83" t="s">
        <v>77</v>
      </c>
      <c r="B38" s="83" t="s">
        <v>105</v>
      </c>
      <c r="C38" s="83" t="s">
        <v>74</v>
      </c>
      <c r="D38" s="134">
        <v>1.5911579652736829</v>
      </c>
      <c r="E38" s="134">
        <v>3.9421679841421087E-2</v>
      </c>
      <c r="F38" s="134">
        <v>32.862115820626798</v>
      </c>
      <c r="G38" s="134">
        <v>60.040396412069988</v>
      </c>
      <c r="H38" s="134">
        <v>0.13982505908408494</v>
      </c>
      <c r="I38" s="134">
        <v>1.8762315011801969</v>
      </c>
      <c r="J38" s="134">
        <v>2.087600834146748E-3</v>
      </c>
      <c r="K38" s="134">
        <v>3.6225359913039948E-2</v>
      </c>
      <c r="L38" s="134">
        <v>0</v>
      </c>
      <c r="M38" s="134">
        <v>3.412538601176645</v>
      </c>
      <c r="N38" s="172">
        <v>100.00000000000003</v>
      </c>
    </row>
    <row r="39" spans="1:14" x14ac:dyDescent="0.2">
      <c r="A39" s="83" t="s">
        <v>77</v>
      </c>
      <c r="B39" s="83" t="s">
        <v>106</v>
      </c>
      <c r="C39" s="83" t="s">
        <v>74</v>
      </c>
      <c r="D39" s="134">
        <v>1.8816260881936324</v>
      </c>
      <c r="E39" s="134">
        <v>6.9165259741647181E-2</v>
      </c>
      <c r="F39" s="134">
        <v>30.771004987139847</v>
      </c>
      <c r="G39" s="134">
        <v>59.518087957200827</v>
      </c>
      <c r="H39" s="134">
        <v>8.5356963229326663E-2</v>
      </c>
      <c r="I39" s="134">
        <v>2.1085434788035133</v>
      </c>
      <c r="J39" s="134">
        <v>0</v>
      </c>
      <c r="K39" s="134">
        <v>0</v>
      </c>
      <c r="L39" s="134">
        <v>0</v>
      </c>
      <c r="M39" s="134">
        <v>5.5662152656912252</v>
      </c>
      <c r="N39" s="172">
        <v>100.00000000000001</v>
      </c>
    </row>
    <row r="40" spans="1:14" x14ac:dyDescent="0.2">
      <c r="A40" s="83" t="s">
        <v>77</v>
      </c>
      <c r="B40" s="83" t="s">
        <v>107</v>
      </c>
      <c r="C40" s="83" t="s">
        <v>74</v>
      </c>
      <c r="D40" s="134">
        <v>4.3597725963978009</v>
      </c>
      <c r="E40" s="134">
        <v>8.3635381923392843E-2</v>
      </c>
      <c r="F40" s="134">
        <v>24.118425094747778</v>
      </c>
      <c r="G40" s="134">
        <v>57.629278716139794</v>
      </c>
      <c r="H40" s="134">
        <v>0.11261590263080043</v>
      </c>
      <c r="I40" s="134">
        <v>2.5672966611433163</v>
      </c>
      <c r="J40" s="134">
        <v>0</v>
      </c>
      <c r="K40" s="134">
        <v>0</v>
      </c>
      <c r="L40" s="134">
        <v>0</v>
      </c>
      <c r="M40" s="134">
        <v>11.1289756470171</v>
      </c>
      <c r="N40" s="172">
        <v>99.999999999999986</v>
      </c>
    </row>
    <row r="41" spans="1:14" x14ac:dyDescent="0.2">
      <c r="A41" s="83" t="s">
        <v>77</v>
      </c>
      <c r="B41" s="83" t="s">
        <v>108</v>
      </c>
      <c r="C41" s="83" t="s">
        <v>74</v>
      </c>
      <c r="D41" s="134">
        <v>2.8880231704725441</v>
      </c>
      <c r="E41" s="134">
        <v>0.11046982059267449</v>
      </c>
      <c r="F41" s="134">
        <v>30.011307042095037</v>
      </c>
      <c r="G41" s="134">
        <v>57.92941492729873</v>
      </c>
      <c r="H41" s="134">
        <v>0.15436654968907754</v>
      </c>
      <c r="I41" s="134">
        <v>2.2243566343737444</v>
      </c>
      <c r="J41" s="134">
        <v>0</v>
      </c>
      <c r="K41" s="134">
        <v>5.1375474910850538E-2</v>
      </c>
      <c r="L41" s="134">
        <v>0</v>
      </c>
      <c r="M41" s="134">
        <v>6.6306863805673419</v>
      </c>
      <c r="N41" s="172">
        <v>100</v>
      </c>
    </row>
    <row r="42" spans="1:14" x14ac:dyDescent="0.2">
      <c r="A42" s="83" t="s">
        <v>77</v>
      </c>
      <c r="B42" s="83" t="s">
        <v>109</v>
      </c>
      <c r="C42" s="83" t="s">
        <v>74</v>
      </c>
      <c r="D42" s="134">
        <v>3.0341704038633637</v>
      </c>
      <c r="E42" s="134">
        <v>0.15719071158323125</v>
      </c>
      <c r="F42" s="134">
        <v>26.132575960718324</v>
      </c>
      <c r="G42" s="134">
        <v>60.415260066974334</v>
      </c>
      <c r="H42" s="134">
        <v>0.10441731430924039</v>
      </c>
      <c r="I42" s="134">
        <v>2.7079835538774137</v>
      </c>
      <c r="J42" s="134">
        <v>0</v>
      </c>
      <c r="K42" s="134">
        <v>5.9386857274554648E-3</v>
      </c>
      <c r="L42" s="134">
        <v>0</v>
      </c>
      <c r="M42" s="134">
        <v>7.4424633029466376</v>
      </c>
      <c r="N42" s="172">
        <v>100</v>
      </c>
    </row>
    <row r="43" spans="1:14" x14ac:dyDescent="0.2">
      <c r="A43" s="83" t="s">
        <v>77</v>
      </c>
      <c r="B43" s="83" t="s">
        <v>110</v>
      </c>
      <c r="C43" s="83" t="s">
        <v>74</v>
      </c>
      <c r="D43" s="134">
        <v>3.9200685392510883</v>
      </c>
      <c r="E43" s="134">
        <v>7.8057478566559438E-2</v>
      </c>
      <c r="F43" s="134">
        <v>25.787077010025406</v>
      </c>
      <c r="G43" s="134">
        <v>57.581957570264542</v>
      </c>
      <c r="H43" s="134">
        <v>0.21693070978740456</v>
      </c>
      <c r="I43" s="134">
        <v>2.3890770800823735</v>
      </c>
      <c r="J43" s="134">
        <v>6.9362634026924677E-3</v>
      </c>
      <c r="K43" s="134">
        <v>3.3129826109223506E-2</v>
      </c>
      <c r="L43" s="134">
        <v>0</v>
      </c>
      <c r="M43" s="134">
        <v>9.9867655225107157</v>
      </c>
      <c r="N43" s="172">
        <v>100</v>
      </c>
    </row>
    <row r="44" spans="1:14" x14ac:dyDescent="0.2">
      <c r="A44" s="83" t="s">
        <v>77</v>
      </c>
      <c r="B44" s="83" t="s">
        <v>111</v>
      </c>
      <c r="C44" s="83" t="s">
        <v>74</v>
      </c>
      <c r="D44" s="134">
        <v>3.258079298228437</v>
      </c>
      <c r="E44" s="134">
        <v>8.7125827183544557E-2</v>
      </c>
      <c r="F44" s="134">
        <v>24.831812585348942</v>
      </c>
      <c r="G44" s="134">
        <v>58.528166331235113</v>
      </c>
      <c r="H44" s="134">
        <v>0.17535083100839888</v>
      </c>
      <c r="I44" s="134">
        <v>2.7097698530897145</v>
      </c>
      <c r="J44" s="134">
        <v>1.0820335741568456E-2</v>
      </c>
      <c r="K44" s="134">
        <v>0</v>
      </c>
      <c r="L44" s="134">
        <v>0</v>
      </c>
      <c r="M44" s="134">
        <v>10.398874938164276</v>
      </c>
      <c r="N44" s="172">
        <v>100</v>
      </c>
    </row>
    <row r="45" spans="1:14" x14ac:dyDescent="0.2">
      <c r="A45" s="83" t="s">
        <v>77</v>
      </c>
      <c r="B45" s="83" t="s">
        <v>112</v>
      </c>
      <c r="C45" s="83" t="s">
        <v>74</v>
      </c>
      <c r="D45" s="134">
        <v>2.4466454499525558</v>
      </c>
      <c r="E45" s="134">
        <v>5.6900311842146896E-2</v>
      </c>
      <c r="F45" s="134">
        <v>29.242764664643275</v>
      </c>
      <c r="G45" s="134">
        <v>59.774033566007866</v>
      </c>
      <c r="H45" s="134">
        <v>0.33776319442268982</v>
      </c>
      <c r="I45" s="134">
        <v>2.2580570373189985</v>
      </c>
      <c r="J45" s="134">
        <v>5.5028062682932763E-3</v>
      </c>
      <c r="K45" s="134">
        <v>1.6541254506238119E-2</v>
      </c>
      <c r="L45" s="134">
        <v>0</v>
      </c>
      <c r="M45" s="134">
        <v>5.8617917150379313</v>
      </c>
      <c r="N45" s="172">
        <v>100</v>
      </c>
    </row>
    <row r="46" spans="1:14" x14ac:dyDescent="0.2">
      <c r="A46" s="83" t="s">
        <v>77</v>
      </c>
      <c r="B46" s="83" t="s">
        <v>113</v>
      </c>
      <c r="C46" s="83" t="s">
        <v>74</v>
      </c>
      <c r="D46" s="134">
        <v>14.53712115092225</v>
      </c>
      <c r="E46" s="134">
        <v>0.47998760425602477</v>
      </c>
      <c r="F46" s="134">
        <v>21.625344206527455</v>
      </c>
      <c r="G46" s="134">
        <v>33.234959947631374</v>
      </c>
      <c r="H46" s="134">
        <v>0.10721648788364962</v>
      </c>
      <c r="I46" s="134">
        <v>0.96969404389294001</v>
      </c>
      <c r="J46" s="134">
        <v>1.6016475817674642E-2</v>
      </c>
      <c r="K46" s="134">
        <v>0.12072252282462848</v>
      </c>
      <c r="L46" s="134">
        <v>0</v>
      </c>
      <c r="M46" s="134">
        <v>28.908937560243992</v>
      </c>
      <c r="N46" s="172">
        <v>99.999999999999972</v>
      </c>
    </row>
    <row r="47" spans="1:14" x14ac:dyDescent="0.2">
      <c r="A47" s="128" t="s">
        <v>114</v>
      </c>
      <c r="B47" s="128" t="s">
        <v>115</v>
      </c>
      <c r="C47" s="128" t="s">
        <v>116</v>
      </c>
      <c r="D47" s="136">
        <v>4.1597828625228335</v>
      </c>
      <c r="E47" s="136">
        <v>0.12769735816557481</v>
      </c>
      <c r="F47" s="136">
        <v>27.912285136808496</v>
      </c>
      <c r="G47" s="136">
        <v>58.680143997838591</v>
      </c>
      <c r="H47" s="136">
        <v>0.16490553942343453</v>
      </c>
      <c r="I47" s="136">
        <v>1.2675608410072343</v>
      </c>
      <c r="J47" s="136">
        <v>8.5450462595655675E-3</v>
      </c>
      <c r="K47" s="136">
        <v>9.2753225896810246E-2</v>
      </c>
      <c r="L47" s="136">
        <v>0</v>
      </c>
      <c r="M47" s="136">
        <v>7.5863259920774553</v>
      </c>
      <c r="N47" s="174">
        <v>100</v>
      </c>
    </row>
    <row r="48" spans="1:14" x14ac:dyDescent="0.2">
      <c r="A48" s="84" t="s">
        <v>114</v>
      </c>
      <c r="B48" s="84" t="s">
        <v>117</v>
      </c>
      <c r="C48" s="84" t="s">
        <v>116</v>
      </c>
      <c r="D48" s="136">
        <v>3.7542161978024891</v>
      </c>
      <c r="E48" s="136">
        <v>0.13224407816057096</v>
      </c>
      <c r="F48" s="136">
        <v>26.103402062052464</v>
      </c>
      <c r="G48" s="136">
        <v>61.127264969540704</v>
      </c>
      <c r="H48" s="136">
        <v>0.1493423543425437</v>
      </c>
      <c r="I48" s="136">
        <v>1.1583614390725669</v>
      </c>
      <c r="J48" s="136">
        <v>2.5857585151568135E-2</v>
      </c>
      <c r="K48" s="136">
        <v>0</v>
      </c>
      <c r="L48" s="136">
        <v>0</v>
      </c>
      <c r="M48" s="136">
        <v>7.5493113138771069</v>
      </c>
      <c r="N48" s="174">
        <v>100.00000000000003</v>
      </c>
    </row>
    <row r="49" spans="1:14" x14ac:dyDescent="0.2">
      <c r="A49" s="84" t="s">
        <v>114</v>
      </c>
      <c r="B49" s="84" t="s">
        <v>118</v>
      </c>
      <c r="C49" s="84" t="s">
        <v>116</v>
      </c>
      <c r="D49" s="136">
        <v>3.1171722988119535</v>
      </c>
      <c r="E49" s="136">
        <v>6.8155639704494522E-2</v>
      </c>
      <c r="F49" s="136">
        <v>30.405626740757068</v>
      </c>
      <c r="G49" s="136">
        <v>59.022935864158505</v>
      </c>
      <c r="H49" s="136">
        <v>0.14202804928154181</v>
      </c>
      <c r="I49" s="136">
        <v>1.0824753377785992</v>
      </c>
      <c r="J49" s="136">
        <v>5.1605545889558117E-2</v>
      </c>
      <c r="K49" s="136">
        <v>7.0193741878663313E-2</v>
      </c>
      <c r="L49" s="136">
        <v>0</v>
      </c>
      <c r="M49" s="136">
        <v>6.0398067817396273</v>
      </c>
      <c r="N49" s="174">
        <v>100.00000000000001</v>
      </c>
    </row>
    <row r="50" spans="1:14" x14ac:dyDescent="0.2">
      <c r="A50" s="84" t="s">
        <v>114</v>
      </c>
      <c r="B50" s="84" t="s">
        <v>119</v>
      </c>
      <c r="C50" s="84" t="s">
        <v>116</v>
      </c>
      <c r="D50" s="136">
        <v>3.948718207738783</v>
      </c>
      <c r="E50" s="136">
        <v>9.5501504440729898E-2</v>
      </c>
      <c r="F50" s="136">
        <v>29.379690820429492</v>
      </c>
      <c r="G50" s="136">
        <v>58.474353047148412</v>
      </c>
      <c r="H50" s="136">
        <v>0.13181294492272899</v>
      </c>
      <c r="I50" s="136">
        <v>1.1978911029915886</v>
      </c>
      <c r="J50" s="136">
        <v>3.0756314663939046E-2</v>
      </c>
      <c r="K50" s="136">
        <v>0</v>
      </c>
      <c r="L50" s="136">
        <v>0</v>
      </c>
      <c r="M50" s="136">
        <v>6.7412760576643178</v>
      </c>
      <c r="N50" s="174">
        <v>99.999999999999986</v>
      </c>
    </row>
    <row r="51" spans="1:14" x14ac:dyDescent="0.2">
      <c r="A51" s="84" t="s">
        <v>114</v>
      </c>
      <c r="B51" s="84" t="s">
        <v>120</v>
      </c>
      <c r="C51" s="84" t="s">
        <v>116</v>
      </c>
      <c r="D51" s="136">
        <v>3.5673470222872514</v>
      </c>
      <c r="E51" s="136">
        <v>0.13341374974895556</v>
      </c>
      <c r="F51" s="136">
        <v>28.575272429247978</v>
      </c>
      <c r="G51" s="136">
        <v>60.44283242794728</v>
      </c>
      <c r="H51" s="136">
        <v>0.19162746053577506</v>
      </c>
      <c r="I51" s="136">
        <v>1.1428280388249605</v>
      </c>
      <c r="J51" s="136">
        <v>4.2268420689677552E-2</v>
      </c>
      <c r="K51" s="136">
        <v>9.0576167418241829E-3</v>
      </c>
      <c r="L51" s="136">
        <v>0</v>
      </c>
      <c r="M51" s="136">
        <v>5.8953528339762862</v>
      </c>
      <c r="N51" s="174">
        <v>99.999999999999986</v>
      </c>
    </row>
    <row r="52" spans="1:14" x14ac:dyDescent="0.2">
      <c r="A52" s="84" t="s">
        <v>114</v>
      </c>
      <c r="B52" s="84" t="s">
        <v>121</v>
      </c>
      <c r="C52" s="84" t="s">
        <v>116</v>
      </c>
      <c r="D52" s="136">
        <v>3.4514477978997924</v>
      </c>
      <c r="E52" s="136">
        <v>6.7599271677341644E-2</v>
      </c>
      <c r="F52" s="136">
        <v>29.886913447649253</v>
      </c>
      <c r="G52" s="136">
        <v>58.861518886700175</v>
      </c>
      <c r="H52" s="136">
        <v>0.16352861069705771</v>
      </c>
      <c r="I52" s="136">
        <v>1.1881340904137403</v>
      </c>
      <c r="J52" s="136">
        <v>1.2788688412195161E-2</v>
      </c>
      <c r="K52" s="136">
        <v>2.0071937217338423E-2</v>
      </c>
      <c r="L52" s="136">
        <v>0</v>
      </c>
      <c r="M52" s="136">
        <v>6.3479972693330948</v>
      </c>
      <c r="N52" s="174">
        <v>99.999999999999986</v>
      </c>
    </row>
    <row r="53" spans="1:14" x14ac:dyDescent="0.2">
      <c r="A53" s="84" t="s">
        <v>114</v>
      </c>
      <c r="B53" s="84" t="s">
        <v>122</v>
      </c>
      <c r="C53" s="84" t="s">
        <v>116</v>
      </c>
      <c r="D53" s="136">
        <v>3.231151664038705</v>
      </c>
      <c r="E53" s="136">
        <v>0.11884956748776902</v>
      </c>
      <c r="F53" s="136">
        <v>35.789427743218539</v>
      </c>
      <c r="G53" s="136">
        <v>56.11068857575102</v>
      </c>
      <c r="H53" s="136">
        <v>0.12860989661499081</v>
      </c>
      <c r="I53" s="136">
        <v>0.72372566600474686</v>
      </c>
      <c r="J53" s="136">
        <v>0</v>
      </c>
      <c r="K53" s="136">
        <v>2.7782990610732354E-2</v>
      </c>
      <c r="L53" s="136">
        <v>0</v>
      </c>
      <c r="M53" s="136">
        <v>3.8697638962735121</v>
      </c>
      <c r="N53" s="174">
        <v>100.00000000000003</v>
      </c>
    </row>
    <row r="54" spans="1:14" x14ac:dyDescent="0.2">
      <c r="A54" s="84" t="s">
        <v>114</v>
      </c>
      <c r="B54" s="84" t="s">
        <v>123</v>
      </c>
      <c r="C54" s="84" t="s">
        <v>116</v>
      </c>
      <c r="D54" s="136">
        <v>4.5910754089798367</v>
      </c>
      <c r="E54" s="136">
        <v>0.12344099470515629</v>
      </c>
      <c r="F54" s="136">
        <v>32.517544719453056</v>
      </c>
      <c r="G54" s="136">
        <v>53.691740669457452</v>
      </c>
      <c r="H54" s="136">
        <v>0.17862827685279253</v>
      </c>
      <c r="I54" s="136">
        <v>0.80757326525329332</v>
      </c>
      <c r="J54" s="136">
        <v>0</v>
      </c>
      <c r="K54" s="136">
        <v>0</v>
      </c>
      <c r="L54" s="136">
        <v>0</v>
      </c>
      <c r="M54" s="136">
        <v>8.0899966652984112</v>
      </c>
      <c r="N54" s="174">
        <v>100</v>
      </c>
    </row>
    <row r="55" spans="1:14" x14ac:dyDescent="0.2">
      <c r="A55" s="84" t="s">
        <v>114</v>
      </c>
      <c r="B55" s="84" t="s">
        <v>124</v>
      </c>
      <c r="C55" s="84" t="s">
        <v>116</v>
      </c>
      <c r="D55" s="136">
        <v>3.6628182423834628</v>
      </c>
      <c r="E55" s="136">
        <v>0.12906296030680423</v>
      </c>
      <c r="F55" s="136">
        <v>33.558106880549154</v>
      </c>
      <c r="G55" s="136">
        <v>55.772795732314229</v>
      </c>
      <c r="H55" s="136">
        <v>0.14926748756697131</v>
      </c>
      <c r="I55" s="136">
        <v>0.70761475522419481</v>
      </c>
      <c r="J55" s="136">
        <v>2.5249905926362445E-2</v>
      </c>
      <c r="K55" s="136">
        <v>5.2605185368684644E-2</v>
      </c>
      <c r="L55" s="136">
        <v>0</v>
      </c>
      <c r="M55" s="136">
        <v>5.9424788503601373</v>
      </c>
      <c r="N55" s="174">
        <v>100</v>
      </c>
    </row>
    <row r="56" spans="1:14" x14ac:dyDescent="0.2">
      <c r="A56" s="129" t="s">
        <v>114</v>
      </c>
      <c r="B56" s="129" t="s">
        <v>125</v>
      </c>
      <c r="C56" s="129" t="s">
        <v>126</v>
      </c>
      <c r="D56" s="137">
        <v>16.812684221205338</v>
      </c>
      <c r="E56" s="137">
        <v>6.3288565698923605E-2</v>
      </c>
      <c r="F56" s="137">
        <v>21.082095987802006</v>
      </c>
      <c r="G56" s="137">
        <v>35.595742693605814</v>
      </c>
      <c r="H56" s="137">
        <v>0.2735796806075772</v>
      </c>
      <c r="I56" s="137">
        <v>1.0244359187331811</v>
      </c>
      <c r="J56" s="137">
        <v>4.5163798842706986E-2</v>
      </c>
      <c r="K56" s="137">
        <v>0.12933672585467049</v>
      </c>
      <c r="L56" s="137">
        <v>0</v>
      </c>
      <c r="M56" s="137">
        <v>24.973672407649794</v>
      </c>
      <c r="N56" s="175">
        <v>100</v>
      </c>
    </row>
    <row r="57" spans="1:14" x14ac:dyDescent="0.2">
      <c r="A57" s="85" t="s">
        <v>114</v>
      </c>
      <c r="B57" s="85" t="s">
        <v>127</v>
      </c>
      <c r="C57" s="85" t="s">
        <v>126</v>
      </c>
      <c r="D57" s="137">
        <v>17.404500866143081</v>
      </c>
      <c r="E57" s="137">
        <v>0.1238712156075665</v>
      </c>
      <c r="F57" s="137">
        <v>21.624949055818565</v>
      </c>
      <c r="G57" s="137">
        <v>35.678086604846548</v>
      </c>
      <c r="H57" s="137">
        <v>0.13853851117630206</v>
      </c>
      <c r="I57" s="137">
        <v>0.88037196396967921</v>
      </c>
      <c r="J57" s="137">
        <v>0</v>
      </c>
      <c r="K57" s="137">
        <v>0.1245013093460204</v>
      </c>
      <c r="L57" s="137">
        <v>0</v>
      </c>
      <c r="M57" s="137">
        <v>24.025180473092245</v>
      </c>
      <c r="N57" s="175">
        <v>100.00000000000001</v>
      </c>
    </row>
    <row r="58" spans="1:14" x14ac:dyDescent="0.2">
      <c r="A58" s="85" t="s">
        <v>114</v>
      </c>
      <c r="B58" s="85" t="s">
        <v>128</v>
      </c>
      <c r="C58" s="85" t="s">
        <v>126</v>
      </c>
      <c r="D58" s="137">
        <v>15.587276101493391</v>
      </c>
      <c r="E58" s="137">
        <v>0.17431718020468534</v>
      </c>
      <c r="F58" s="137">
        <v>21.400451883672737</v>
      </c>
      <c r="G58" s="137">
        <v>35.422317642340722</v>
      </c>
      <c r="H58" s="137">
        <v>0.31184528091567693</v>
      </c>
      <c r="I58" s="137">
        <v>0.8261158719385886</v>
      </c>
      <c r="J58" s="137">
        <v>1.5648158227424633E-2</v>
      </c>
      <c r="K58" s="137">
        <v>0.1399422513415709</v>
      </c>
      <c r="L58" s="137">
        <v>0</v>
      </c>
      <c r="M58" s="137">
        <v>26.122085629865214</v>
      </c>
      <c r="N58" s="175">
        <v>99.999999999999986</v>
      </c>
    </row>
    <row r="59" spans="1:14" x14ac:dyDescent="0.2">
      <c r="A59" s="85" t="s">
        <v>114</v>
      </c>
      <c r="B59" s="85" t="s">
        <v>129</v>
      </c>
      <c r="C59" s="85" t="s">
        <v>126</v>
      </c>
      <c r="D59" s="137">
        <v>15.762145741067933</v>
      </c>
      <c r="E59" s="137">
        <v>0.16672527947841223</v>
      </c>
      <c r="F59" s="137">
        <v>21.502343429135632</v>
      </c>
      <c r="G59" s="137">
        <v>35.650336378465433</v>
      </c>
      <c r="H59" s="137">
        <v>0.28620920813626594</v>
      </c>
      <c r="I59" s="137">
        <v>0.87853608536679928</v>
      </c>
      <c r="J59" s="137">
        <v>0</v>
      </c>
      <c r="K59" s="137">
        <v>0.12663189401452499</v>
      </c>
      <c r="L59" s="137">
        <v>0</v>
      </c>
      <c r="M59" s="137">
        <v>25.627071984334982</v>
      </c>
      <c r="N59" s="175">
        <v>100</v>
      </c>
    </row>
    <row r="60" spans="1:14" x14ac:dyDescent="0.2">
      <c r="A60" s="85" t="s">
        <v>114</v>
      </c>
      <c r="B60" s="85" t="s">
        <v>130</v>
      </c>
      <c r="C60" s="85" t="s">
        <v>126</v>
      </c>
      <c r="D60" s="137">
        <v>15.739136056914536</v>
      </c>
      <c r="E60" s="137">
        <v>0.17422578904884573</v>
      </c>
      <c r="F60" s="137">
        <v>22.321500417202849</v>
      </c>
      <c r="G60" s="137">
        <v>37.125380069414341</v>
      </c>
      <c r="H60" s="137">
        <v>0.26052693087518969</v>
      </c>
      <c r="I60" s="137">
        <v>0.96949497177134825</v>
      </c>
      <c r="J60" s="137">
        <v>3.386128736812178E-2</v>
      </c>
      <c r="K60" s="137">
        <v>7.7095057426406016E-2</v>
      </c>
      <c r="L60" s="137">
        <v>0</v>
      </c>
      <c r="M60" s="137">
        <v>23.298779419978374</v>
      </c>
      <c r="N60" s="175">
        <v>100.00000000000001</v>
      </c>
    </row>
    <row r="61" spans="1:14" x14ac:dyDescent="0.2">
      <c r="A61" s="85" t="s">
        <v>114</v>
      </c>
      <c r="B61" s="85" t="s">
        <v>131</v>
      </c>
      <c r="C61" s="85" t="s">
        <v>126</v>
      </c>
      <c r="D61" s="137">
        <v>16.418086603428915</v>
      </c>
      <c r="E61" s="137">
        <v>0.11835646779622649</v>
      </c>
      <c r="F61" s="137">
        <v>21.66529551877213</v>
      </c>
      <c r="G61" s="137">
        <v>35.296071172961099</v>
      </c>
      <c r="H61" s="137">
        <v>0.28406471949733497</v>
      </c>
      <c r="I61" s="137">
        <v>0.89944089314432663</v>
      </c>
      <c r="J61" s="137">
        <v>5.8495664287312194E-3</v>
      </c>
      <c r="K61" s="137">
        <v>0.10716008108239936</v>
      </c>
      <c r="L61" s="137">
        <v>0</v>
      </c>
      <c r="M61" s="137">
        <v>25.205674976888854</v>
      </c>
      <c r="N61" s="175">
        <v>100.00000000000003</v>
      </c>
    </row>
    <row r="62" spans="1:14" x14ac:dyDescent="0.2">
      <c r="A62" s="85" t="s">
        <v>114</v>
      </c>
      <c r="B62" s="85" t="s">
        <v>132</v>
      </c>
      <c r="C62" s="85" t="s">
        <v>126</v>
      </c>
      <c r="D62" s="137">
        <v>16.250464836660512</v>
      </c>
      <c r="E62" s="137">
        <v>0.14835719750285964</v>
      </c>
      <c r="F62" s="137">
        <v>21.347257678082869</v>
      </c>
      <c r="G62" s="137">
        <v>35.838713653677239</v>
      </c>
      <c r="H62" s="137">
        <v>0.32535206746197848</v>
      </c>
      <c r="I62" s="137">
        <v>0.97523451754386203</v>
      </c>
      <c r="J62" s="137">
        <v>3.6999105760293499E-2</v>
      </c>
      <c r="K62" s="137">
        <v>0.17036821879120079</v>
      </c>
      <c r="L62" s="137">
        <v>0</v>
      </c>
      <c r="M62" s="137">
        <v>24.907252724519203</v>
      </c>
      <c r="N62" s="175">
        <v>100</v>
      </c>
    </row>
    <row r="63" spans="1:14" x14ac:dyDescent="0.2">
      <c r="A63" s="85" t="s">
        <v>114</v>
      </c>
      <c r="B63" s="85" t="s">
        <v>133</v>
      </c>
      <c r="C63" s="85" t="s">
        <v>126</v>
      </c>
      <c r="D63" s="137">
        <v>15.961184528882523</v>
      </c>
      <c r="E63" s="137">
        <v>0.10830624807927751</v>
      </c>
      <c r="F63" s="137">
        <v>21.569144789259642</v>
      </c>
      <c r="G63" s="137">
        <v>35.660169044437602</v>
      </c>
      <c r="H63" s="137">
        <v>0.4132586135070293</v>
      </c>
      <c r="I63" s="137">
        <v>0.78937242825781795</v>
      </c>
      <c r="J63" s="137">
        <v>4.3683237579389217E-2</v>
      </c>
      <c r="K63" s="137">
        <v>0.10359147536872462</v>
      </c>
      <c r="L63" s="137">
        <v>0</v>
      </c>
      <c r="M63" s="137">
        <v>25.351289634627996</v>
      </c>
      <c r="N63" s="175">
        <v>100</v>
      </c>
    </row>
    <row r="64" spans="1:14" x14ac:dyDescent="0.2">
      <c r="A64" s="85" t="s">
        <v>114</v>
      </c>
      <c r="B64" s="85" t="s">
        <v>134</v>
      </c>
      <c r="C64" s="85" t="s">
        <v>126</v>
      </c>
      <c r="D64" s="137">
        <v>15.888317947053698</v>
      </c>
      <c r="E64" s="137">
        <v>0.10089211031515405</v>
      </c>
      <c r="F64" s="137">
        <v>21.753739845647601</v>
      </c>
      <c r="G64" s="137">
        <v>35.864746497012639</v>
      </c>
      <c r="H64" s="137">
        <v>0.30575038865429854</v>
      </c>
      <c r="I64" s="137">
        <v>0.88590063638085104</v>
      </c>
      <c r="J64" s="137">
        <v>7.8769596521060137E-2</v>
      </c>
      <c r="K64" s="137">
        <v>0.13976975030705463</v>
      </c>
      <c r="L64" s="137">
        <v>0</v>
      </c>
      <c r="M64" s="137">
        <v>24.982113228107636</v>
      </c>
      <c r="N64" s="175">
        <v>99.999999999999986</v>
      </c>
    </row>
    <row r="65" spans="1:14" x14ac:dyDescent="0.2">
      <c r="A65" s="85" t="s">
        <v>114</v>
      </c>
      <c r="B65" s="85" t="s">
        <v>135</v>
      </c>
      <c r="C65" s="85" t="s">
        <v>126</v>
      </c>
      <c r="D65" s="137">
        <v>16.048033499589526</v>
      </c>
      <c r="E65" s="137">
        <v>0.1814112916736412</v>
      </c>
      <c r="F65" s="137">
        <v>22.02001998802205</v>
      </c>
      <c r="G65" s="137">
        <v>36.141093279390127</v>
      </c>
      <c r="H65" s="137">
        <v>0.27625110097706779</v>
      </c>
      <c r="I65" s="137">
        <v>0.83570030281173924</v>
      </c>
      <c r="J65" s="137">
        <v>4.0351902868103973E-2</v>
      </c>
      <c r="K65" s="137">
        <v>6.3728574333389756E-2</v>
      </c>
      <c r="L65" s="137">
        <v>0</v>
      </c>
      <c r="M65" s="137">
        <v>24.393410060334343</v>
      </c>
      <c r="N65" s="175">
        <v>100</v>
      </c>
    </row>
    <row r="66" spans="1:14" x14ac:dyDescent="0.2">
      <c r="A66" s="85" t="s">
        <v>114</v>
      </c>
      <c r="B66" s="85" t="s">
        <v>136</v>
      </c>
      <c r="C66" s="85" t="s">
        <v>126</v>
      </c>
      <c r="D66" s="137">
        <v>15.375358041917963</v>
      </c>
      <c r="E66" s="137">
        <v>0.17948161457922732</v>
      </c>
      <c r="F66" s="137">
        <v>23.113083004054367</v>
      </c>
      <c r="G66" s="137">
        <v>36.187474259212145</v>
      </c>
      <c r="H66" s="137">
        <v>0.31251939199012863</v>
      </c>
      <c r="I66" s="137">
        <v>0.75532031578391101</v>
      </c>
      <c r="J66" s="137">
        <v>5.5168030170787544E-2</v>
      </c>
      <c r="K66" s="137">
        <v>0.10607088296481486</v>
      </c>
      <c r="L66" s="137">
        <v>0</v>
      </c>
      <c r="M66" s="137">
        <v>23.915524459326665</v>
      </c>
      <c r="N66" s="175">
        <v>100</v>
      </c>
    </row>
    <row r="67" spans="1:14" x14ac:dyDescent="0.2">
      <c r="A67" s="85" t="s">
        <v>114</v>
      </c>
      <c r="B67" s="85" t="s">
        <v>137</v>
      </c>
      <c r="C67" s="85" t="s">
        <v>126</v>
      </c>
      <c r="D67" s="137">
        <v>16.231655185180887</v>
      </c>
      <c r="E67" s="137">
        <v>0.14139597696647835</v>
      </c>
      <c r="F67" s="137">
        <v>21.726917901524345</v>
      </c>
      <c r="G67" s="137">
        <v>35.675752527505388</v>
      </c>
      <c r="H67" s="137">
        <v>0.33746688105112294</v>
      </c>
      <c r="I67" s="137">
        <v>0.86635577459283974</v>
      </c>
      <c r="J67" s="137">
        <v>4.8163940154720766E-2</v>
      </c>
      <c r="K67" s="137">
        <v>6.5972883298256138E-2</v>
      </c>
      <c r="L67" s="137">
        <v>0</v>
      </c>
      <c r="M67" s="137">
        <v>24.906318929725977</v>
      </c>
      <c r="N67" s="175">
        <v>100.00000000000003</v>
      </c>
    </row>
    <row r="68" spans="1:14" x14ac:dyDescent="0.2">
      <c r="A68" s="85" t="s">
        <v>114</v>
      </c>
      <c r="B68" s="85" t="s">
        <v>138</v>
      </c>
      <c r="C68" s="85" t="s">
        <v>126</v>
      </c>
      <c r="D68" s="137">
        <v>15.534055933218269</v>
      </c>
      <c r="E68" s="137">
        <v>7.90021605660257E-2</v>
      </c>
      <c r="F68" s="137">
        <v>21.842109179705449</v>
      </c>
      <c r="G68" s="137">
        <v>33.716378454898241</v>
      </c>
      <c r="H68" s="137">
        <v>0.39120021092211954</v>
      </c>
      <c r="I68" s="137">
        <v>0.60447178074370334</v>
      </c>
      <c r="J68" s="137">
        <v>0.1294660936430605</v>
      </c>
      <c r="K68" s="137">
        <v>0.12747833607761277</v>
      </c>
      <c r="L68" s="137">
        <v>0</v>
      </c>
      <c r="M68" s="137">
        <v>27.575837850225525</v>
      </c>
      <c r="N68" s="175">
        <v>100.00000000000001</v>
      </c>
    </row>
    <row r="69" spans="1:14" x14ac:dyDescent="0.2">
      <c r="A69" s="85" t="s">
        <v>114</v>
      </c>
      <c r="B69" s="85" t="s">
        <v>139</v>
      </c>
      <c r="C69" s="85" t="s">
        <v>126</v>
      </c>
      <c r="D69" s="137">
        <v>15.851921669785387</v>
      </c>
      <c r="E69" s="137">
        <v>9.595874321716806E-2</v>
      </c>
      <c r="F69" s="137">
        <v>21.545168843161601</v>
      </c>
      <c r="G69" s="137">
        <v>35.002267224624752</v>
      </c>
      <c r="H69" s="137">
        <v>0.38129944922725667</v>
      </c>
      <c r="I69" s="137">
        <v>0.69004477336438352</v>
      </c>
      <c r="J69" s="137">
        <v>7.230571559201808E-2</v>
      </c>
      <c r="K69" s="137">
        <v>0.13882552579994217</v>
      </c>
      <c r="L69" s="137">
        <v>0</v>
      </c>
      <c r="M69" s="137">
        <v>26.222208055227501</v>
      </c>
      <c r="N69" s="175">
        <v>100.00000000000001</v>
      </c>
    </row>
    <row r="70" spans="1:14" x14ac:dyDescent="0.2">
      <c r="A70" s="85" t="s">
        <v>114</v>
      </c>
      <c r="B70" s="85" t="s">
        <v>140</v>
      </c>
      <c r="C70" s="85" t="s">
        <v>126</v>
      </c>
      <c r="D70" s="137">
        <v>16.082894997478068</v>
      </c>
      <c r="E70" s="137">
        <v>0.13991213767887226</v>
      </c>
      <c r="F70" s="137">
        <v>21.464398247683519</v>
      </c>
      <c r="G70" s="137">
        <v>35.180305682689507</v>
      </c>
      <c r="H70" s="137">
        <v>0.39665012441738928</v>
      </c>
      <c r="I70" s="137">
        <v>0.81818522284010364</v>
      </c>
      <c r="J70" s="137">
        <v>3.1486513461186666E-2</v>
      </c>
      <c r="K70" s="137">
        <v>0.1568597589790478</v>
      </c>
      <c r="L70" s="137">
        <v>0</v>
      </c>
      <c r="M70" s="137">
        <v>25.729307314772306</v>
      </c>
      <c r="N70" s="175">
        <v>100</v>
      </c>
    </row>
    <row r="71" spans="1:14" x14ac:dyDescent="0.2">
      <c r="A71" s="85" t="s">
        <v>114</v>
      </c>
      <c r="B71" s="85" t="s">
        <v>141</v>
      </c>
      <c r="C71" s="85" t="s">
        <v>126</v>
      </c>
      <c r="D71" s="137">
        <v>16.333518687502377</v>
      </c>
      <c r="E71" s="137">
        <v>0.15104973650418541</v>
      </c>
      <c r="F71" s="137">
        <v>21.139403456151744</v>
      </c>
      <c r="G71" s="137">
        <v>35.188136618407057</v>
      </c>
      <c r="H71" s="137">
        <v>0.31570281146710538</v>
      </c>
      <c r="I71" s="137">
        <v>0.98338756723360021</v>
      </c>
      <c r="J71" s="137">
        <v>5.0347999871928555E-2</v>
      </c>
      <c r="K71" s="137">
        <v>6.5730416530722466E-2</v>
      </c>
      <c r="L71" s="137">
        <v>0</v>
      </c>
      <c r="M71" s="137">
        <v>25.77272270633129</v>
      </c>
      <c r="N71" s="175">
        <v>100.00000000000003</v>
      </c>
    </row>
    <row r="72" spans="1:14" x14ac:dyDescent="0.2">
      <c r="A72" s="85" t="s">
        <v>114</v>
      </c>
      <c r="B72" s="85" t="s">
        <v>142</v>
      </c>
      <c r="C72" s="85" t="s">
        <v>126</v>
      </c>
      <c r="D72" s="137">
        <v>15.844395519284847</v>
      </c>
      <c r="E72" s="137">
        <v>0.12418365871711499</v>
      </c>
      <c r="F72" s="137">
        <v>22.134488886714038</v>
      </c>
      <c r="G72" s="137">
        <v>33.437088769893379</v>
      </c>
      <c r="H72" s="137">
        <v>0.2295347145351633</v>
      </c>
      <c r="I72" s="137">
        <v>0.68300670136424191</v>
      </c>
      <c r="J72" s="137">
        <v>0</v>
      </c>
      <c r="K72" s="137">
        <v>0.13028472225660567</v>
      </c>
      <c r="L72" s="137">
        <v>0</v>
      </c>
      <c r="M72" s="137">
        <v>27.4170170272346</v>
      </c>
      <c r="N72" s="175">
        <v>99.999999999999972</v>
      </c>
    </row>
    <row r="73" spans="1:14" x14ac:dyDescent="0.2">
      <c r="A73" s="85" t="s">
        <v>114</v>
      </c>
      <c r="B73" s="85" t="s">
        <v>143</v>
      </c>
      <c r="C73" s="85" t="s">
        <v>126</v>
      </c>
      <c r="D73" s="137">
        <v>16.273896998662408</v>
      </c>
      <c r="E73" s="137">
        <v>0.11639805613962241</v>
      </c>
      <c r="F73" s="137">
        <v>21.647931267021089</v>
      </c>
      <c r="G73" s="137">
        <v>34.943980401699768</v>
      </c>
      <c r="H73" s="137">
        <v>0.36040761715769887</v>
      </c>
      <c r="I73" s="137">
        <v>0.91153364762731648</v>
      </c>
      <c r="J73" s="137">
        <v>0</v>
      </c>
      <c r="K73" s="137">
        <v>8.0282843788104033E-2</v>
      </c>
      <c r="L73" s="137">
        <v>0</v>
      </c>
      <c r="M73" s="137">
        <v>25.665569167904003</v>
      </c>
      <c r="N73" s="175">
        <v>100.00000000000003</v>
      </c>
    </row>
    <row r="74" spans="1:14" x14ac:dyDescent="0.2">
      <c r="A74" s="124" t="s">
        <v>114</v>
      </c>
      <c r="B74" s="124" t="s">
        <v>144</v>
      </c>
      <c r="C74" s="124" t="s">
        <v>126</v>
      </c>
      <c r="D74" s="137">
        <v>15.56718167929003</v>
      </c>
      <c r="E74" s="137">
        <v>0.10972700752339029</v>
      </c>
      <c r="F74" s="137">
        <v>21.816390599863126</v>
      </c>
      <c r="G74" s="137">
        <v>34.644102842323413</v>
      </c>
      <c r="H74" s="137">
        <v>0.36573204485651828</v>
      </c>
      <c r="I74" s="137">
        <v>0.75569296301968758</v>
      </c>
      <c r="J74" s="137">
        <v>4.0641051328273108E-2</v>
      </c>
      <c r="K74" s="137">
        <v>0.11071981941289569</v>
      </c>
      <c r="L74" s="137">
        <v>0</v>
      </c>
      <c r="M74" s="137">
        <v>26.589811992382671</v>
      </c>
      <c r="N74" s="175">
        <v>100</v>
      </c>
    </row>
    <row r="75" spans="1:14" x14ac:dyDescent="0.2">
      <c r="A75" s="85" t="s">
        <v>114</v>
      </c>
      <c r="B75" s="85" t="s">
        <v>145</v>
      </c>
      <c r="C75" s="85" t="s">
        <v>126</v>
      </c>
      <c r="D75" s="137">
        <v>15.50439822053389</v>
      </c>
      <c r="E75" s="137">
        <v>9.8540310502108167E-2</v>
      </c>
      <c r="F75" s="137">
        <v>21.792219710101687</v>
      </c>
      <c r="G75" s="137">
        <v>36.321832979791452</v>
      </c>
      <c r="H75" s="137">
        <v>0.32775193616156345</v>
      </c>
      <c r="I75" s="137">
        <v>0.86562205490357103</v>
      </c>
      <c r="J75" s="137">
        <v>1.7500091011394828E-2</v>
      </c>
      <c r="K75" s="137">
        <v>0.15074385810721389</v>
      </c>
      <c r="L75" s="137">
        <v>0</v>
      </c>
      <c r="M75" s="137">
        <v>24.921390838887095</v>
      </c>
      <c r="N75" s="175">
        <v>99.999999999999986</v>
      </c>
    </row>
    <row r="76" spans="1:14" x14ac:dyDescent="0.2">
      <c r="A76" s="85" t="s">
        <v>114</v>
      </c>
      <c r="B76" s="85" t="s">
        <v>146</v>
      </c>
      <c r="C76" s="85" t="s">
        <v>126</v>
      </c>
      <c r="D76" s="137">
        <v>16.940286667589827</v>
      </c>
      <c r="E76" s="137">
        <v>0.14108833988032446</v>
      </c>
      <c r="F76" s="137">
        <v>21.605127368807448</v>
      </c>
      <c r="G76" s="137">
        <v>35.528151895434164</v>
      </c>
      <c r="H76" s="137">
        <v>0.22129725365370839</v>
      </c>
      <c r="I76" s="137">
        <v>0.90703153686039173</v>
      </c>
      <c r="J76" s="137">
        <v>2.375882661162081E-2</v>
      </c>
      <c r="K76" s="137">
        <v>0.10210138475784333</v>
      </c>
      <c r="L76" s="137">
        <v>0</v>
      </c>
      <c r="M76" s="137">
        <v>24.53115672640466</v>
      </c>
      <c r="N76" s="175">
        <v>99.999999999999986</v>
      </c>
    </row>
    <row r="77" spans="1:14" x14ac:dyDescent="0.2">
      <c r="A77" s="85" t="s">
        <v>114</v>
      </c>
      <c r="B77" s="85" t="s">
        <v>147</v>
      </c>
      <c r="C77" s="85" t="s">
        <v>126</v>
      </c>
      <c r="D77" s="137">
        <v>15.041100359062128</v>
      </c>
      <c r="E77" s="137">
        <v>8.1564365655013196E-2</v>
      </c>
      <c r="F77" s="137">
        <v>22.146881991458663</v>
      </c>
      <c r="G77" s="137">
        <v>36.126501015149927</v>
      </c>
      <c r="H77" s="137">
        <v>0.39452481731922656</v>
      </c>
      <c r="I77" s="137">
        <v>0.81169843797437591</v>
      </c>
      <c r="J77" s="137">
        <v>1.2827996148268824E-2</v>
      </c>
      <c r="K77" s="137">
        <v>0.10613162629911871</v>
      </c>
      <c r="L77" s="137">
        <v>0</v>
      </c>
      <c r="M77" s="137">
        <v>25.278769390933288</v>
      </c>
      <c r="N77" s="175">
        <v>100</v>
      </c>
    </row>
    <row r="78" spans="1:14" ht="13.15" customHeight="1" x14ac:dyDescent="0.2">
      <c r="A78" s="126" t="s">
        <v>114</v>
      </c>
      <c r="B78" s="127" t="s">
        <v>148</v>
      </c>
      <c r="C78" s="127" t="s">
        <v>149</v>
      </c>
      <c r="D78" s="138">
        <v>16.043745764572893</v>
      </c>
      <c r="E78" s="138">
        <v>4.8772489411830239E-2</v>
      </c>
      <c r="F78" s="138">
        <v>21.54157274863125</v>
      </c>
      <c r="G78" s="138">
        <v>38.260638742218354</v>
      </c>
      <c r="H78" s="138">
        <v>0.63510616576915746</v>
      </c>
      <c r="I78" s="138">
        <v>0.28044422558759841</v>
      </c>
      <c r="J78" s="138">
        <v>3.7817880150524133E-2</v>
      </c>
      <c r="K78" s="138">
        <v>9.194916392017137E-2</v>
      </c>
      <c r="L78" s="138">
        <v>0</v>
      </c>
      <c r="M78" s="138">
        <v>23.059952819738207</v>
      </c>
      <c r="N78" s="176">
        <v>100</v>
      </c>
    </row>
    <row r="79" spans="1:14" x14ac:dyDescent="0.2">
      <c r="A79" s="86" t="s">
        <v>114</v>
      </c>
      <c r="B79" s="87" t="s">
        <v>150</v>
      </c>
      <c r="C79" s="87" t="s">
        <v>149</v>
      </c>
      <c r="D79" s="138">
        <v>15.199945762918531</v>
      </c>
      <c r="E79" s="138">
        <v>7.9104507569269886E-2</v>
      </c>
      <c r="F79" s="138">
        <v>21.765922679076578</v>
      </c>
      <c r="G79" s="138">
        <v>40.346628593782789</v>
      </c>
      <c r="H79" s="138">
        <v>0.81702573903899667</v>
      </c>
      <c r="I79" s="138">
        <v>0.25442366206939915</v>
      </c>
      <c r="J79" s="138">
        <v>4.8137915001962295E-2</v>
      </c>
      <c r="K79" s="138">
        <v>8.2428053631244502E-2</v>
      </c>
      <c r="L79" s="138">
        <v>0</v>
      </c>
      <c r="M79" s="138">
        <v>21.406383086911244</v>
      </c>
      <c r="N79" s="176">
        <v>100.00000000000003</v>
      </c>
    </row>
    <row r="80" spans="1:14" x14ac:dyDescent="0.2">
      <c r="A80" s="86" t="s">
        <v>114</v>
      </c>
      <c r="B80" s="87" t="s">
        <v>151</v>
      </c>
      <c r="C80" s="87" t="s">
        <v>149</v>
      </c>
      <c r="D80" s="138">
        <v>13.06400264025284</v>
      </c>
      <c r="E80" s="138">
        <v>8.0164983981210733E-2</v>
      </c>
      <c r="F80" s="138">
        <v>24.018349451483815</v>
      </c>
      <c r="G80" s="138">
        <v>41.152295179455393</v>
      </c>
      <c r="H80" s="138">
        <v>1.7488205302798656</v>
      </c>
      <c r="I80" s="138">
        <v>0.23830559388432671</v>
      </c>
      <c r="J80" s="138">
        <v>2.4955454732135934E-2</v>
      </c>
      <c r="K80" s="138">
        <v>6.8384377254737228E-2</v>
      </c>
      <c r="L80" s="138">
        <v>0</v>
      </c>
      <c r="M80" s="138">
        <v>19.604721788675697</v>
      </c>
      <c r="N80" s="176">
        <v>100</v>
      </c>
    </row>
    <row r="81" spans="1:14" x14ac:dyDescent="0.2">
      <c r="A81" s="86" t="s">
        <v>114</v>
      </c>
      <c r="B81" s="87" t="s">
        <v>152</v>
      </c>
      <c r="C81" s="87" t="s">
        <v>149</v>
      </c>
      <c r="D81" s="138">
        <v>16.266991611874786</v>
      </c>
      <c r="E81" s="138">
        <v>0.10202501533436995</v>
      </c>
      <c r="F81" s="138">
        <v>21.620717670906938</v>
      </c>
      <c r="G81" s="138">
        <v>38.383325413300568</v>
      </c>
      <c r="H81" s="138">
        <v>1.0157706429838764</v>
      </c>
      <c r="I81" s="138">
        <v>0.22680453350260363</v>
      </c>
      <c r="J81" s="138">
        <v>1.3658340368036941E-2</v>
      </c>
      <c r="K81" s="138">
        <v>0.1595643498171018</v>
      </c>
      <c r="L81" s="138">
        <v>0</v>
      </c>
      <c r="M81" s="138">
        <v>22.211142421911731</v>
      </c>
      <c r="N81" s="176">
        <v>100.00000000000001</v>
      </c>
    </row>
    <row r="82" spans="1:14" x14ac:dyDescent="0.2">
      <c r="A82" s="86" t="s">
        <v>114</v>
      </c>
      <c r="B82" s="87" t="s">
        <v>153</v>
      </c>
      <c r="C82" s="87" t="s">
        <v>149</v>
      </c>
      <c r="D82" s="138">
        <v>17.007247828197176</v>
      </c>
      <c r="E82" s="138">
        <v>0.10937946026050097</v>
      </c>
      <c r="F82" s="138">
        <v>21.35577082460555</v>
      </c>
      <c r="G82" s="138">
        <v>38.194463445614481</v>
      </c>
      <c r="H82" s="138">
        <v>0.90864753847970448</v>
      </c>
      <c r="I82" s="138">
        <v>0.28868118195264308</v>
      </c>
      <c r="J82" s="138">
        <v>9.9774790850434922E-3</v>
      </c>
      <c r="K82" s="138">
        <v>0.15936580796551075</v>
      </c>
      <c r="L82" s="138">
        <v>0</v>
      </c>
      <c r="M82" s="138">
        <v>21.966466433839386</v>
      </c>
      <c r="N82" s="176">
        <v>99.999999999999986</v>
      </c>
    </row>
    <row r="83" spans="1:14" x14ac:dyDescent="0.2">
      <c r="A83" s="86" t="s">
        <v>72</v>
      </c>
      <c r="B83" s="86" t="s">
        <v>154</v>
      </c>
      <c r="C83" s="86" t="s">
        <v>155</v>
      </c>
      <c r="D83" s="138">
        <v>2.7076270181559066</v>
      </c>
      <c r="E83" s="138">
        <v>0.10979189764334071</v>
      </c>
      <c r="F83" s="138">
        <v>19.60717668536817</v>
      </c>
      <c r="G83" s="138">
        <v>67.914463867718581</v>
      </c>
      <c r="H83" s="138">
        <v>5.7254830253104831</v>
      </c>
      <c r="I83" s="138">
        <v>0.2973876761283839</v>
      </c>
      <c r="J83" s="138">
        <v>0.29091174925743229</v>
      </c>
      <c r="K83" s="138">
        <v>6.0935189579283061E-3</v>
      </c>
      <c r="L83" s="138">
        <v>0</v>
      </c>
      <c r="M83" s="138">
        <v>3.3410645614597736</v>
      </c>
      <c r="N83" s="176">
        <v>100</v>
      </c>
    </row>
    <row r="84" spans="1:14" x14ac:dyDescent="0.2">
      <c r="A84" s="86" t="s">
        <v>72</v>
      </c>
      <c r="B84" s="86" t="s">
        <v>156</v>
      </c>
      <c r="C84" s="86" t="s">
        <v>155</v>
      </c>
      <c r="D84" s="138">
        <v>2.4384668068116433</v>
      </c>
      <c r="E84" s="138">
        <v>0.33352311073191149</v>
      </c>
      <c r="F84" s="138">
        <v>29.771580824240306</v>
      </c>
      <c r="G84" s="138">
        <v>56.043867437739337</v>
      </c>
      <c r="H84" s="138">
        <v>7.8930356048040311</v>
      </c>
      <c r="I84" s="138">
        <v>0.3023963498904419</v>
      </c>
      <c r="J84" s="138">
        <v>0.12301212510006231</v>
      </c>
      <c r="K84" s="138">
        <v>4.4853561383782332E-2</v>
      </c>
      <c r="L84" s="138">
        <v>0</v>
      </c>
      <c r="M84" s="138">
        <v>3.0492641792984698</v>
      </c>
      <c r="N84" s="176">
        <v>99.999999999999986</v>
      </c>
    </row>
    <row r="85" spans="1:14" x14ac:dyDescent="0.2">
      <c r="A85" s="86" t="s">
        <v>77</v>
      </c>
      <c r="B85" s="86" t="s">
        <v>157</v>
      </c>
      <c r="C85" s="86" t="s">
        <v>158</v>
      </c>
      <c r="D85" s="138">
        <v>1.5438052684189669</v>
      </c>
      <c r="E85" s="138">
        <v>0.22681222220282007</v>
      </c>
      <c r="F85" s="138">
        <v>23.731077159716367</v>
      </c>
      <c r="G85" s="138">
        <v>66.160145185774368</v>
      </c>
      <c r="H85" s="138">
        <v>5.5775515296832774</v>
      </c>
      <c r="I85" s="138">
        <v>0.28757673198011696</v>
      </c>
      <c r="J85" s="138">
        <v>0.23373541919122678</v>
      </c>
      <c r="K85" s="138">
        <v>8.2956487685979657E-2</v>
      </c>
      <c r="L85" s="138">
        <v>0</v>
      </c>
      <c r="M85" s="138">
        <v>2.1563399953468805</v>
      </c>
      <c r="N85" s="176">
        <v>99.999999999999986</v>
      </c>
    </row>
    <row r="86" spans="1:14" x14ac:dyDescent="0.2">
      <c r="A86" s="86" t="s">
        <v>159</v>
      </c>
      <c r="B86" s="86" t="s">
        <v>160</v>
      </c>
      <c r="C86" s="86" t="s">
        <v>155</v>
      </c>
      <c r="D86" s="138">
        <v>3.3542987540459568</v>
      </c>
      <c r="E86" s="138">
        <v>0.13524893973155278</v>
      </c>
      <c r="F86" s="138">
        <v>22.279306894405075</v>
      </c>
      <c r="G86" s="138">
        <v>64.101530282913416</v>
      </c>
      <c r="H86" s="138">
        <v>6.3094153973065685</v>
      </c>
      <c r="I86" s="138">
        <v>0.24881472465647314</v>
      </c>
      <c r="J86" s="138">
        <v>0.4842905777436054</v>
      </c>
      <c r="K86" s="138">
        <v>2.6061638127071109E-2</v>
      </c>
      <c r="L86" s="138">
        <v>0</v>
      </c>
      <c r="M86" s="138">
        <v>3.0610327910702919</v>
      </c>
      <c r="N86" s="176">
        <v>100.00000000000001</v>
      </c>
    </row>
    <row r="87" spans="1:14" x14ac:dyDescent="0.2">
      <c r="A87" s="86" t="s">
        <v>159</v>
      </c>
      <c r="B87" s="86" t="s">
        <v>161</v>
      </c>
      <c r="C87" s="86" t="s">
        <v>155</v>
      </c>
      <c r="D87" s="138">
        <v>1.8223803016880247</v>
      </c>
      <c r="E87" s="138">
        <v>0.18689939549860765</v>
      </c>
      <c r="F87" s="138">
        <v>30.774766029713113</v>
      </c>
      <c r="G87" s="138">
        <v>58.343246785522894</v>
      </c>
      <c r="H87" s="138">
        <v>5.4007618411365996</v>
      </c>
      <c r="I87" s="138">
        <v>0.37436650553597856</v>
      </c>
      <c r="J87" s="138">
        <v>0.26532400033129105</v>
      </c>
      <c r="K87" s="138">
        <v>0</v>
      </c>
      <c r="L87" s="138">
        <v>0</v>
      </c>
      <c r="M87" s="138">
        <v>2.8322551405734764</v>
      </c>
      <c r="N87" s="176">
        <v>99.999999999999986</v>
      </c>
    </row>
    <row r="88" spans="1:14" x14ac:dyDescent="0.2">
      <c r="A88" s="86" t="s">
        <v>159</v>
      </c>
      <c r="B88" s="86" t="s">
        <v>162</v>
      </c>
      <c r="C88" s="86" t="s">
        <v>155</v>
      </c>
      <c r="D88" s="138">
        <v>3.0610472530305159</v>
      </c>
      <c r="E88" s="138">
        <v>0.14806550568137286</v>
      </c>
      <c r="F88" s="138">
        <v>24.574996337800471</v>
      </c>
      <c r="G88" s="138">
        <v>61.745605392328301</v>
      </c>
      <c r="H88" s="138">
        <v>5.5303460091614252</v>
      </c>
      <c r="I88" s="138">
        <v>0.6085646902375087</v>
      </c>
      <c r="J88" s="138">
        <v>0.40759079479246008</v>
      </c>
      <c r="K88" s="138">
        <v>0</v>
      </c>
      <c r="L88" s="138">
        <v>0</v>
      </c>
      <c r="M88" s="138">
        <v>3.9237840169679394</v>
      </c>
      <c r="N88" s="176">
        <v>99.999999999999986</v>
      </c>
    </row>
    <row r="89" spans="1:14" x14ac:dyDescent="0.2">
      <c r="A89" s="86" t="s">
        <v>159</v>
      </c>
      <c r="B89" s="86" t="s">
        <v>163</v>
      </c>
      <c r="C89" s="86" t="s">
        <v>155</v>
      </c>
      <c r="D89" s="138">
        <v>4.2171098076005054</v>
      </c>
      <c r="E89" s="138">
        <v>0.13738294318792141</v>
      </c>
      <c r="F89" s="138">
        <v>27.174067715075715</v>
      </c>
      <c r="G89" s="138">
        <v>60.211111822460346</v>
      </c>
      <c r="H89" s="138">
        <v>4.1291075792586405</v>
      </c>
      <c r="I89" s="138">
        <v>0.83658809789984367</v>
      </c>
      <c r="J89" s="138">
        <v>0.16021842254327504</v>
      </c>
      <c r="K89" s="138">
        <v>6.4685730796357879E-2</v>
      </c>
      <c r="L89" s="138">
        <v>0</v>
      </c>
      <c r="M89" s="138">
        <v>3.069727881177386</v>
      </c>
      <c r="N89" s="176">
        <v>100</v>
      </c>
    </row>
    <row r="90" spans="1:14" x14ac:dyDescent="0.2">
      <c r="A90" s="86" t="s">
        <v>159</v>
      </c>
      <c r="B90" s="86" t="s">
        <v>164</v>
      </c>
      <c r="C90" s="86" t="s">
        <v>155</v>
      </c>
      <c r="D90" s="138">
        <v>2.5384784205517259</v>
      </c>
      <c r="E90" s="138">
        <v>0.11161356793971808</v>
      </c>
      <c r="F90" s="138">
        <v>21.81801956639411</v>
      </c>
      <c r="G90" s="138">
        <v>65.587671742453281</v>
      </c>
      <c r="H90" s="138">
        <v>4.7631454069984285</v>
      </c>
      <c r="I90" s="138">
        <v>0.52481281752701348</v>
      </c>
      <c r="J90" s="138">
        <v>0.8424407763909556</v>
      </c>
      <c r="K90" s="138">
        <v>0</v>
      </c>
      <c r="L90" s="138">
        <v>0</v>
      </c>
      <c r="M90" s="138">
        <v>3.8138177017447683</v>
      </c>
      <c r="N90" s="176">
        <v>100</v>
      </c>
    </row>
    <row r="91" spans="1:14" x14ac:dyDescent="0.2">
      <c r="A91" s="86" t="s">
        <v>159</v>
      </c>
      <c r="B91" s="86" t="s">
        <v>165</v>
      </c>
      <c r="C91" s="86" t="s">
        <v>155</v>
      </c>
      <c r="D91" s="138">
        <v>4.672637733024235</v>
      </c>
      <c r="E91" s="138">
        <v>0.124087121259644</v>
      </c>
      <c r="F91" s="138">
        <v>28.128885266591368</v>
      </c>
      <c r="G91" s="138">
        <v>51.545620661700333</v>
      </c>
      <c r="H91" s="138">
        <v>7.7352149268582817</v>
      </c>
      <c r="I91" s="138">
        <v>0.36686688878855223</v>
      </c>
      <c r="J91" s="138">
        <v>0.4151787133678736</v>
      </c>
      <c r="K91" s="138">
        <v>8.5536243305393014E-2</v>
      </c>
      <c r="L91" s="138">
        <v>0</v>
      </c>
      <c r="M91" s="138">
        <v>6.9259724451043283</v>
      </c>
      <c r="N91" s="176">
        <v>100.00000000000003</v>
      </c>
    </row>
    <row r="92" spans="1:14" x14ac:dyDescent="0.2">
      <c r="A92" s="86" t="s">
        <v>159</v>
      </c>
      <c r="B92" s="86" t="s">
        <v>166</v>
      </c>
      <c r="C92" s="86" t="s">
        <v>155</v>
      </c>
      <c r="D92" s="138">
        <v>1.8763726480094254</v>
      </c>
      <c r="E92" s="138">
        <v>0.19541127655033427</v>
      </c>
      <c r="F92" s="138">
        <v>35.836544213428823</v>
      </c>
      <c r="G92" s="138">
        <v>53.964892405083781</v>
      </c>
      <c r="H92" s="138">
        <v>5.3279845443006852</v>
      </c>
      <c r="I92" s="138">
        <v>0.26560696163283914</v>
      </c>
      <c r="J92" s="138">
        <v>0.21160579773118007</v>
      </c>
      <c r="K92" s="138">
        <v>0</v>
      </c>
      <c r="L92" s="138">
        <v>0</v>
      </c>
      <c r="M92" s="138">
        <v>2.3215821532629355</v>
      </c>
      <c r="N92" s="176">
        <v>100.00000000000001</v>
      </c>
    </row>
    <row r="93" spans="1:14" x14ac:dyDescent="0.2">
      <c r="A93" s="86" t="s">
        <v>159</v>
      </c>
      <c r="B93" s="86" t="s">
        <v>167</v>
      </c>
      <c r="C93" s="86" t="s">
        <v>155</v>
      </c>
      <c r="D93" s="138">
        <v>5.0045262565908963</v>
      </c>
      <c r="E93" s="138">
        <v>5.6935378311395259E-2</v>
      </c>
      <c r="F93" s="138">
        <v>27.349037804829955</v>
      </c>
      <c r="G93" s="138">
        <v>53.513221988845743</v>
      </c>
      <c r="H93" s="138">
        <v>8.1267158013244245</v>
      </c>
      <c r="I93" s="138">
        <v>0.26967351459657363</v>
      </c>
      <c r="J93" s="138">
        <v>0.29808241549535586</v>
      </c>
      <c r="K93" s="138">
        <v>0</v>
      </c>
      <c r="L93" s="138">
        <v>0</v>
      </c>
      <c r="M93" s="138">
        <v>5.3818068400056633</v>
      </c>
      <c r="N93" s="176">
        <v>100.00000000000001</v>
      </c>
    </row>
    <row r="94" spans="1:14" x14ac:dyDescent="0.2">
      <c r="A94" s="86" t="s">
        <v>159</v>
      </c>
      <c r="B94" s="86" t="s">
        <v>168</v>
      </c>
      <c r="C94" s="86" t="s">
        <v>155</v>
      </c>
      <c r="D94" s="138">
        <v>5.2591551894276503</v>
      </c>
      <c r="E94" s="138">
        <v>6.641942065134715E-2</v>
      </c>
      <c r="F94" s="138">
        <v>23.467751804066655</v>
      </c>
      <c r="G94" s="138">
        <v>55.660091452831324</v>
      </c>
      <c r="H94" s="138">
        <v>6.9015440395469678</v>
      </c>
      <c r="I94" s="138">
        <v>0.40088380768220844</v>
      </c>
      <c r="J94" s="138">
        <v>0.9817051245986812</v>
      </c>
      <c r="K94" s="138">
        <v>0.12975094017228428</v>
      </c>
      <c r="L94" s="138">
        <v>0</v>
      </c>
      <c r="M94" s="138">
        <v>7.1326982210228813</v>
      </c>
      <c r="N94" s="176">
        <v>99.999999999999986</v>
      </c>
    </row>
    <row r="95" spans="1:14" x14ac:dyDescent="0.2">
      <c r="A95" s="86" t="s">
        <v>159</v>
      </c>
      <c r="B95" s="86" t="s">
        <v>169</v>
      </c>
      <c r="C95" s="86" t="s">
        <v>155</v>
      </c>
      <c r="D95" s="138">
        <v>2.480033006564057</v>
      </c>
      <c r="E95" s="138">
        <v>0.10374524165080151</v>
      </c>
      <c r="F95" s="138">
        <v>22.281128880922516</v>
      </c>
      <c r="G95" s="138">
        <v>65.340188182650053</v>
      </c>
      <c r="H95" s="138">
        <v>5.5316172553115992</v>
      </c>
      <c r="I95" s="138">
        <v>0.45767878883018676</v>
      </c>
      <c r="J95" s="138">
        <v>0.23834827634732722</v>
      </c>
      <c r="K95" s="138">
        <v>0</v>
      </c>
      <c r="L95" s="138">
        <v>0</v>
      </c>
      <c r="M95" s="138">
        <v>3.567260367723462</v>
      </c>
      <c r="N95" s="176">
        <v>100.00000000000001</v>
      </c>
    </row>
    <row r="96" spans="1:14" x14ac:dyDescent="0.2">
      <c r="A96" s="86" t="s">
        <v>159</v>
      </c>
      <c r="B96" s="86" t="s">
        <v>170</v>
      </c>
      <c r="C96" s="86" t="s">
        <v>155</v>
      </c>
      <c r="D96" s="138">
        <v>6.1007412865062607</v>
      </c>
      <c r="E96" s="138">
        <v>0.10390207353156834</v>
      </c>
      <c r="F96" s="138">
        <v>24.937607361351599</v>
      </c>
      <c r="G96" s="138">
        <v>53.975957989508473</v>
      </c>
      <c r="H96" s="138">
        <v>5.6612087458290201</v>
      </c>
      <c r="I96" s="138">
        <v>0.83838028802676923</v>
      </c>
      <c r="J96" s="138">
        <v>0.95514444383913943</v>
      </c>
      <c r="K96" s="138">
        <v>0.10659292240263836</v>
      </c>
      <c r="L96" s="138">
        <v>0</v>
      </c>
      <c r="M96" s="138">
        <v>7.320464889004521</v>
      </c>
      <c r="N96" s="176">
        <v>100</v>
      </c>
    </row>
    <row r="97" spans="1:14" x14ac:dyDescent="0.2">
      <c r="A97" s="122" t="s">
        <v>159</v>
      </c>
      <c r="B97" s="122" t="s">
        <v>171</v>
      </c>
      <c r="C97" s="122" t="s">
        <v>155</v>
      </c>
      <c r="D97" s="138">
        <v>4.6314148907723425</v>
      </c>
      <c r="E97" s="138">
        <v>0.18931000413653645</v>
      </c>
      <c r="F97" s="138">
        <v>24.844697710598229</v>
      </c>
      <c r="G97" s="138">
        <v>56.323688027315505</v>
      </c>
      <c r="H97" s="138">
        <v>6.134149353315502</v>
      </c>
      <c r="I97" s="138">
        <v>0.60058188824050807</v>
      </c>
      <c r="J97" s="138">
        <v>0.52501199771761153</v>
      </c>
      <c r="K97" s="138">
        <v>0.12174647987369605</v>
      </c>
      <c r="L97" s="138">
        <v>0</v>
      </c>
      <c r="M97" s="138">
        <v>6.6293996480300708</v>
      </c>
      <c r="N97" s="176">
        <v>100.00000000000001</v>
      </c>
    </row>
    <row r="98" spans="1:14" x14ac:dyDescent="0.2">
      <c r="A98" s="86" t="s">
        <v>159</v>
      </c>
      <c r="B98" s="86" t="s">
        <v>172</v>
      </c>
      <c r="C98" s="86" t="s">
        <v>155</v>
      </c>
      <c r="D98" s="138">
        <v>2.579456388578913</v>
      </c>
      <c r="E98" s="138">
        <v>0</v>
      </c>
      <c r="F98" s="138">
        <v>16.590326752186744</v>
      </c>
      <c r="G98" s="138">
        <v>74.256376949022155</v>
      </c>
      <c r="H98" s="138">
        <v>3.5169817284323077</v>
      </c>
      <c r="I98" s="138">
        <v>0.36010394324329137</v>
      </c>
      <c r="J98" s="138">
        <v>0.24986031935319752</v>
      </c>
      <c r="K98" s="138">
        <v>7.1394035165493641E-2</v>
      </c>
      <c r="L98" s="138">
        <v>0</v>
      </c>
      <c r="M98" s="138">
        <v>2.3754998840179029</v>
      </c>
      <c r="N98" s="176">
        <v>100.00000000000001</v>
      </c>
    </row>
    <row r="99" spans="1:14" x14ac:dyDescent="0.2">
      <c r="A99" s="86" t="s">
        <v>159</v>
      </c>
      <c r="B99" s="86" t="s">
        <v>173</v>
      </c>
      <c r="C99" s="86" t="s">
        <v>155</v>
      </c>
      <c r="D99" s="138">
        <v>3.8309498323668287</v>
      </c>
      <c r="E99" s="138">
        <v>6.6949270686642873E-2</v>
      </c>
      <c r="F99" s="138">
        <v>26.449192093828586</v>
      </c>
      <c r="G99" s="138">
        <v>56.639141878113364</v>
      </c>
      <c r="H99" s="138">
        <v>7.6096745055024995</v>
      </c>
      <c r="I99" s="138">
        <v>0.47732337891323873</v>
      </c>
      <c r="J99" s="138">
        <v>0.51565368035603398</v>
      </c>
      <c r="K99" s="138">
        <v>0</v>
      </c>
      <c r="L99" s="138">
        <v>0</v>
      </c>
      <c r="M99" s="138">
        <v>4.4111153602328059</v>
      </c>
      <c r="N99" s="176">
        <v>100</v>
      </c>
    </row>
    <row r="100" spans="1:14" x14ac:dyDescent="0.2">
      <c r="A100" s="86" t="s">
        <v>159</v>
      </c>
      <c r="B100" s="86" t="s">
        <v>174</v>
      </c>
      <c r="C100" s="86" t="s">
        <v>155</v>
      </c>
      <c r="D100" s="138">
        <v>1.7329728578293957</v>
      </c>
      <c r="E100" s="138">
        <v>5.2002000306879445E-2</v>
      </c>
      <c r="F100" s="138">
        <v>8.24734947733306</v>
      </c>
      <c r="G100" s="138">
        <v>84.865123171787474</v>
      </c>
      <c r="H100" s="138">
        <v>2.1737079164954913</v>
      </c>
      <c r="I100" s="138">
        <v>9.485249742090987E-2</v>
      </c>
      <c r="J100" s="138">
        <v>0.30619617084861717</v>
      </c>
      <c r="K100" s="138">
        <v>0</v>
      </c>
      <c r="L100" s="138">
        <v>0</v>
      </c>
      <c r="M100" s="138">
        <v>2.5277959079781831</v>
      </c>
      <c r="N100" s="176">
        <v>100.00000000000003</v>
      </c>
    </row>
    <row r="101" spans="1:14" ht="13.15" customHeight="1" x14ac:dyDescent="0.2">
      <c r="A101" s="86" t="s">
        <v>159</v>
      </c>
      <c r="B101" s="86" t="s">
        <v>175</v>
      </c>
      <c r="C101" s="86" t="s">
        <v>155</v>
      </c>
      <c r="D101" s="138">
        <v>4.8285843280552303</v>
      </c>
      <c r="E101" s="138">
        <v>5.0576231333553032E-2</v>
      </c>
      <c r="F101" s="138">
        <v>24.566683992865826</v>
      </c>
      <c r="G101" s="138">
        <v>55.118211406359194</v>
      </c>
      <c r="H101" s="138">
        <v>7.5241647672068126</v>
      </c>
      <c r="I101" s="138">
        <v>0.20132338806591885</v>
      </c>
      <c r="J101" s="138">
        <v>0.15334329351695836</v>
      </c>
      <c r="K101" s="138">
        <v>5.6461527282509576E-2</v>
      </c>
      <c r="L101" s="138">
        <v>0</v>
      </c>
      <c r="M101" s="138">
        <v>7.5006510653140017</v>
      </c>
      <c r="N101" s="176">
        <v>100</v>
      </c>
    </row>
    <row r="102" spans="1:14" x14ac:dyDescent="0.2">
      <c r="A102" s="86" t="s">
        <v>159</v>
      </c>
      <c r="B102" s="86" t="s">
        <v>176</v>
      </c>
      <c r="C102" s="86" t="s">
        <v>155</v>
      </c>
      <c r="D102" s="138">
        <v>1.9247921397447996</v>
      </c>
      <c r="E102" s="138">
        <v>5.4739625694663577E-2</v>
      </c>
      <c r="F102" s="138">
        <v>18.678503010767702</v>
      </c>
      <c r="G102" s="138">
        <v>68.160488673782353</v>
      </c>
      <c r="H102" s="138">
        <v>7.0515125355851467</v>
      </c>
      <c r="I102" s="138">
        <v>0.11825326946995768</v>
      </c>
      <c r="J102" s="138">
        <v>0.35824842602182794</v>
      </c>
      <c r="K102" s="138">
        <v>0.181501636562513</v>
      </c>
      <c r="L102" s="138">
        <v>0</v>
      </c>
      <c r="M102" s="138">
        <v>3.4719606823710341</v>
      </c>
      <c r="N102" s="176">
        <v>100.00000000000001</v>
      </c>
    </row>
    <row r="103" spans="1:14" x14ac:dyDescent="0.2">
      <c r="A103" s="120" t="s">
        <v>114</v>
      </c>
      <c r="B103" s="121" t="s">
        <v>177</v>
      </c>
      <c r="C103" s="121" t="s">
        <v>178</v>
      </c>
      <c r="D103" s="139">
        <v>2.7750880712173855</v>
      </c>
      <c r="E103" s="139">
        <v>0.13156668433581739</v>
      </c>
      <c r="F103" s="139">
        <v>27.848471720926419</v>
      </c>
      <c r="G103" s="139">
        <v>65.587380401496048</v>
      </c>
      <c r="H103" s="139">
        <v>0.43802835334009416</v>
      </c>
      <c r="I103" s="139">
        <v>0.6225813734741662</v>
      </c>
      <c r="J103" s="139">
        <v>0.1087262538798363</v>
      </c>
      <c r="K103" s="139">
        <v>9.6133367377968636E-3</v>
      </c>
      <c r="L103" s="139">
        <v>0</v>
      </c>
      <c r="M103" s="139">
        <v>2.4785438045924333</v>
      </c>
      <c r="N103" s="177">
        <v>99.999999999999986</v>
      </c>
    </row>
    <row r="104" spans="1:14" x14ac:dyDescent="0.2">
      <c r="A104" s="88" t="s">
        <v>114</v>
      </c>
      <c r="B104" s="89" t="s">
        <v>179</v>
      </c>
      <c r="C104" s="89" t="s">
        <v>178</v>
      </c>
      <c r="D104" s="139">
        <v>2.7530295345415166</v>
      </c>
      <c r="E104" s="139">
        <v>7.7619210459587668E-2</v>
      </c>
      <c r="F104" s="139">
        <v>28.435955505302346</v>
      </c>
      <c r="G104" s="139">
        <v>65.067633828005384</v>
      </c>
      <c r="H104" s="139">
        <v>0.88232233876724675</v>
      </c>
      <c r="I104" s="139">
        <v>0.46756274872157511</v>
      </c>
      <c r="J104" s="139">
        <v>0.20437750883615349</v>
      </c>
      <c r="K104" s="139">
        <v>2.1811654027087537E-2</v>
      </c>
      <c r="L104" s="139">
        <v>0</v>
      </c>
      <c r="M104" s="139">
        <v>2.0896876713391088</v>
      </c>
      <c r="N104" s="177">
        <v>100.00000000000001</v>
      </c>
    </row>
    <row r="105" spans="1:14" x14ac:dyDescent="0.2">
      <c r="A105" s="88" t="s">
        <v>114</v>
      </c>
      <c r="B105" s="89" t="s">
        <v>180</v>
      </c>
      <c r="C105" s="89" t="s">
        <v>178</v>
      </c>
      <c r="D105" s="139">
        <v>2.6928019270894192</v>
      </c>
      <c r="E105" s="139">
        <v>8.9773695465430708E-2</v>
      </c>
      <c r="F105" s="139">
        <v>29.276558449683282</v>
      </c>
      <c r="G105" s="139">
        <v>62.665284934988676</v>
      </c>
      <c r="H105" s="139">
        <v>2.3497280774808771</v>
      </c>
      <c r="I105" s="139">
        <v>0.41229036236349298</v>
      </c>
      <c r="J105" s="139">
        <v>3.864003746737589E-2</v>
      </c>
      <c r="K105" s="139">
        <v>5.6791690144603189E-2</v>
      </c>
      <c r="L105" s="139">
        <v>0</v>
      </c>
      <c r="M105" s="139">
        <v>2.418130825316843</v>
      </c>
      <c r="N105" s="177">
        <v>99.999999999999986</v>
      </c>
    </row>
    <row r="106" spans="1:14" x14ac:dyDescent="0.2">
      <c r="A106" s="88" t="s">
        <v>114</v>
      </c>
      <c r="B106" s="89" t="s">
        <v>125</v>
      </c>
      <c r="C106" s="89" t="s">
        <v>178</v>
      </c>
      <c r="D106" s="139">
        <v>3.0928822037322865</v>
      </c>
      <c r="E106" s="139">
        <v>9.8330921251136891E-2</v>
      </c>
      <c r="F106" s="139">
        <v>27.452904001784514</v>
      </c>
      <c r="G106" s="139">
        <v>65.489304846624847</v>
      </c>
      <c r="H106" s="139">
        <v>0.13243787612136818</v>
      </c>
      <c r="I106" s="139">
        <v>0.67325196149262545</v>
      </c>
      <c r="J106" s="139">
        <v>6.7005946837934247E-2</v>
      </c>
      <c r="K106" s="139">
        <v>8.3862211924234459E-2</v>
      </c>
      <c r="L106" s="139">
        <v>0</v>
      </c>
      <c r="M106" s="139">
        <v>2.9100200302310362</v>
      </c>
      <c r="N106" s="177">
        <v>99.999999999999986</v>
      </c>
    </row>
    <row r="107" spans="1:14" x14ac:dyDescent="0.2">
      <c r="A107" s="88" t="s">
        <v>114</v>
      </c>
      <c r="B107" s="89" t="s">
        <v>127</v>
      </c>
      <c r="C107" s="89" t="s">
        <v>178</v>
      </c>
      <c r="D107" s="139">
        <v>2.9507776959249417</v>
      </c>
      <c r="E107" s="139">
        <v>7.5731970494013715E-2</v>
      </c>
      <c r="F107" s="139">
        <v>27.05925372326919</v>
      </c>
      <c r="G107" s="139">
        <v>66.627949901198875</v>
      </c>
      <c r="H107" s="139">
        <v>0.17981726287721811</v>
      </c>
      <c r="I107" s="139">
        <v>0.58857202223705041</v>
      </c>
      <c r="J107" s="139">
        <v>6.8622899586726363E-2</v>
      </c>
      <c r="K107" s="139">
        <v>6.9665242619530554E-2</v>
      </c>
      <c r="L107" s="139">
        <v>0</v>
      </c>
      <c r="M107" s="139">
        <v>2.3796092817924577</v>
      </c>
      <c r="N107" s="177">
        <v>100.00000000000001</v>
      </c>
    </row>
    <row r="108" spans="1:14" x14ac:dyDescent="0.2">
      <c r="A108" s="88" t="s">
        <v>114</v>
      </c>
      <c r="B108" s="89" t="s">
        <v>128</v>
      </c>
      <c r="C108" s="89" t="s">
        <v>178</v>
      </c>
      <c r="D108" s="139">
        <v>2.7923814124745103</v>
      </c>
      <c r="E108" s="139">
        <v>8.3997848826370208E-2</v>
      </c>
      <c r="F108" s="139">
        <v>30.839740725539063</v>
      </c>
      <c r="G108" s="139">
        <v>63.470302906044964</v>
      </c>
      <c r="H108" s="139">
        <v>0.29177620694467687</v>
      </c>
      <c r="I108" s="139">
        <v>0.53316064061120183</v>
      </c>
      <c r="J108" s="139">
        <v>6.6569569890504873E-2</v>
      </c>
      <c r="K108" s="139">
        <v>0</v>
      </c>
      <c r="L108" s="139">
        <v>0</v>
      </c>
      <c r="M108" s="139">
        <v>1.9220706896686952</v>
      </c>
      <c r="N108" s="177">
        <v>99.999999999999986</v>
      </c>
    </row>
    <row r="109" spans="1:14" x14ac:dyDescent="0.2">
      <c r="A109" s="88" t="s">
        <v>114</v>
      </c>
      <c r="B109" s="89" t="s">
        <v>129</v>
      </c>
      <c r="C109" s="89" t="s">
        <v>178</v>
      </c>
      <c r="D109" s="139">
        <v>3.1319364190009384</v>
      </c>
      <c r="E109" s="139">
        <v>0.10232392120468926</v>
      </c>
      <c r="F109" s="139">
        <v>27.145195996745404</v>
      </c>
      <c r="G109" s="139">
        <v>66.854206438603796</v>
      </c>
      <c r="H109" s="139">
        <v>0.25252746329945197</v>
      </c>
      <c r="I109" s="139">
        <v>0.57966722996645226</v>
      </c>
      <c r="J109" s="139">
        <v>0</v>
      </c>
      <c r="K109" s="139">
        <v>0</v>
      </c>
      <c r="L109" s="139">
        <v>0</v>
      </c>
      <c r="M109" s="139">
        <v>1.9341425311792686</v>
      </c>
      <c r="N109" s="177">
        <v>99.999999999999986</v>
      </c>
    </row>
    <row r="110" spans="1:14" x14ac:dyDescent="0.2">
      <c r="A110" s="88" t="s">
        <v>114</v>
      </c>
      <c r="B110" s="89" t="s">
        <v>130</v>
      </c>
      <c r="C110" s="89" t="s">
        <v>178</v>
      </c>
      <c r="D110" s="139">
        <v>3.1424265322070828</v>
      </c>
      <c r="E110" s="139">
        <v>0.11237723768897447</v>
      </c>
      <c r="F110" s="139">
        <v>26.91432275725138</v>
      </c>
      <c r="G110" s="139">
        <v>66.164164632608362</v>
      </c>
      <c r="H110" s="139">
        <v>0.75488158837979535</v>
      </c>
      <c r="I110" s="139">
        <v>0.67793911900079418</v>
      </c>
      <c r="J110" s="139">
        <v>3.2395424790375042E-2</v>
      </c>
      <c r="K110" s="139">
        <v>0</v>
      </c>
      <c r="L110" s="139">
        <v>0</v>
      </c>
      <c r="M110" s="139">
        <v>2.2014927080732312</v>
      </c>
      <c r="N110" s="177">
        <v>100</v>
      </c>
    </row>
    <row r="111" spans="1:14" x14ac:dyDescent="0.2">
      <c r="A111" s="88" t="s">
        <v>114</v>
      </c>
      <c r="B111" s="89" t="s">
        <v>132</v>
      </c>
      <c r="C111" s="89" t="s">
        <v>178</v>
      </c>
      <c r="D111" s="139">
        <v>2.8654680066278249</v>
      </c>
      <c r="E111" s="139">
        <v>8.8757483860029962E-2</v>
      </c>
      <c r="F111" s="139">
        <v>27.195473536496426</v>
      </c>
      <c r="G111" s="139">
        <v>66.482328753511553</v>
      </c>
      <c r="H111" s="139">
        <v>0.10057112110650808</v>
      </c>
      <c r="I111" s="139">
        <v>0.53410957803388426</v>
      </c>
      <c r="J111" s="139">
        <v>0.11318502410363913</v>
      </c>
      <c r="K111" s="139">
        <v>0</v>
      </c>
      <c r="L111" s="139">
        <v>0</v>
      </c>
      <c r="M111" s="139">
        <v>2.620106496260151</v>
      </c>
      <c r="N111" s="177">
        <v>100.00000000000001</v>
      </c>
    </row>
    <row r="112" spans="1:14" x14ac:dyDescent="0.2">
      <c r="A112" s="88" t="s">
        <v>114</v>
      </c>
      <c r="B112" s="89" t="s">
        <v>133</v>
      </c>
      <c r="C112" s="89" t="s">
        <v>178</v>
      </c>
      <c r="D112" s="139">
        <v>2.879551349094144</v>
      </c>
      <c r="E112" s="139">
        <v>4.2813949908995723E-2</v>
      </c>
      <c r="F112" s="139">
        <v>27.659089842821324</v>
      </c>
      <c r="G112" s="139">
        <v>66.620748531123496</v>
      </c>
      <c r="H112" s="139">
        <v>7.502153526717692E-2</v>
      </c>
      <c r="I112" s="139">
        <v>0.63106800730893864</v>
      </c>
      <c r="J112" s="139">
        <v>3.7234037910097703E-2</v>
      </c>
      <c r="K112" s="139">
        <v>0</v>
      </c>
      <c r="L112" s="139">
        <v>0</v>
      </c>
      <c r="M112" s="139">
        <v>2.0544727465658359</v>
      </c>
      <c r="N112" s="177">
        <v>100.00000000000001</v>
      </c>
    </row>
    <row r="113" spans="1:14" x14ac:dyDescent="0.2">
      <c r="A113" s="88" t="s">
        <v>114</v>
      </c>
      <c r="B113" s="89" t="s">
        <v>134</v>
      </c>
      <c r="C113" s="89" t="s">
        <v>178</v>
      </c>
      <c r="D113" s="139">
        <v>3.0831159959235301</v>
      </c>
      <c r="E113" s="139">
        <v>7.8439686679379783E-2</v>
      </c>
      <c r="F113" s="139">
        <v>27.348860859501734</v>
      </c>
      <c r="G113" s="139">
        <v>66.792804971096899</v>
      </c>
      <c r="H113" s="139">
        <v>5.8675309571543065E-2</v>
      </c>
      <c r="I113" s="139">
        <v>0.61107481277832565</v>
      </c>
      <c r="J113" s="139">
        <v>0</v>
      </c>
      <c r="K113" s="139">
        <v>0</v>
      </c>
      <c r="L113" s="139">
        <v>0</v>
      </c>
      <c r="M113" s="139">
        <v>2.0270283644486011</v>
      </c>
      <c r="N113" s="177">
        <v>100.00000000000001</v>
      </c>
    </row>
    <row r="114" spans="1:14" x14ac:dyDescent="0.2">
      <c r="A114" s="88" t="s">
        <v>114</v>
      </c>
      <c r="B114" s="89" t="s">
        <v>135</v>
      </c>
      <c r="C114" s="89" t="s">
        <v>178</v>
      </c>
      <c r="D114" s="139">
        <v>3.2097331399852522</v>
      </c>
      <c r="E114" s="139">
        <v>0.11235765799548769</v>
      </c>
      <c r="F114" s="139">
        <v>27.566991259391635</v>
      </c>
      <c r="G114" s="139">
        <v>66.224145160325904</v>
      </c>
      <c r="H114" s="139">
        <v>0.22480468211364227</v>
      </c>
      <c r="I114" s="139">
        <v>0.61802812069011037</v>
      </c>
      <c r="J114" s="139">
        <v>0</v>
      </c>
      <c r="K114" s="139">
        <v>3.8936209673723278E-2</v>
      </c>
      <c r="L114" s="139">
        <v>0</v>
      </c>
      <c r="M114" s="139">
        <v>2.00500376982423</v>
      </c>
      <c r="N114" s="177">
        <v>99.999999999999986</v>
      </c>
    </row>
    <row r="115" spans="1:14" x14ac:dyDescent="0.2">
      <c r="A115" s="118" t="s">
        <v>114</v>
      </c>
      <c r="B115" s="119" t="s">
        <v>136</v>
      </c>
      <c r="C115" s="119" t="s">
        <v>178</v>
      </c>
      <c r="D115" s="139">
        <v>2.9724374598757044</v>
      </c>
      <c r="E115" s="139">
        <v>8.739398910163812E-2</v>
      </c>
      <c r="F115" s="139">
        <v>27.251910880453867</v>
      </c>
      <c r="G115" s="139">
        <v>66.863079277478576</v>
      </c>
      <c r="H115" s="139">
        <v>0.25579939948301866</v>
      </c>
      <c r="I115" s="139">
        <v>0.64112807647643577</v>
      </c>
      <c r="J115" s="139">
        <v>0</v>
      </c>
      <c r="K115" s="139">
        <v>0</v>
      </c>
      <c r="L115" s="139">
        <v>0</v>
      </c>
      <c r="M115" s="139">
        <v>1.9282509171307576</v>
      </c>
      <c r="N115" s="177">
        <v>100</v>
      </c>
    </row>
    <row r="116" spans="1:14" x14ac:dyDescent="0.2">
      <c r="A116" s="88" t="s">
        <v>114</v>
      </c>
      <c r="B116" s="89" t="s">
        <v>137</v>
      </c>
      <c r="C116" s="89" t="s">
        <v>178</v>
      </c>
      <c r="D116" s="139">
        <v>2.6322643444073068</v>
      </c>
      <c r="E116" s="139">
        <v>0.17296014293551948</v>
      </c>
      <c r="F116" s="139">
        <v>26.577527131826116</v>
      </c>
      <c r="G116" s="139">
        <v>62.463681067315655</v>
      </c>
      <c r="H116" s="139">
        <v>0.81257789705052108</v>
      </c>
      <c r="I116" s="139">
        <v>1.0363120064859062</v>
      </c>
      <c r="J116" s="139">
        <v>0</v>
      </c>
      <c r="K116" s="139">
        <v>0</v>
      </c>
      <c r="L116" s="139">
        <v>0</v>
      </c>
      <c r="M116" s="139">
        <v>6.3046774099789804</v>
      </c>
      <c r="N116" s="177">
        <v>100</v>
      </c>
    </row>
    <row r="117" spans="1:14" x14ac:dyDescent="0.2">
      <c r="A117" s="88" t="s">
        <v>114</v>
      </c>
      <c r="B117" s="89" t="s">
        <v>138</v>
      </c>
      <c r="C117" s="89" t="s">
        <v>178</v>
      </c>
      <c r="D117" s="139">
        <v>2.8996381141222876</v>
      </c>
      <c r="E117" s="139">
        <v>0.15076618735998321</v>
      </c>
      <c r="F117" s="139">
        <v>28.462841664666119</v>
      </c>
      <c r="G117" s="139">
        <v>65.666981305402018</v>
      </c>
      <c r="H117" s="139">
        <v>0.18826878074689651</v>
      </c>
      <c r="I117" s="139">
        <v>0.68386264163890376</v>
      </c>
      <c r="J117" s="139">
        <v>6.3823382733098455E-2</v>
      </c>
      <c r="K117" s="139">
        <v>0</v>
      </c>
      <c r="L117" s="139">
        <v>0</v>
      </c>
      <c r="M117" s="139">
        <v>1.8838179233306986</v>
      </c>
      <c r="N117" s="177">
        <v>100.00000000000001</v>
      </c>
    </row>
    <row r="118" spans="1:14" x14ac:dyDescent="0.2">
      <c r="A118" s="88" t="s">
        <v>114</v>
      </c>
      <c r="B118" s="89" t="s">
        <v>139</v>
      </c>
      <c r="C118" s="89" t="s">
        <v>178</v>
      </c>
      <c r="D118" s="139">
        <v>2.4722809527086724</v>
      </c>
      <c r="E118" s="139">
        <v>9.1707356953851502E-2</v>
      </c>
      <c r="F118" s="139">
        <v>26.369563557509707</v>
      </c>
      <c r="G118" s="139">
        <v>63.748062587834823</v>
      </c>
      <c r="H118" s="139">
        <v>0.58163984211596975</v>
      </c>
      <c r="I118" s="139">
        <v>0.93077042041397628</v>
      </c>
      <c r="J118" s="139">
        <v>0</v>
      </c>
      <c r="K118" s="139">
        <v>0</v>
      </c>
      <c r="L118" s="139">
        <v>0</v>
      </c>
      <c r="M118" s="139">
        <v>5.8059752824630024</v>
      </c>
      <c r="N118" s="177">
        <v>100</v>
      </c>
    </row>
    <row r="119" spans="1:14" ht="13.15" customHeight="1" x14ac:dyDescent="0.2">
      <c r="A119" s="88" t="s">
        <v>114</v>
      </c>
      <c r="B119" s="89" t="s">
        <v>140</v>
      </c>
      <c r="C119" s="89" t="s">
        <v>178</v>
      </c>
      <c r="D119" s="139">
        <v>2.7711657849353779</v>
      </c>
      <c r="E119" s="139">
        <v>5.3457761233485265E-2</v>
      </c>
      <c r="F119" s="139">
        <v>27.233874112812146</v>
      </c>
      <c r="G119" s="139">
        <v>66.676003138751156</v>
      </c>
      <c r="H119" s="139">
        <v>0.13897950813808832</v>
      </c>
      <c r="I119" s="139">
        <v>0.60835028646124434</v>
      </c>
      <c r="J119" s="139">
        <v>4.2728099935707073E-2</v>
      </c>
      <c r="K119" s="139">
        <v>0</v>
      </c>
      <c r="L119" s="139">
        <v>0</v>
      </c>
      <c r="M119" s="139">
        <v>2.475441307732793</v>
      </c>
      <c r="N119" s="177">
        <v>100</v>
      </c>
    </row>
    <row r="120" spans="1:14" x14ac:dyDescent="0.2">
      <c r="A120" s="88" t="s">
        <v>114</v>
      </c>
      <c r="B120" s="89" t="s">
        <v>141</v>
      </c>
      <c r="C120" s="89" t="s">
        <v>178</v>
      </c>
      <c r="D120" s="139">
        <v>2.5735539982501239</v>
      </c>
      <c r="E120" s="139">
        <v>8.1507427049961917E-2</v>
      </c>
      <c r="F120" s="139">
        <v>28.702145428173235</v>
      </c>
      <c r="G120" s="139">
        <v>64.528834308827584</v>
      </c>
      <c r="H120" s="139">
        <v>0.13016470647545589</v>
      </c>
      <c r="I120" s="139">
        <v>1.4927551355413193</v>
      </c>
      <c r="J120" s="139">
        <v>6.3653911689346102E-2</v>
      </c>
      <c r="K120" s="139">
        <v>6.4261109698026286E-2</v>
      </c>
      <c r="L120" s="139">
        <v>0</v>
      </c>
      <c r="M120" s="139">
        <v>2.3631239742949637</v>
      </c>
      <c r="N120" s="177">
        <v>100</v>
      </c>
    </row>
    <row r="121" spans="1:14" x14ac:dyDescent="0.2">
      <c r="A121" s="88" t="s">
        <v>114</v>
      </c>
      <c r="B121" s="89" t="s">
        <v>142</v>
      </c>
      <c r="C121" s="89" t="s">
        <v>178</v>
      </c>
      <c r="D121" s="139">
        <v>3.0650922033780539</v>
      </c>
      <c r="E121" s="139">
        <v>4.4026459675410613E-2</v>
      </c>
      <c r="F121" s="139">
        <v>27.190472049088772</v>
      </c>
      <c r="G121" s="139">
        <v>66.351207169078634</v>
      </c>
      <c r="H121" s="139">
        <v>8.3680962332316672E-2</v>
      </c>
      <c r="I121" s="139">
        <v>0.75015065995256891</v>
      </c>
      <c r="J121" s="139">
        <v>2.8260105749941745E-2</v>
      </c>
      <c r="K121" s="139">
        <v>1.0040257866271435E-2</v>
      </c>
      <c r="L121" s="139">
        <v>0</v>
      </c>
      <c r="M121" s="139">
        <v>2.4770701328780431</v>
      </c>
      <c r="N121" s="177">
        <v>100</v>
      </c>
    </row>
    <row r="122" spans="1:14" x14ac:dyDescent="0.2">
      <c r="A122" s="88" t="s">
        <v>159</v>
      </c>
      <c r="B122" s="88" t="s">
        <v>181</v>
      </c>
      <c r="C122" s="88" t="s">
        <v>182</v>
      </c>
      <c r="D122" s="139">
        <v>2.8881614013238477</v>
      </c>
      <c r="E122" s="139">
        <v>0.13852758287220801</v>
      </c>
      <c r="F122" s="139">
        <v>26.822111947034102</v>
      </c>
      <c r="G122" s="139">
        <v>65.933614209453424</v>
      </c>
      <c r="H122" s="139">
        <v>0.53212798124166971</v>
      </c>
      <c r="I122" s="139">
        <v>0.96543239844111151</v>
      </c>
      <c r="J122" s="139">
        <v>1.0294375715248388E-2</v>
      </c>
      <c r="K122" s="139">
        <v>0</v>
      </c>
      <c r="L122" s="139">
        <v>0</v>
      </c>
      <c r="M122" s="139">
        <v>2.7097301039183783</v>
      </c>
      <c r="N122" s="177">
        <v>99.999999999999986</v>
      </c>
    </row>
    <row r="123" spans="1:14" x14ac:dyDescent="0.2">
      <c r="A123" s="88" t="s">
        <v>159</v>
      </c>
      <c r="B123" s="88" t="s">
        <v>183</v>
      </c>
      <c r="C123" s="88" t="s">
        <v>182</v>
      </c>
      <c r="D123" s="139">
        <v>2.3787038491054271</v>
      </c>
      <c r="E123" s="139">
        <v>0.2195592211716163</v>
      </c>
      <c r="F123" s="139">
        <v>25.272921123858318</v>
      </c>
      <c r="G123" s="139">
        <v>62.152577229647591</v>
      </c>
      <c r="H123" s="139">
        <v>3.9749620302349218</v>
      </c>
      <c r="I123" s="139">
        <v>0.9749372765754073</v>
      </c>
      <c r="J123" s="139">
        <v>0.13327300510005918</v>
      </c>
      <c r="K123" s="139">
        <v>2.686301484152015E-2</v>
      </c>
      <c r="L123" s="139">
        <v>0</v>
      </c>
      <c r="M123" s="139">
        <v>4.8662032494651335</v>
      </c>
      <c r="N123" s="177">
        <v>100</v>
      </c>
    </row>
    <row r="124" spans="1:14" x14ac:dyDescent="0.2">
      <c r="A124" s="88" t="s">
        <v>159</v>
      </c>
      <c r="B124" s="88" t="s">
        <v>184</v>
      </c>
      <c r="C124" s="88" t="s">
        <v>182</v>
      </c>
      <c r="D124" s="139">
        <v>2.9752044939315723</v>
      </c>
      <c r="E124" s="139">
        <v>0.11899124447255599</v>
      </c>
      <c r="F124" s="139">
        <v>28.454056843362292</v>
      </c>
      <c r="G124" s="139">
        <v>65.68653202148738</v>
      </c>
      <c r="H124" s="139">
        <v>0.12923567734665398</v>
      </c>
      <c r="I124" s="139">
        <v>0.72063185543828301</v>
      </c>
      <c r="J124" s="139">
        <v>4.5721501166420701E-2</v>
      </c>
      <c r="K124" s="139">
        <v>0</v>
      </c>
      <c r="L124" s="139">
        <v>0</v>
      </c>
      <c r="M124" s="139">
        <v>1.869626362794824</v>
      </c>
      <c r="N124" s="177">
        <v>99.999999999999986</v>
      </c>
    </row>
    <row r="125" spans="1:14" x14ac:dyDescent="0.2">
      <c r="A125" s="88" t="s">
        <v>159</v>
      </c>
      <c r="B125" s="88" t="s">
        <v>185</v>
      </c>
      <c r="C125" s="88" t="s">
        <v>182</v>
      </c>
      <c r="D125" s="139">
        <v>2.2872067004379475</v>
      </c>
      <c r="E125" s="139">
        <v>0.17152165445980089</v>
      </c>
      <c r="F125" s="139">
        <v>27.156455714008331</v>
      </c>
      <c r="G125" s="139">
        <v>64.711538100131477</v>
      </c>
      <c r="H125" s="139">
        <v>0.59928266993627666</v>
      </c>
      <c r="I125" s="139">
        <v>1.7239184810215378</v>
      </c>
      <c r="J125" s="139">
        <v>6.5234165035492508E-2</v>
      </c>
      <c r="K125" s="139">
        <v>6.8146357066700525E-2</v>
      </c>
      <c r="L125" s="139">
        <v>0</v>
      </c>
      <c r="M125" s="139">
        <v>3.2166961579024211</v>
      </c>
      <c r="N125" s="177">
        <v>99.999999999999972</v>
      </c>
    </row>
    <row r="126" spans="1:14" x14ac:dyDescent="0.2">
      <c r="A126" s="88" t="s">
        <v>159</v>
      </c>
      <c r="B126" s="88" t="s">
        <v>186</v>
      </c>
      <c r="C126" s="88" t="s">
        <v>182</v>
      </c>
      <c r="D126" s="139">
        <v>2.8359180100584145</v>
      </c>
      <c r="E126" s="139">
        <v>7.1100978468867079E-2</v>
      </c>
      <c r="F126" s="139">
        <v>25.811739373094749</v>
      </c>
      <c r="G126" s="139">
        <v>66.657757930888508</v>
      </c>
      <c r="H126" s="139">
        <v>0.55752898862721223</v>
      </c>
      <c r="I126" s="139">
        <v>0.99536325478589183</v>
      </c>
      <c r="J126" s="139">
        <v>4.6660011136156164E-2</v>
      </c>
      <c r="K126" s="139">
        <v>0</v>
      </c>
      <c r="L126" s="139">
        <v>0</v>
      </c>
      <c r="M126" s="139">
        <v>3.0239314529401957</v>
      </c>
      <c r="N126" s="177">
        <v>99.999999999999972</v>
      </c>
    </row>
    <row r="127" spans="1:14" x14ac:dyDescent="0.2">
      <c r="A127" s="88" t="s">
        <v>159</v>
      </c>
      <c r="B127" s="88" t="s">
        <v>187</v>
      </c>
      <c r="C127" s="88" t="s">
        <v>182</v>
      </c>
      <c r="D127" s="139">
        <v>3.3995896578111378</v>
      </c>
      <c r="E127" s="139">
        <v>0.11955000014674989</v>
      </c>
      <c r="F127" s="139">
        <v>25.904319858941339</v>
      </c>
      <c r="G127" s="139">
        <v>66.791232440322617</v>
      </c>
      <c r="H127" s="139">
        <v>0.32673237203565308</v>
      </c>
      <c r="I127" s="139">
        <v>0.9643992520938045</v>
      </c>
      <c r="J127" s="139">
        <v>0</v>
      </c>
      <c r="K127" s="139">
        <v>0</v>
      </c>
      <c r="L127" s="139">
        <v>0</v>
      </c>
      <c r="M127" s="139">
        <v>2.4941764186487045</v>
      </c>
      <c r="N127" s="177">
        <v>100</v>
      </c>
    </row>
    <row r="128" spans="1:14" x14ac:dyDescent="0.2">
      <c r="A128" s="117" t="s">
        <v>77</v>
      </c>
      <c r="B128" s="117" t="s">
        <v>188</v>
      </c>
      <c r="C128" s="117" t="s">
        <v>189</v>
      </c>
      <c r="D128" s="140">
        <v>2.6186524468241545</v>
      </c>
      <c r="E128" s="140">
        <v>6.5964691312652202E-2</v>
      </c>
      <c r="F128" s="140">
        <v>27.187849519849443</v>
      </c>
      <c r="G128" s="140">
        <v>56.373399947755431</v>
      </c>
      <c r="H128" s="140">
        <v>7.4492554941179696</v>
      </c>
      <c r="I128" s="140">
        <v>0.65302735520472532</v>
      </c>
      <c r="J128" s="140">
        <v>0.17465768945424778</v>
      </c>
      <c r="K128" s="140">
        <v>0</v>
      </c>
      <c r="L128" s="140">
        <v>0</v>
      </c>
      <c r="M128" s="140">
        <v>5.4771928554813805</v>
      </c>
      <c r="N128" s="178">
        <v>100</v>
      </c>
    </row>
    <row r="129" spans="1:14" x14ac:dyDescent="0.2">
      <c r="A129" s="90" t="s">
        <v>77</v>
      </c>
      <c r="B129" s="90" t="s">
        <v>190</v>
      </c>
      <c r="C129" s="90" t="s">
        <v>189</v>
      </c>
      <c r="D129" s="140">
        <v>15.521296290457103</v>
      </c>
      <c r="E129" s="140">
        <v>0.13079636217135673</v>
      </c>
      <c r="F129" s="140">
        <v>18.997606340172602</v>
      </c>
      <c r="G129" s="140">
        <v>41.845274351309321</v>
      </c>
      <c r="H129" s="140">
        <v>1.3564965884979421</v>
      </c>
      <c r="I129" s="140">
        <v>1.5529226675046961</v>
      </c>
      <c r="J129" s="140">
        <v>0.94825930040287354</v>
      </c>
      <c r="K129" s="140">
        <v>1.256182311315957E-2</v>
      </c>
      <c r="L129" s="140">
        <v>0</v>
      </c>
      <c r="M129" s="140">
        <v>19.634786276370924</v>
      </c>
      <c r="N129" s="178">
        <v>99.999999999999972</v>
      </c>
    </row>
    <row r="130" spans="1:14" x14ac:dyDescent="0.2">
      <c r="A130" s="90" t="s">
        <v>77</v>
      </c>
      <c r="B130" s="90" t="s">
        <v>191</v>
      </c>
      <c r="C130" s="90" t="s">
        <v>189</v>
      </c>
      <c r="D130" s="140">
        <v>0.8037640362655325</v>
      </c>
      <c r="E130" s="140">
        <v>1.2461610545130906</v>
      </c>
      <c r="F130" s="140">
        <v>35.862313594901856</v>
      </c>
      <c r="G130" s="140">
        <v>49.772853248684179</v>
      </c>
      <c r="H130" s="140">
        <v>8.4509118728015622</v>
      </c>
      <c r="I130" s="140">
        <v>3.1889023603973221E-2</v>
      </c>
      <c r="J130" s="140">
        <v>0.27750969214770493</v>
      </c>
      <c r="K130" s="140">
        <v>0</v>
      </c>
      <c r="L130" s="140">
        <v>0</v>
      </c>
      <c r="M130" s="140">
        <v>3.5545974770821132</v>
      </c>
      <c r="N130" s="178">
        <v>100</v>
      </c>
    </row>
    <row r="131" spans="1:14" x14ac:dyDescent="0.2">
      <c r="A131" s="90" t="s">
        <v>159</v>
      </c>
      <c r="B131" s="90" t="s">
        <v>192</v>
      </c>
      <c r="C131" s="90" t="s">
        <v>189</v>
      </c>
      <c r="D131" s="140">
        <v>12.013294690260699</v>
      </c>
      <c r="E131" s="140">
        <v>3.5985337244292981E-2</v>
      </c>
      <c r="F131" s="140">
        <v>21.320355208114439</v>
      </c>
      <c r="G131" s="140">
        <v>34.528151712031473</v>
      </c>
      <c r="H131" s="140">
        <v>1.6592491312604654</v>
      </c>
      <c r="I131" s="140">
        <v>0.38996653360852929</v>
      </c>
      <c r="J131" s="140">
        <v>0.1059358764835171</v>
      </c>
      <c r="K131" s="140">
        <v>0.26226086617288658</v>
      </c>
      <c r="L131" s="140">
        <v>0</v>
      </c>
      <c r="M131" s="140">
        <v>29.684800644823703</v>
      </c>
      <c r="N131" s="178">
        <v>100</v>
      </c>
    </row>
    <row r="132" spans="1:14" x14ac:dyDescent="0.2">
      <c r="A132" s="90" t="s">
        <v>159</v>
      </c>
      <c r="B132" s="90" t="s">
        <v>193</v>
      </c>
      <c r="C132" s="90" t="s">
        <v>189</v>
      </c>
      <c r="D132" s="140">
        <v>0.15365776089556293</v>
      </c>
      <c r="E132" s="140">
        <v>0.11519941184940942</v>
      </c>
      <c r="F132" s="140">
        <v>43.821006881478411</v>
      </c>
      <c r="G132" s="140">
        <v>54.297153485815947</v>
      </c>
      <c r="H132" s="140">
        <v>0.82686639985828669</v>
      </c>
      <c r="I132" s="140">
        <v>0.26260186452532086</v>
      </c>
      <c r="J132" s="140">
        <v>0.12896644192550213</v>
      </c>
      <c r="K132" s="140">
        <v>0</v>
      </c>
      <c r="L132" s="140">
        <v>0</v>
      </c>
      <c r="M132" s="140">
        <v>0.39454775365155953</v>
      </c>
      <c r="N132" s="178">
        <v>100</v>
      </c>
    </row>
    <row r="133" spans="1:14" x14ac:dyDescent="0.2">
      <c r="A133" s="90" t="s">
        <v>159</v>
      </c>
      <c r="B133" s="90" t="s">
        <v>194</v>
      </c>
      <c r="C133" s="90" t="s">
        <v>189</v>
      </c>
      <c r="D133" s="140">
        <v>13.181220363495029</v>
      </c>
      <c r="E133" s="140">
        <v>7.0518955095707478E-2</v>
      </c>
      <c r="F133" s="140">
        <v>21.668546924295804</v>
      </c>
      <c r="G133" s="140">
        <v>39.253265878315112</v>
      </c>
      <c r="H133" s="140">
        <v>1.3327401659638205</v>
      </c>
      <c r="I133" s="140">
        <v>0.5085053338252149</v>
      </c>
      <c r="J133" s="140">
        <v>0.17562593955149608</v>
      </c>
      <c r="K133" s="140">
        <v>0.2153453270532954</v>
      </c>
      <c r="L133" s="140">
        <v>0</v>
      </c>
      <c r="M133" s="140">
        <v>23.594231112404504</v>
      </c>
      <c r="N133" s="178">
        <v>99.999999999999986</v>
      </c>
    </row>
    <row r="134" spans="1:14" x14ac:dyDescent="0.2">
      <c r="A134" s="90" t="s">
        <v>159</v>
      </c>
      <c r="B134" s="90" t="s">
        <v>195</v>
      </c>
      <c r="C134" s="90" t="s">
        <v>189</v>
      </c>
      <c r="D134" s="140">
        <v>1.7844200975554565</v>
      </c>
      <c r="E134" s="140">
        <v>0.24873593670073094</v>
      </c>
      <c r="F134" s="140">
        <v>32.582436085820468</v>
      </c>
      <c r="G134" s="140">
        <v>51.74731970676536</v>
      </c>
      <c r="H134" s="140">
        <v>9.0664490546365997</v>
      </c>
      <c r="I134" s="140">
        <v>5.9262613511066542E-2</v>
      </c>
      <c r="J134" s="140">
        <v>0.45424080990358229</v>
      </c>
      <c r="K134" s="140">
        <v>0</v>
      </c>
      <c r="L134" s="140">
        <v>0</v>
      </c>
      <c r="M134" s="140">
        <v>4.0571356951067354</v>
      </c>
      <c r="N134" s="178">
        <v>99.999999999999986</v>
      </c>
    </row>
    <row r="135" spans="1:14" x14ac:dyDescent="0.2">
      <c r="A135" s="90" t="s">
        <v>159</v>
      </c>
      <c r="B135" s="90" t="s">
        <v>196</v>
      </c>
      <c r="C135" s="90" t="s">
        <v>189</v>
      </c>
      <c r="D135" s="140">
        <v>15.075419332604085</v>
      </c>
      <c r="E135" s="140">
        <v>5.9186294384265002E-2</v>
      </c>
      <c r="F135" s="140">
        <v>20.971321812608977</v>
      </c>
      <c r="G135" s="140">
        <v>41.051225363841354</v>
      </c>
      <c r="H135" s="140">
        <v>1.7397963707189301</v>
      </c>
      <c r="I135" s="140">
        <v>0.50192188060621956</v>
      </c>
      <c r="J135" s="140">
        <v>0.65719788096729759</v>
      </c>
      <c r="K135" s="140">
        <v>0.16806979202047451</v>
      </c>
      <c r="L135" s="140">
        <v>0</v>
      </c>
      <c r="M135" s="140">
        <v>19.775861272248402</v>
      </c>
      <c r="N135" s="178">
        <v>100.00000000000001</v>
      </c>
    </row>
    <row r="136" spans="1:14" x14ac:dyDescent="0.2">
      <c r="A136" s="90" t="s">
        <v>159</v>
      </c>
      <c r="B136" s="90" t="s">
        <v>197</v>
      </c>
      <c r="C136" s="90" t="s">
        <v>189</v>
      </c>
      <c r="D136" s="140">
        <v>0.74029087692036277</v>
      </c>
      <c r="E136" s="140">
        <v>0.14986350803636242</v>
      </c>
      <c r="F136" s="140">
        <v>38.829794113993273</v>
      </c>
      <c r="G136" s="140">
        <v>54.858659786855867</v>
      </c>
      <c r="H136" s="140">
        <v>3.1755438502951439</v>
      </c>
      <c r="I136" s="140">
        <v>0.16998132319388276</v>
      </c>
      <c r="J136" s="140">
        <v>2.275151215977797E-2</v>
      </c>
      <c r="K136" s="140">
        <v>0</v>
      </c>
      <c r="L136" s="140">
        <v>0</v>
      </c>
      <c r="M136" s="140">
        <v>2.0531150285453363</v>
      </c>
      <c r="N136" s="178">
        <v>100</v>
      </c>
    </row>
    <row r="137" spans="1:14" x14ac:dyDescent="0.2">
      <c r="A137" s="90" t="s">
        <v>159</v>
      </c>
      <c r="B137" s="90" t="s">
        <v>198</v>
      </c>
      <c r="C137" s="90" t="s">
        <v>189</v>
      </c>
      <c r="D137" s="140">
        <v>0.40426947075263958</v>
      </c>
      <c r="E137" s="140">
        <v>0.17049556848013261</v>
      </c>
      <c r="F137" s="140">
        <v>41.32541647756846</v>
      </c>
      <c r="G137" s="140">
        <v>55.726476445905497</v>
      </c>
      <c r="H137" s="140">
        <v>0.91949271035026925</v>
      </c>
      <c r="I137" s="140">
        <v>0.26867058823907003</v>
      </c>
      <c r="J137" s="140">
        <v>2.5666203893627438E-2</v>
      </c>
      <c r="K137" s="140">
        <v>1.843198272527484E-2</v>
      </c>
      <c r="L137" s="140">
        <v>0</v>
      </c>
      <c r="M137" s="140">
        <v>1.1410805520850245</v>
      </c>
      <c r="N137" s="178">
        <v>100</v>
      </c>
    </row>
    <row r="138" spans="1:14" x14ac:dyDescent="0.2">
      <c r="A138" s="90" t="s">
        <v>159</v>
      </c>
      <c r="B138" s="90" t="s">
        <v>199</v>
      </c>
      <c r="C138" s="90" t="s">
        <v>189</v>
      </c>
      <c r="D138" s="140">
        <v>0.66860467110802235</v>
      </c>
      <c r="E138" s="140">
        <v>0.10061353186333589</v>
      </c>
      <c r="F138" s="140">
        <v>38.619362352876152</v>
      </c>
      <c r="G138" s="140">
        <v>55.922854188983813</v>
      </c>
      <c r="H138" s="140">
        <v>2.2615170884917917</v>
      </c>
      <c r="I138" s="140">
        <v>0.58026452163254372</v>
      </c>
      <c r="J138" s="140">
        <v>9.2067263748387237E-2</v>
      </c>
      <c r="K138" s="140">
        <v>1.5192068436971099E-2</v>
      </c>
      <c r="L138" s="140">
        <v>0</v>
      </c>
      <c r="M138" s="140">
        <v>1.7395243128589988</v>
      </c>
      <c r="N138" s="178">
        <v>100.00000000000003</v>
      </c>
    </row>
    <row r="139" spans="1:14" x14ac:dyDescent="0.2">
      <c r="A139" s="90" t="s">
        <v>159</v>
      </c>
      <c r="B139" s="90" t="s">
        <v>200</v>
      </c>
      <c r="C139" s="90" t="s">
        <v>189</v>
      </c>
      <c r="D139" s="140">
        <v>0.35029468565432675</v>
      </c>
      <c r="E139" s="140">
        <v>0.30366581169697365</v>
      </c>
      <c r="F139" s="140">
        <v>39.596816886823916</v>
      </c>
      <c r="G139" s="140">
        <v>51.04562969589854</v>
      </c>
      <c r="H139" s="140">
        <v>7.3417185786760992</v>
      </c>
      <c r="I139" s="140">
        <v>0.12943106501724952</v>
      </c>
      <c r="J139" s="140">
        <v>2.7019416460843226E-2</v>
      </c>
      <c r="K139" s="140">
        <v>3.4857329022650686E-2</v>
      </c>
      <c r="L139" s="140">
        <v>0</v>
      </c>
      <c r="M139" s="140">
        <v>1.1705665307494022</v>
      </c>
      <c r="N139" s="178">
        <v>99.999999999999986</v>
      </c>
    </row>
    <row r="140" spans="1:14" x14ac:dyDescent="0.2">
      <c r="A140" s="90" t="s">
        <v>159</v>
      </c>
      <c r="B140" s="90" t="s">
        <v>201</v>
      </c>
      <c r="C140" s="90" t="s">
        <v>189</v>
      </c>
      <c r="D140" s="140">
        <v>0.32069291299465091</v>
      </c>
      <c r="E140" s="140">
        <v>0.1585125768073469</v>
      </c>
      <c r="F140" s="140">
        <v>41.899941998143746</v>
      </c>
      <c r="G140" s="140">
        <v>55.956746554336981</v>
      </c>
      <c r="H140" s="140">
        <v>0.17513393050935314</v>
      </c>
      <c r="I140" s="140">
        <v>0.59269535173020904</v>
      </c>
      <c r="J140" s="140">
        <v>2.880595413183697E-2</v>
      </c>
      <c r="K140" s="140">
        <v>0</v>
      </c>
      <c r="L140" s="140">
        <v>0</v>
      </c>
      <c r="M140" s="140">
        <v>0.86747072134586611</v>
      </c>
      <c r="N140" s="178">
        <v>99.999999999999986</v>
      </c>
    </row>
    <row r="141" spans="1:14" x14ac:dyDescent="0.2">
      <c r="A141" s="90" t="s">
        <v>159</v>
      </c>
      <c r="B141" s="90" t="s">
        <v>202</v>
      </c>
      <c r="C141" s="90" t="s">
        <v>189</v>
      </c>
      <c r="D141" s="140">
        <v>0.27355182802590661</v>
      </c>
      <c r="E141" s="140">
        <v>0.50950858254806486</v>
      </c>
      <c r="F141" s="140">
        <v>41.323136061899937</v>
      </c>
      <c r="G141" s="140">
        <v>53.726871813231831</v>
      </c>
      <c r="H141" s="140">
        <v>2.6913654893137706</v>
      </c>
      <c r="I141" s="140">
        <v>0.25706444323427824</v>
      </c>
      <c r="J141" s="140">
        <v>0.26784023448137728</v>
      </c>
      <c r="K141" s="140">
        <v>3.2200954397663226E-2</v>
      </c>
      <c r="L141" s="140">
        <v>0</v>
      </c>
      <c r="M141" s="140">
        <v>0.91846059286718418</v>
      </c>
      <c r="N141" s="178">
        <v>100.00000000000001</v>
      </c>
    </row>
    <row r="142" spans="1:14" x14ac:dyDescent="0.2">
      <c r="A142" s="90" t="s">
        <v>159</v>
      </c>
      <c r="B142" s="90" t="s">
        <v>203</v>
      </c>
      <c r="C142" s="90" t="s">
        <v>189</v>
      </c>
      <c r="D142" s="140">
        <v>3.9392940401034169</v>
      </c>
      <c r="E142" s="140">
        <v>0.25516862641657501</v>
      </c>
      <c r="F142" s="140">
        <v>32.830500277289445</v>
      </c>
      <c r="G142" s="140">
        <v>47.285927735994434</v>
      </c>
      <c r="H142" s="140">
        <v>8.3670267612464428</v>
      </c>
      <c r="I142" s="140">
        <v>0.27928569064517017</v>
      </c>
      <c r="J142" s="140">
        <v>0.30345594570864615</v>
      </c>
      <c r="K142" s="140">
        <v>4.2740346613469619E-3</v>
      </c>
      <c r="L142" s="140">
        <v>0</v>
      </c>
      <c r="M142" s="140">
        <v>6.7350668879345026</v>
      </c>
      <c r="N142" s="178">
        <v>99.999999999999986</v>
      </c>
    </row>
    <row r="143" spans="1:14" x14ac:dyDescent="0.2">
      <c r="A143" s="90" t="s">
        <v>159</v>
      </c>
      <c r="B143" s="90" t="s">
        <v>204</v>
      </c>
      <c r="C143" s="90" t="s">
        <v>189</v>
      </c>
      <c r="D143" s="140">
        <v>0.29334903007713026</v>
      </c>
      <c r="E143" s="140">
        <v>0.17270486716416103</v>
      </c>
      <c r="F143" s="140">
        <v>41.126250146883528</v>
      </c>
      <c r="G143" s="140">
        <v>53.95272501938485</v>
      </c>
      <c r="H143" s="140">
        <v>2.7369517990362606</v>
      </c>
      <c r="I143" s="140">
        <v>0.30202301846064988</v>
      </c>
      <c r="J143" s="140">
        <v>6.3791351768298463E-2</v>
      </c>
      <c r="K143" s="140">
        <v>0</v>
      </c>
      <c r="L143" s="140">
        <v>0</v>
      </c>
      <c r="M143" s="140">
        <v>1.352204767225117</v>
      </c>
      <c r="N143" s="178">
        <v>100</v>
      </c>
    </row>
    <row r="144" spans="1:14" x14ac:dyDescent="0.2">
      <c r="A144" s="90" t="s">
        <v>159</v>
      </c>
      <c r="B144" s="90" t="s">
        <v>205</v>
      </c>
      <c r="C144" s="90" t="s">
        <v>189</v>
      </c>
      <c r="D144" s="140">
        <v>12.146977591858775</v>
      </c>
      <c r="E144" s="140">
        <v>0.15152282020022415</v>
      </c>
      <c r="F144" s="140">
        <v>24.349055585794449</v>
      </c>
      <c r="G144" s="140">
        <v>39.656114777668989</v>
      </c>
      <c r="H144" s="140">
        <v>3.3069732920897437</v>
      </c>
      <c r="I144" s="140">
        <v>0.4658146134336027</v>
      </c>
      <c r="J144" s="140">
        <v>0.17956499396779191</v>
      </c>
      <c r="K144" s="140">
        <v>0.15592222043643497</v>
      </c>
      <c r="L144" s="140">
        <v>0</v>
      </c>
      <c r="M144" s="140">
        <v>19.588054104549979</v>
      </c>
      <c r="N144" s="178">
        <v>100</v>
      </c>
    </row>
    <row r="145" spans="1:14" x14ac:dyDescent="0.2">
      <c r="A145" s="115" t="s">
        <v>159</v>
      </c>
      <c r="B145" s="115" t="s">
        <v>206</v>
      </c>
      <c r="C145" s="115" t="s">
        <v>189</v>
      </c>
      <c r="D145" s="140">
        <v>0.17912113646617861</v>
      </c>
      <c r="E145" s="140">
        <v>0.34037234285056311</v>
      </c>
      <c r="F145" s="140">
        <v>41.759181031013561</v>
      </c>
      <c r="G145" s="140">
        <v>53.269742147591458</v>
      </c>
      <c r="H145" s="140">
        <v>2.9709627035652635</v>
      </c>
      <c r="I145" s="140">
        <v>0.34607106982461444</v>
      </c>
      <c r="J145" s="140">
        <v>0.15997585086176133</v>
      </c>
      <c r="K145" s="140">
        <v>0.10742845521107225</v>
      </c>
      <c r="L145" s="140">
        <v>0</v>
      </c>
      <c r="M145" s="140">
        <v>0.86714526261553282</v>
      </c>
      <c r="N145" s="178">
        <v>100.00000000000001</v>
      </c>
    </row>
    <row r="146" spans="1:14" x14ac:dyDescent="0.2">
      <c r="A146" s="90" t="s">
        <v>159</v>
      </c>
      <c r="B146" s="90" t="s">
        <v>207</v>
      </c>
      <c r="C146" s="90" t="s">
        <v>189</v>
      </c>
      <c r="D146" s="140">
        <v>2.1149324514063359</v>
      </c>
      <c r="E146" s="140">
        <v>0.30942534772352304</v>
      </c>
      <c r="F146" s="140">
        <v>31.90715519525153</v>
      </c>
      <c r="G146" s="140">
        <v>53.29372396130811</v>
      </c>
      <c r="H146" s="140">
        <v>8.810784217730335</v>
      </c>
      <c r="I146" s="140">
        <v>0.10904906773627852</v>
      </c>
      <c r="J146" s="140">
        <v>0.30047069708118995</v>
      </c>
      <c r="K146" s="140">
        <v>4.2679776841147788E-3</v>
      </c>
      <c r="L146" s="140">
        <v>0</v>
      </c>
      <c r="M146" s="140">
        <v>3.1501910840785747</v>
      </c>
      <c r="N146" s="178">
        <v>99.999999999999986</v>
      </c>
    </row>
    <row r="147" spans="1:14" x14ac:dyDescent="0.2">
      <c r="A147" s="112" t="s">
        <v>114</v>
      </c>
      <c r="B147" s="113" t="s">
        <v>208</v>
      </c>
      <c r="C147" s="113" t="s">
        <v>209</v>
      </c>
      <c r="D147" s="141">
        <v>3.2869990592125586</v>
      </c>
      <c r="E147" s="141">
        <v>6.9247013663578827E-2</v>
      </c>
      <c r="F147" s="141">
        <v>25.924694672055221</v>
      </c>
      <c r="G147" s="141">
        <v>57.03145768636265</v>
      </c>
      <c r="H147" s="141">
        <v>7.4595105258017469</v>
      </c>
      <c r="I147" s="141">
        <v>0.11585293439316025</v>
      </c>
      <c r="J147" s="141">
        <v>0.16696492529122445</v>
      </c>
      <c r="K147" s="141">
        <v>4.1619147712538967E-2</v>
      </c>
      <c r="L147" s="141">
        <v>0</v>
      </c>
      <c r="M147" s="141">
        <v>5.9036540355073077</v>
      </c>
      <c r="N147" s="179">
        <v>99.999999999999986</v>
      </c>
    </row>
    <row r="148" spans="1:14" x14ac:dyDescent="0.2">
      <c r="A148" s="91" t="s">
        <v>114</v>
      </c>
      <c r="B148" s="92" t="s">
        <v>210</v>
      </c>
      <c r="C148" s="92" t="s">
        <v>209</v>
      </c>
      <c r="D148" s="141">
        <v>3.3511909082021414</v>
      </c>
      <c r="E148" s="141">
        <v>0.1444027622016483</v>
      </c>
      <c r="F148" s="141">
        <v>26.51586318737013</v>
      </c>
      <c r="G148" s="141">
        <v>54.665703106828211</v>
      </c>
      <c r="H148" s="141">
        <v>7.9502734271431832</v>
      </c>
      <c r="I148" s="141">
        <v>0.14303909445389154</v>
      </c>
      <c r="J148" s="141">
        <v>0.21693632720711037</v>
      </c>
      <c r="K148" s="141">
        <v>8.187652584686159E-3</v>
      </c>
      <c r="L148" s="141">
        <v>0</v>
      </c>
      <c r="M148" s="141">
        <v>7.0044035340090121</v>
      </c>
      <c r="N148" s="179">
        <v>100.00000000000001</v>
      </c>
    </row>
    <row r="149" spans="1:14" ht="13.15" customHeight="1" x14ac:dyDescent="0.2">
      <c r="A149" s="91" t="s">
        <v>114</v>
      </c>
      <c r="B149" s="92" t="s">
        <v>211</v>
      </c>
      <c r="C149" s="92" t="s">
        <v>209</v>
      </c>
      <c r="D149" s="141">
        <v>3.1399523092341464</v>
      </c>
      <c r="E149" s="141">
        <v>0.15146945629567946</v>
      </c>
      <c r="F149" s="141">
        <v>26.330241227323867</v>
      </c>
      <c r="G149" s="141">
        <v>54.933331080819585</v>
      </c>
      <c r="H149" s="141">
        <v>7.8916308490406948</v>
      </c>
      <c r="I149" s="141">
        <v>6.4308312649782248E-2</v>
      </c>
      <c r="J149" s="141">
        <v>0.32132174117618434</v>
      </c>
      <c r="K149" s="141">
        <v>2.7209454359785529E-2</v>
      </c>
      <c r="L149" s="141">
        <v>0</v>
      </c>
      <c r="M149" s="141">
        <v>7.1405355691002637</v>
      </c>
      <c r="N149" s="179">
        <v>99.999999999999986</v>
      </c>
    </row>
    <row r="150" spans="1:14" x14ac:dyDescent="0.2">
      <c r="A150" s="91" t="s">
        <v>114</v>
      </c>
      <c r="B150" s="92" t="s">
        <v>212</v>
      </c>
      <c r="C150" s="92" t="s">
        <v>209</v>
      </c>
      <c r="D150" s="141">
        <v>3.1722302319316484</v>
      </c>
      <c r="E150" s="141">
        <v>7.5252285109317391E-2</v>
      </c>
      <c r="F150" s="141">
        <v>26.081208804316667</v>
      </c>
      <c r="G150" s="141">
        <v>54.845587149124562</v>
      </c>
      <c r="H150" s="141">
        <v>7.8794522333905901</v>
      </c>
      <c r="I150" s="141">
        <v>0.22434535179909373</v>
      </c>
      <c r="J150" s="141">
        <v>0.20970286878781569</v>
      </c>
      <c r="K150" s="141">
        <v>1.070053512078221E-3</v>
      </c>
      <c r="L150" s="141">
        <v>0</v>
      </c>
      <c r="M150" s="141">
        <v>7.5111510220282218</v>
      </c>
      <c r="N150" s="179">
        <v>99.999999999999986</v>
      </c>
    </row>
    <row r="151" spans="1:14" x14ac:dyDescent="0.2">
      <c r="A151" s="91" t="s">
        <v>114</v>
      </c>
      <c r="B151" s="92" t="s">
        <v>213</v>
      </c>
      <c r="C151" s="92" t="s">
        <v>209</v>
      </c>
      <c r="D151" s="141">
        <v>3.3803249335307819</v>
      </c>
      <c r="E151" s="141">
        <v>6.1918220109758788E-2</v>
      </c>
      <c r="F151" s="141">
        <v>26.539615832932355</v>
      </c>
      <c r="G151" s="141">
        <v>54.962817040049252</v>
      </c>
      <c r="H151" s="141">
        <v>8.0195623260545226</v>
      </c>
      <c r="I151" s="141">
        <v>0.12241786895496888</v>
      </c>
      <c r="J151" s="141">
        <v>0.20904672771084121</v>
      </c>
      <c r="K151" s="141">
        <v>5.0045082625193318E-2</v>
      </c>
      <c r="L151" s="141">
        <v>0</v>
      </c>
      <c r="M151" s="141">
        <v>6.6542519680323187</v>
      </c>
      <c r="N151" s="179">
        <v>99.999999999999986</v>
      </c>
    </row>
    <row r="152" spans="1:14" x14ac:dyDescent="0.2">
      <c r="A152" s="91" t="s">
        <v>114</v>
      </c>
      <c r="B152" s="92" t="s">
        <v>214</v>
      </c>
      <c r="C152" s="92" t="s">
        <v>209</v>
      </c>
      <c r="D152" s="141">
        <v>3.1847359137791384</v>
      </c>
      <c r="E152" s="141">
        <v>9.7566386351864834E-2</v>
      </c>
      <c r="F152" s="141">
        <v>26.43844840108904</v>
      </c>
      <c r="G152" s="141">
        <v>54.928088233513584</v>
      </c>
      <c r="H152" s="141">
        <v>8.5269439822181514</v>
      </c>
      <c r="I152" s="141">
        <v>9.7828834248749191E-2</v>
      </c>
      <c r="J152" s="141">
        <v>0.21593749220302025</v>
      </c>
      <c r="K152" s="141">
        <v>0</v>
      </c>
      <c r="L152" s="141">
        <v>0</v>
      </c>
      <c r="M152" s="141">
        <v>6.5104507565964571</v>
      </c>
      <c r="N152" s="179">
        <v>100.00000000000001</v>
      </c>
    </row>
    <row r="153" spans="1:14" x14ac:dyDescent="0.2">
      <c r="A153" s="91" t="s">
        <v>114</v>
      </c>
      <c r="B153" s="92" t="s">
        <v>215</v>
      </c>
      <c r="C153" s="92" t="s">
        <v>209</v>
      </c>
      <c r="D153" s="141">
        <v>3.4485735512269695</v>
      </c>
      <c r="E153" s="141">
        <v>3.6630803777949153E-2</v>
      </c>
      <c r="F153" s="141">
        <v>26.674515750728521</v>
      </c>
      <c r="G153" s="141">
        <v>55.572013704204657</v>
      </c>
      <c r="H153" s="141">
        <v>8.037581959096249</v>
      </c>
      <c r="I153" s="141">
        <v>0.12455264862588361</v>
      </c>
      <c r="J153" s="141">
        <v>0.15908959177861662</v>
      </c>
      <c r="K153" s="141">
        <v>5.3263052470440927E-2</v>
      </c>
      <c r="L153" s="141">
        <v>0</v>
      </c>
      <c r="M153" s="141">
        <v>5.8937789380907182</v>
      </c>
      <c r="N153" s="179">
        <v>99.999999999999986</v>
      </c>
    </row>
    <row r="154" spans="1:14" x14ac:dyDescent="0.2">
      <c r="A154" s="91" t="s">
        <v>114</v>
      </c>
      <c r="B154" s="92" t="s">
        <v>216</v>
      </c>
      <c r="C154" s="92" t="s">
        <v>209</v>
      </c>
      <c r="D154" s="141">
        <v>3.1567518771610716</v>
      </c>
      <c r="E154" s="141">
        <v>0.2136244792206925</v>
      </c>
      <c r="F154" s="141">
        <v>26.814126646153486</v>
      </c>
      <c r="G154" s="141">
        <v>56.185295050427513</v>
      </c>
      <c r="H154" s="141">
        <v>7.8332401918463379</v>
      </c>
      <c r="I154" s="141">
        <v>0.12630843876907108</v>
      </c>
      <c r="J154" s="141">
        <v>0.13000706774712156</v>
      </c>
      <c r="K154" s="141">
        <v>5.8416004397816974E-2</v>
      </c>
      <c r="L154" s="141">
        <v>0</v>
      </c>
      <c r="M154" s="141">
        <v>5.4822302442768773</v>
      </c>
      <c r="N154" s="179">
        <v>99.999999999999986</v>
      </c>
    </row>
    <row r="155" spans="1:14" x14ac:dyDescent="0.2">
      <c r="A155" s="91" t="s">
        <v>114</v>
      </c>
      <c r="B155" s="92" t="s">
        <v>217</v>
      </c>
      <c r="C155" s="92" t="s">
        <v>209</v>
      </c>
      <c r="D155" s="141">
        <v>3.1327067097032808</v>
      </c>
      <c r="E155" s="141">
        <v>5.4932503589338717E-2</v>
      </c>
      <c r="F155" s="141">
        <v>27.035646078097866</v>
      </c>
      <c r="G155" s="141">
        <v>55.336063806059215</v>
      </c>
      <c r="H155" s="141">
        <v>8.2132468585946423</v>
      </c>
      <c r="I155" s="141">
        <v>0.11335150553210703</v>
      </c>
      <c r="J155" s="141">
        <v>0.15595445406421565</v>
      </c>
      <c r="K155" s="141">
        <v>2.6175700804851815E-3</v>
      </c>
      <c r="L155" s="141">
        <v>0</v>
      </c>
      <c r="M155" s="141">
        <v>5.9554805142788521</v>
      </c>
      <c r="N155" s="179">
        <v>100</v>
      </c>
    </row>
    <row r="156" spans="1:14" x14ac:dyDescent="0.2">
      <c r="A156" s="91" t="s">
        <v>114</v>
      </c>
      <c r="B156" s="92" t="s">
        <v>218</v>
      </c>
      <c r="C156" s="92" t="s">
        <v>209</v>
      </c>
      <c r="D156" s="141">
        <v>3.5401262286869137</v>
      </c>
      <c r="E156" s="141">
        <v>6.2997574218482982E-2</v>
      </c>
      <c r="F156" s="141">
        <v>26.824870292362103</v>
      </c>
      <c r="G156" s="141">
        <v>55.189489588052076</v>
      </c>
      <c r="H156" s="141">
        <v>7.956281397825693</v>
      </c>
      <c r="I156" s="141">
        <v>0.25707135951413768</v>
      </c>
      <c r="J156" s="141">
        <v>0.15685927461833152</v>
      </c>
      <c r="K156" s="141">
        <v>2.4920366771297255E-2</v>
      </c>
      <c r="L156" s="141">
        <v>0</v>
      </c>
      <c r="M156" s="141">
        <v>5.9873839179509547</v>
      </c>
      <c r="N156" s="179">
        <v>99.999999999999986</v>
      </c>
    </row>
    <row r="157" spans="1:14" x14ac:dyDescent="0.2">
      <c r="A157" s="91" t="s">
        <v>114</v>
      </c>
      <c r="B157" s="92" t="s">
        <v>219</v>
      </c>
      <c r="C157" s="92" t="s">
        <v>209</v>
      </c>
      <c r="D157" s="141">
        <v>3.0902845830777577</v>
      </c>
      <c r="E157" s="141">
        <v>3.621975908497823E-2</v>
      </c>
      <c r="F157" s="141">
        <v>26.622508120251783</v>
      </c>
      <c r="G157" s="141">
        <v>54.714149640911117</v>
      </c>
      <c r="H157" s="141">
        <v>8.0855851526035547</v>
      </c>
      <c r="I157" s="141">
        <v>0.14936341592908797</v>
      </c>
      <c r="J157" s="141">
        <v>0.58757150452938756</v>
      </c>
      <c r="K157" s="141">
        <v>0</v>
      </c>
      <c r="L157" s="141">
        <v>0</v>
      </c>
      <c r="M157" s="141">
        <v>6.7143178236123333</v>
      </c>
      <c r="N157" s="179">
        <v>100</v>
      </c>
    </row>
    <row r="158" spans="1:14" x14ac:dyDescent="0.2">
      <c r="A158" s="91" t="s">
        <v>114</v>
      </c>
      <c r="B158" s="92" t="s">
        <v>220</v>
      </c>
      <c r="C158" s="92" t="s">
        <v>209</v>
      </c>
      <c r="D158" s="141">
        <v>3.2913946448532689</v>
      </c>
      <c r="E158" s="141">
        <v>0.1749463610173618</v>
      </c>
      <c r="F158" s="141">
        <v>26.46753683744803</v>
      </c>
      <c r="G158" s="141">
        <v>54.902933685361198</v>
      </c>
      <c r="H158" s="141">
        <v>7.8667099921208257</v>
      </c>
      <c r="I158" s="141">
        <v>0.10128524483888539</v>
      </c>
      <c r="J158" s="141">
        <v>0.18746868291607696</v>
      </c>
      <c r="K158" s="141">
        <v>1.9912021315550324E-2</v>
      </c>
      <c r="L158" s="141">
        <v>0</v>
      </c>
      <c r="M158" s="141">
        <v>6.9878125301288128</v>
      </c>
      <c r="N158" s="179">
        <v>100.00000000000001</v>
      </c>
    </row>
    <row r="159" spans="1:14" x14ac:dyDescent="0.2">
      <c r="A159" s="91" t="s">
        <v>114</v>
      </c>
      <c r="B159" s="92" t="s">
        <v>221</v>
      </c>
      <c r="C159" s="92" t="s">
        <v>209</v>
      </c>
      <c r="D159" s="141">
        <v>3.4165600585620175</v>
      </c>
      <c r="E159" s="141">
        <v>0.1766503681206105</v>
      </c>
      <c r="F159" s="141">
        <v>26.589406682916259</v>
      </c>
      <c r="G159" s="141">
        <v>55.076420804347407</v>
      </c>
      <c r="H159" s="141">
        <v>7.8232060481106318</v>
      </c>
      <c r="I159" s="141">
        <v>9.0642202737151803E-2</v>
      </c>
      <c r="J159" s="141">
        <v>0.15782650241559593</v>
      </c>
      <c r="K159" s="141">
        <v>1.2628948007474118E-2</v>
      </c>
      <c r="L159" s="141">
        <v>0</v>
      </c>
      <c r="M159" s="141">
        <v>6.6566583847828333</v>
      </c>
      <c r="N159" s="179">
        <v>99.999999999999986</v>
      </c>
    </row>
    <row r="160" spans="1:14" x14ac:dyDescent="0.2">
      <c r="A160" s="91" t="s">
        <v>114</v>
      </c>
      <c r="B160" s="92" t="s">
        <v>222</v>
      </c>
      <c r="C160" s="92" t="s">
        <v>209</v>
      </c>
      <c r="D160" s="141">
        <v>3.4189045199761972</v>
      </c>
      <c r="E160" s="141">
        <v>7.7055216095079107E-2</v>
      </c>
      <c r="F160" s="141">
        <v>26.16406197335192</v>
      </c>
      <c r="G160" s="141">
        <v>54.980878163606143</v>
      </c>
      <c r="H160" s="141">
        <v>8.9678262148719465</v>
      </c>
      <c r="I160" s="141">
        <v>0.1721405039689875</v>
      </c>
      <c r="J160" s="141">
        <v>0.24302991314674721</v>
      </c>
      <c r="K160" s="141">
        <v>0</v>
      </c>
      <c r="L160" s="141">
        <v>0</v>
      </c>
      <c r="M160" s="141">
        <v>5.9761034949829597</v>
      </c>
      <c r="N160" s="179">
        <v>99.999999999999986</v>
      </c>
    </row>
    <row r="161" spans="1:14" x14ac:dyDescent="0.2">
      <c r="A161" s="91" t="s">
        <v>114</v>
      </c>
      <c r="B161" s="92" t="s">
        <v>223</v>
      </c>
      <c r="C161" s="92" t="s">
        <v>209</v>
      </c>
      <c r="D161" s="141">
        <v>3.1610141436397008</v>
      </c>
      <c r="E161" s="141">
        <v>7.4802488715031507E-2</v>
      </c>
      <c r="F161" s="141">
        <v>24.469397373303838</v>
      </c>
      <c r="G161" s="141">
        <v>58.55593367629546</v>
      </c>
      <c r="H161" s="141">
        <v>7.5117011634861708</v>
      </c>
      <c r="I161" s="141">
        <v>8.2960402934268762E-2</v>
      </c>
      <c r="J161" s="141">
        <v>0.26064290520633493</v>
      </c>
      <c r="K161" s="141">
        <v>0</v>
      </c>
      <c r="L161" s="141">
        <v>0</v>
      </c>
      <c r="M161" s="141">
        <v>5.8835478464191766</v>
      </c>
      <c r="N161" s="179">
        <v>99.999999999999972</v>
      </c>
    </row>
    <row r="162" spans="1:14" x14ac:dyDescent="0.2">
      <c r="A162" s="91" t="s">
        <v>114</v>
      </c>
      <c r="B162" s="92" t="s">
        <v>224</v>
      </c>
      <c r="C162" s="92" t="s">
        <v>209</v>
      </c>
      <c r="D162" s="141">
        <v>3.695972495366461</v>
      </c>
      <c r="E162" s="141">
        <v>0.13816417404005668</v>
      </c>
      <c r="F162" s="141">
        <v>26.652171866356955</v>
      </c>
      <c r="G162" s="141">
        <v>55.583083653126643</v>
      </c>
      <c r="H162" s="141">
        <v>10.316523477854771</v>
      </c>
      <c r="I162" s="141">
        <v>3.1913955498189393E-2</v>
      </c>
      <c r="J162" s="141">
        <v>0.30613745882195198</v>
      </c>
      <c r="K162" s="141">
        <v>0</v>
      </c>
      <c r="L162" s="141">
        <v>0</v>
      </c>
      <c r="M162" s="141">
        <v>3.2760329189349804</v>
      </c>
      <c r="N162" s="179">
        <v>100</v>
      </c>
    </row>
    <row r="163" spans="1:14" x14ac:dyDescent="0.2">
      <c r="A163" s="91" t="s">
        <v>114</v>
      </c>
      <c r="B163" s="92" t="s">
        <v>225</v>
      </c>
      <c r="C163" s="92" t="s">
        <v>209</v>
      </c>
      <c r="D163" s="141">
        <v>3.5277193794277961</v>
      </c>
      <c r="E163" s="141">
        <v>7.403224934403721E-2</v>
      </c>
      <c r="F163" s="141">
        <v>27.68132356268994</v>
      </c>
      <c r="G163" s="141">
        <v>55.854859452810508</v>
      </c>
      <c r="H163" s="141">
        <v>10.084317241443372</v>
      </c>
      <c r="I163" s="141">
        <v>7.0981869310554058E-2</v>
      </c>
      <c r="J163" s="141">
        <v>0.25763062769582368</v>
      </c>
      <c r="K163" s="141">
        <v>7.2704995936357264E-2</v>
      </c>
      <c r="L163" s="141">
        <v>0</v>
      </c>
      <c r="M163" s="141">
        <v>2.3764306213416351</v>
      </c>
      <c r="N163" s="179">
        <v>100.00000000000003</v>
      </c>
    </row>
    <row r="164" spans="1:14" x14ac:dyDescent="0.2">
      <c r="A164" s="91" t="s">
        <v>114</v>
      </c>
      <c r="B164" s="92" t="s">
        <v>226</v>
      </c>
      <c r="C164" s="92" t="s">
        <v>209</v>
      </c>
      <c r="D164" s="141">
        <v>3.7880812872330063</v>
      </c>
      <c r="E164" s="141">
        <v>0.10191982201087724</v>
      </c>
      <c r="F164" s="141">
        <v>28.396451748687689</v>
      </c>
      <c r="G164" s="141">
        <v>53.793890995758424</v>
      </c>
      <c r="H164" s="141">
        <v>10.805487852088886</v>
      </c>
      <c r="I164" s="141">
        <v>1.4269797572243616E-2</v>
      </c>
      <c r="J164" s="141">
        <v>0.20692962701502621</v>
      </c>
      <c r="K164" s="141">
        <v>9.9901644353389135E-2</v>
      </c>
      <c r="L164" s="141">
        <v>0</v>
      </c>
      <c r="M164" s="141">
        <v>2.7930672252804554</v>
      </c>
      <c r="N164" s="179">
        <v>100</v>
      </c>
    </row>
    <row r="165" spans="1:14" x14ac:dyDescent="0.2">
      <c r="A165" s="91" t="s">
        <v>114</v>
      </c>
      <c r="B165" s="92" t="s">
        <v>227</v>
      </c>
      <c r="C165" s="92" t="s">
        <v>209</v>
      </c>
      <c r="D165" s="141">
        <v>3.9409059969804607</v>
      </c>
      <c r="E165" s="141">
        <v>5.8999502602918356E-2</v>
      </c>
      <c r="F165" s="141">
        <v>28.00629176804409</v>
      </c>
      <c r="G165" s="141">
        <v>54.058573200297666</v>
      </c>
      <c r="H165" s="141">
        <v>10.508654217418737</v>
      </c>
      <c r="I165" s="141">
        <v>3.9696088558918985E-2</v>
      </c>
      <c r="J165" s="141">
        <v>0.27145437077188922</v>
      </c>
      <c r="K165" s="141">
        <v>0</v>
      </c>
      <c r="L165" s="141">
        <v>0</v>
      </c>
      <c r="M165" s="141">
        <v>3.1154248553253288</v>
      </c>
      <c r="N165" s="179">
        <v>100.00000000000001</v>
      </c>
    </row>
    <row r="166" spans="1:14" x14ac:dyDescent="0.2">
      <c r="A166" s="91" t="s">
        <v>114</v>
      </c>
      <c r="B166" s="92" t="s">
        <v>228</v>
      </c>
      <c r="C166" s="92" t="s">
        <v>209</v>
      </c>
      <c r="D166" s="141">
        <v>3.8772627038420135</v>
      </c>
      <c r="E166" s="141">
        <v>0.12749468520814625</v>
      </c>
      <c r="F166" s="141">
        <v>27.511557318623073</v>
      </c>
      <c r="G166" s="141">
        <v>54.886616197221969</v>
      </c>
      <c r="H166" s="141">
        <v>10.530009326033836</v>
      </c>
      <c r="I166" s="141">
        <v>5.219733377478198E-2</v>
      </c>
      <c r="J166" s="141">
        <v>0.16302611513973106</v>
      </c>
      <c r="K166" s="141">
        <v>0</v>
      </c>
      <c r="L166" s="141">
        <v>0</v>
      </c>
      <c r="M166" s="141">
        <v>2.8518363201564343</v>
      </c>
      <c r="N166" s="179">
        <v>99.999999999999986</v>
      </c>
    </row>
    <row r="167" spans="1:14" x14ac:dyDescent="0.2">
      <c r="A167" s="91" t="s">
        <v>114</v>
      </c>
      <c r="B167" s="92" t="s">
        <v>229</v>
      </c>
      <c r="C167" s="92" t="s">
        <v>209</v>
      </c>
      <c r="D167" s="141">
        <v>4.5353240910051369</v>
      </c>
      <c r="E167" s="141">
        <v>9.3460748191578055E-2</v>
      </c>
      <c r="F167" s="141">
        <v>27.813653376782067</v>
      </c>
      <c r="G167" s="141">
        <v>54.167104768024835</v>
      </c>
      <c r="H167" s="141">
        <v>9.6750613908165377</v>
      </c>
      <c r="I167" s="141">
        <v>7.6310095260603103E-2</v>
      </c>
      <c r="J167" s="141">
        <v>0.27318171493490545</v>
      </c>
      <c r="K167" s="141">
        <v>7.8709528928537248E-2</v>
      </c>
      <c r="L167" s="141">
        <v>0</v>
      </c>
      <c r="M167" s="141">
        <v>3.2871942860557914</v>
      </c>
      <c r="N167" s="179">
        <v>100</v>
      </c>
    </row>
    <row r="168" spans="1:14" x14ac:dyDescent="0.2">
      <c r="A168" s="91" t="s">
        <v>114</v>
      </c>
      <c r="B168" s="92" t="s">
        <v>230</v>
      </c>
      <c r="C168" s="92" t="s">
        <v>209</v>
      </c>
      <c r="D168" s="141">
        <v>4.0707747226908486</v>
      </c>
      <c r="E168" s="141">
        <v>7.2335781502816068E-2</v>
      </c>
      <c r="F168" s="141">
        <v>27.72036390826656</v>
      </c>
      <c r="G168" s="141">
        <v>54.947314997366348</v>
      </c>
      <c r="H168" s="141">
        <v>10.137772936094832</v>
      </c>
      <c r="I168" s="141">
        <v>9.6667549877601178E-2</v>
      </c>
      <c r="J168" s="141">
        <v>0.14417762978598458</v>
      </c>
      <c r="K168" s="141">
        <v>0</v>
      </c>
      <c r="L168" s="141">
        <v>0</v>
      </c>
      <c r="M168" s="141">
        <v>2.8105924744150137</v>
      </c>
      <c r="N168" s="179">
        <v>100</v>
      </c>
    </row>
    <row r="169" spans="1:14" x14ac:dyDescent="0.2">
      <c r="A169" s="91" t="s">
        <v>114</v>
      </c>
      <c r="B169" s="92" t="s">
        <v>231</v>
      </c>
      <c r="C169" s="92" t="s">
        <v>209</v>
      </c>
      <c r="D169" s="141">
        <v>3.7758688378961307</v>
      </c>
      <c r="E169" s="141">
        <v>7.0624308625967691E-2</v>
      </c>
      <c r="F169" s="141">
        <v>27.928748587674136</v>
      </c>
      <c r="G169" s="141">
        <v>55.587765449565545</v>
      </c>
      <c r="H169" s="141">
        <v>9.8121151178496913</v>
      </c>
      <c r="I169" s="141">
        <v>8.3984493152441206E-2</v>
      </c>
      <c r="J169" s="141">
        <v>0.11787297230303768</v>
      </c>
      <c r="K169" s="141">
        <v>0.11638636009506861</v>
      </c>
      <c r="L169" s="141">
        <v>0</v>
      </c>
      <c r="M169" s="141">
        <v>2.5066338728379898</v>
      </c>
      <c r="N169" s="179">
        <v>100</v>
      </c>
    </row>
    <row r="170" spans="1:14" x14ac:dyDescent="0.2">
      <c r="A170" s="107" t="s">
        <v>114</v>
      </c>
      <c r="B170" s="108" t="s">
        <v>232</v>
      </c>
      <c r="C170" s="108" t="s">
        <v>209</v>
      </c>
      <c r="D170" s="141">
        <v>3.1107613538761067</v>
      </c>
      <c r="E170" s="141">
        <v>5.1353228869355033E-2</v>
      </c>
      <c r="F170" s="141">
        <v>29.725681526145632</v>
      </c>
      <c r="G170" s="141">
        <v>55.941028642523875</v>
      </c>
      <c r="H170" s="141">
        <v>8.2602504338011897</v>
      </c>
      <c r="I170" s="141">
        <v>0.13833387402930966</v>
      </c>
      <c r="J170" s="141">
        <v>0.2214603788114301</v>
      </c>
      <c r="K170" s="141">
        <v>3.6976051665154407E-2</v>
      </c>
      <c r="L170" s="141">
        <v>0</v>
      </c>
      <c r="M170" s="141">
        <v>2.5141545102779519</v>
      </c>
      <c r="N170" s="179">
        <v>100</v>
      </c>
    </row>
    <row r="171" spans="1:14" x14ac:dyDescent="0.2">
      <c r="A171" s="91" t="s">
        <v>114</v>
      </c>
      <c r="B171" s="92" t="s">
        <v>233</v>
      </c>
      <c r="C171" s="92" t="s">
        <v>209</v>
      </c>
      <c r="D171" s="141">
        <v>4.0604005667257503</v>
      </c>
      <c r="E171" s="141">
        <v>3.3192823987955679E-2</v>
      </c>
      <c r="F171" s="141">
        <v>28.374126721447077</v>
      </c>
      <c r="G171" s="141">
        <v>53.786041900130513</v>
      </c>
      <c r="H171" s="141">
        <v>10.586648033710327</v>
      </c>
      <c r="I171" s="141">
        <v>5.3042924455845825E-2</v>
      </c>
      <c r="J171" s="141">
        <v>0.23720473084779878</v>
      </c>
      <c r="K171" s="141">
        <v>9.5846039594657626E-3</v>
      </c>
      <c r="L171" s="141">
        <v>0</v>
      </c>
      <c r="M171" s="141">
        <v>2.8597576947352712</v>
      </c>
      <c r="N171" s="179">
        <v>100.00000000000001</v>
      </c>
    </row>
    <row r="172" spans="1:14" x14ac:dyDescent="0.2">
      <c r="A172" s="91" t="s">
        <v>114</v>
      </c>
      <c r="B172" s="92" t="s">
        <v>234</v>
      </c>
      <c r="C172" s="92" t="s">
        <v>209</v>
      </c>
      <c r="D172" s="141">
        <v>3.6266823602471971</v>
      </c>
      <c r="E172" s="141">
        <v>6.3822874763879656E-2</v>
      </c>
      <c r="F172" s="141">
        <v>25.168751073680259</v>
      </c>
      <c r="G172" s="141">
        <v>58.559652951211859</v>
      </c>
      <c r="H172" s="141">
        <v>9.469250660398135</v>
      </c>
      <c r="I172" s="141">
        <v>5.5297807680347637E-2</v>
      </c>
      <c r="J172" s="141">
        <v>0.20261875146530733</v>
      </c>
      <c r="K172" s="141">
        <v>3.8717266283121644E-2</v>
      </c>
      <c r="L172" s="141">
        <v>0</v>
      </c>
      <c r="M172" s="141">
        <v>2.8152062542698895</v>
      </c>
      <c r="N172" s="179">
        <v>99.999999999999986</v>
      </c>
    </row>
    <row r="173" spans="1:14" x14ac:dyDescent="0.2">
      <c r="A173" s="91" t="s">
        <v>114</v>
      </c>
      <c r="B173" s="92" t="s">
        <v>235</v>
      </c>
      <c r="C173" s="92" t="s">
        <v>209</v>
      </c>
      <c r="D173" s="141">
        <v>3.5850475464958329</v>
      </c>
      <c r="E173" s="141">
        <v>3.2121424227534431E-2</v>
      </c>
      <c r="F173" s="141">
        <v>25.688089823254806</v>
      </c>
      <c r="G173" s="141">
        <v>57.733160481120969</v>
      </c>
      <c r="H173" s="141">
        <v>9.5944059109592157</v>
      </c>
      <c r="I173" s="141">
        <v>6.4047241708105135E-2</v>
      </c>
      <c r="J173" s="141">
        <v>0.27036888671462506</v>
      </c>
      <c r="K173" s="141">
        <v>3.5000368588515872E-2</v>
      </c>
      <c r="L173" s="141">
        <v>0</v>
      </c>
      <c r="M173" s="141">
        <v>2.9977583169304025</v>
      </c>
      <c r="N173" s="179">
        <v>100</v>
      </c>
    </row>
    <row r="174" spans="1:14" ht="13.15" customHeight="1" x14ac:dyDescent="0.2">
      <c r="A174" s="91" t="s">
        <v>114</v>
      </c>
      <c r="B174" s="92" t="s">
        <v>236</v>
      </c>
      <c r="C174" s="92" t="s">
        <v>209</v>
      </c>
      <c r="D174" s="141">
        <v>3.9861301560183007</v>
      </c>
      <c r="E174" s="141">
        <v>0.11726224892812168</v>
      </c>
      <c r="F174" s="141">
        <v>28.151886344794356</v>
      </c>
      <c r="G174" s="141">
        <v>53.978523076883128</v>
      </c>
      <c r="H174" s="141">
        <v>10.315893437509899</v>
      </c>
      <c r="I174" s="141">
        <v>6.1933884402595299E-2</v>
      </c>
      <c r="J174" s="141">
        <v>0.25908791400039904</v>
      </c>
      <c r="K174" s="141">
        <v>8.6405682706383366E-2</v>
      </c>
      <c r="L174" s="141">
        <v>0</v>
      </c>
      <c r="M174" s="141">
        <v>3.0428772547568284</v>
      </c>
      <c r="N174" s="179">
        <v>100.00000000000001</v>
      </c>
    </row>
    <row r="175" spans="1:14" x14ac:dyDescent="0.2">
      <c r="A175" s="91" t="s">
        <v>114</v>
      </c>
      <c r="B175" s="92" t="s">
        <v>237</v>
      </c>
      <c r="C175" s="92" t="s">
        <v>209</v>
      </c>
      <c r="D175" s="141">
        <v>3.5818928141860784</v>
      </c>
      <c r="E175" s="141">
        <v>5.7312047481489069E-2</v>
      </c>
      <c r="F175" s="141">
        <v>25.497167867237078</v>
      </c>
      <c r="G175" s="141">
        <v>59.426337008022443</v>
      </c>
      <c r="H175" s="141">
        <v>8.3209789086525348</v>
      </c>
      <c r="I175" s="141">
        <v>0.11173623978482027</v>
      </c>
      <c r="J175" s="141">
        <v>0.12419813615063527</v>
      </c>
      <c r="K175" s="141">
        <v>6.9431235716634496E-2</v>
      </c>
      <c r="L175" s="141">
        <v>0</v>
      </c>
      <c r="M175" s="141">
        <v>2.8109457427682942</v>
      </c>
      <c r="N175" s="179">
        <v>100.00000000000001</v>
      </c>
    </row>
    <row r="176" spans="1:14" x14ac:dyDescent="0.2">
      <c r="A176" s="110" t="s">
        <v>114</v>
      </c>
      <c r="B176" s="111" t="s">
        <v>238</v>
      </c>
      <c r="C176" s="183" t="s">
        <v>270</v>
      </c>
      <c r="D176" s="142">
        <v>22.570247750545253</v>
      </c>
      <c r="E176" s="142">
        <v>7.6880097702902689E-2</v>
      </c>
      <c r="F176" s="142">
        <v>26.028926873684291</v>
      </c>
      <c r="G176" s="142">
        <v>33.59688679347888</v>
      </c>
      <c r="H176" s="142">
        <v>0.23511468396190502</v>
      </c>
      <c r="I176" s="142">
        <v>0.1179123380513617</v>
      </c>
      <c r="J176" s="142">
        <v>0.10146726102467306</v>
      </c>
      <c r="K176" s="142">
        <v>0.22123321177618846</v>
      </c>
      <c r="L176" s="142">
        <v>0</v>
      </c>
      <c r="M176" s="142">
        <v>17.051330989774542</v>
      </c>
      <c r="N176" s="180">
        <v>100.00000000000001</v>
      </c>
    </row>
    <row r="177" spans="1:14" x14ac:dyDescent="0.2">
      <c r="A177" s="93" t="s">
        <v>114</v>
      </c>
      <c r="B177" s="94" t="s">
        <v>240</v>
      </c>
      <c r="C177" s="184" t="s">
        <v>270</v>
      </c>
      <c r="D177" s="142">
        <v>23.111540241403244</v>
      </c>
      <c r="E177" s="142">
        <v>7.0207682566701221E-2</v>
      </c>
      <c r="F177" s="142">
        <v>25.731623896483608</v>
      </c>
      <c r="G177" s="142">
        <v>32.723086768613811</v>
      </c>
      <c r="H177" s="142">
        <v>9.5022830759184052E-2</v>
      </c>
      <c r="I177" s="142">
        <v>6.8914344047608225E-2</v>
      </c>
      <c r="J177" s="142">
        <v>4.4176253983933135E-2</v>
      </c>
      <c r="K177" s="142">
        <v>0.29660540782723954</v>
      </c>
      <c r="L177" s="142">
        <v>0</v>
      </c>
      <c r="M177" s="142">
        <v>17.858822574314679</v>
      </c>
      <c r="N177" s="180">
        <v>100</v>
      </c>
    </row>
    <row r="178" spans="1:14" x14ac:dyDescent="0.2">
      <c r="A178" s="93" t="s">
        <v>114</v>
      </c>
      <c r="B178" s="94" t="s">
        <v>241</v>
      </c>
      <c r="C178" s="184" t="s">
        <v>270</v>
      </c>
      <c r="D178" s="142">
        <v>21.878171860276272</v>
      </c>
      <c r="E178" s="142">
        <v>6.036087774304446E-2</v>
      </c>
      <c r="F178" s="142">
        <v>25.290108021735502</v>
      </c>
      <c r="G178" s="142">
        <v>34.644010032491465</v>
      </c>
      <c r="H178" s="142">
        <v>0.1442180668488891</v>
      </c>
      <c r="I178" s="142">
        <v>0.15518730381754642</v>
      </c>
      <c r="J178" s="142">
        <v>0.1213161641670332</v>
      </c>
      <c r="K178" s="142">
        <v>0.33851001573540729</v>
      </c>
      <c r="L178" s="142">
        <v>0</v>
      </c>
      <c r="M178" s="142">
        <v>17.368117657184836</v>
      </c>
      <c r="N178" s="180">
        <v>99.999999999999986</v>
      </c>
    </row>
    <row r="179" spans="1:14" x14ac:dyDescent="0.2">
      <c r="A179" s="93" t="s">
        <v>114</v>
      </c>
      <c r="B179" s="94" t="s">
        <v>242</v>
      </c>
      <c r="C179" s="184" t="s">
        <v>270</v>
      </c>
      <c r="D179" s="142">
        <v>21.109137117681346</v>
      </c>
      <c r="E179" s="142">
        <v>6.9532812885927817E-2</v>
      </c>
      <c r="F179" s="142">
        <v>25.121107211643487</v>
      </c>
      <c r="G179" s="142">
        <v>34.124281609711183</v>
      </c>
      <c r="H179" s="142">
        <v>0.80350075712926461</v>
      </c>
      <c r="I179" s="142">
        <v>9.326598623075287E-2</v>
      </c>
      <c r="J179" s="142">
        <v>0.15036571909119245</v>
      </c>
      <c r="K179" s="142">
        <v>0.28762604471448905</v>
      </c>
      <c r="L179" s="142">
        <v>0</v>
      </c>
      <c r="M179" s="142">
        <v>18.241182740912343</v>
      </c>
      <c r="N179" s="180">
        <v>99.999999999999972</v>
      </c>
    </row>
    <row r="180" spans="1:14" x14ac:dyDescent="0.2">
      <c r="A180" s="93" t="s">
        <v>114</v>
      </c>
      <c r="B180" s="94" t="s">
        <v>243</v>
      </c>
      <c r="C180" s="184" t="s">
        <v>270</v>
      </c>
      <c r="D180" s="142">
        <v>22.688427982911346</v>
      </c>
      <c r="E180" s="142">
        <v>0.17958636129255709</v>
      </c>
      <c r="F180" s="142">
        <v>25.243165257014262</v>
      </c>
      <c r="G180" s="142">
        <v>33.758675153362212</v>
      </c>
      <c r="H180" s="142">
        <v>0.15793328279604707</v>
      </c>
      <c r="I180" s="142">
        <v>0.22334692865063885</v>
      </c>
      <c r="J180" s="142">
        <v>2.1499738615921013E-2</v>
      </c>
      <c r="K180" s="142">
        <v>0.29238300393862365</v>
      </c>
      <c r="L180" s="142">
        <v>0</v>
      </c>
      <c r="M180" s="142">
        <v>17.434982291418393</v>
      </c>
      <c r="N180" s="180">
        <v>100.00000000000001</v>
      </c>
    </row>
    <row r="181" spans="1:14" x14ac:dyDescent="0.2">
      <c r="A181" s="93" t="s">
        <v>114</v>
      </c>
      <c r="B181" s="94" t="s">
        <v>143</v>
      </c>
      <c r="C181" s="184" t="s">
        <v>270</v>
      </c>
      <c r="D181" s="142">
        <v>15.880028343576688</v>
      </c>
      <c r="E181" s="142">
        <v>7.8080543363493043E-2</v>
      </c>
      <c r="F181" s="142">
        <v>24.48844263739262</v>
      </c>
      <c r="G181" s="142">
        <v>36.632348050688513</v>
      </c>
      <c r="H181" s="142">
        <v>0.64468304209310912</v>
      </c>
      <c r="I181" s="142">
        <v>0.97647664992239602</v>
      </c>
      <c r="J181" s="142">
        <v>0.66588675167263467</v>
      </c>
      <c r="K181" s="142">
        <v>0.10840847408250073</v>
      </c>
      <c r="L181" s="142">
        <v>0</v>
      </c>
      <c r="M181" s="142">
        <v>20.525645507208072</v>
      </c>
      <c r="N181" s="180">
        <v>100.00000000000001</v>
      </c>
    </row>
    <row r="182" spans="1:14" x14ac:dyDescent="0.2">
      <c r="A182" s="93" t="s">
        <v>114</v>
      </c>
      <c r="B182" s="94" t="s">
        <v>144</v>
      </c>
      <c r="C182" s="184" t="s">
        <v>270</v>
      </c>
      <c r="D182" s="142">
        <v>16.129269319047392</v>
      </c>
      <c r="E182" s="142">
        <v>0.11072554116065744</v>
      </c>
      <c r="F182" s="142">
        <v>25.332697840420245</v>
      </c>
      <c r="G182" s="142">
        <v>35.615373004995384</v>
      </c>
      <c r="H182" s="142">
        <v>0.57147701496592829</v>
      </c>
      <c r="I182" s="142">
        <v>1.0836089629632875</v>
      </c>
      <c r="J182" s="142">
        <v>0.52006086026511167</v>
      </c>
      <c r="K182" s="142">
        <v>0.101899366448453</v>
      </c>
      <c r="L182" s="142">
        <v>0</v>
      </c>
      <c r="M182" s="142">
        <v>20.534888089733535</v>
      </c>
      <c r="N182" s="180">
        <v>99.999999999999972</v>
      </c>
    </row>
    <row r="183" spans="1:14" x14ac:dyDescent="0.2">
      <c r="A183" s="93" t="s">
        <v>114</v>
      </c>
      <c r="B183" s="94" t="s">
        <v>145</v>
      </c>
      <c r="C183" s="184" t="s">
        <v>270</v>
      </c>
      <c r="D183" s="142">
        <v>16.559430058819306</v>
      </c>
      <c r="E183" s="142">
        <v>5.7523839441098686E-2</v>
      </c>
      <c r="F183" s="142">
        <v>20.106676098633766</v>
      </c>
      <c r="G183" s="142">
        <v>37.747124034710247</v>
      </c>
      <c r="H183" s="142">
        <v>0.59572813311223327</v>
      </c>
      <c r="I183" s="142">
        <v>1.3537698183193323</v>
      </c>
      <c r="J183" s="142">
        <v>0.73420663795378027</v>
      </c>
      <c r="K183" s="142">
        <v>8.4925687611394643E-2</v>
      </c>
      <c r="L183" s="142">
        <v>0</v>
      </c>
      <c r="M183" s="142">
        <v>22.760615691398858</v>
      </c>
      <c r="N183" s="180">
        <v>100.00000000000001</v>
      </c>
    </row>
    <row r="184" spans="1:14" x14ac:dyDescent="0.2">
      <c r="A184" s="93" t="s">
        <v>114</v>
      </c>
      <c r="B184" s="94" t="s">
        <v>146</v>
      </c>
      <c r="C184" s="184" t="s">
        <v>270</v>
      </c>
      <c r="D184" s="142">
        <v>16.729228622303506</v>
      </c>
      <c r="E184" s="142">
        <v>0.10043188785832101</v>
      </c>
      <c r="F184" s="142">
        <v>20.292562645742354</v>
      </c>
      <c r="G184" s="142">
        <v>36.899058071586914</v>
      </c>
      <c r="H184" s="142">
        <v>0.73907829645191392</v>
      </c>
      <c r="I184" s="142">
        <v>1.212784058190983</v>
      </c>
      <c r="J184" s="142">
        <v>0.59692248939660553</v>
      </c>
      <c r="K184" s="142">
        <v>7.5649459770522426E-2</v>
      </c>
      <c r="L184" s="142">
        <v>0</v>
      </c>
      <c r="M184" s="142">
        <v>23.354284468698889</v>
      </c>
      <c r="N184" s="180">
        <v>100</v>
      </c>
    </row>
    <row r="185" spans="1:14" x14ac:dyDescent="0.2">
      <c r="A185" s="93" t="s">
        <v>114</v>
      </c>
      <c r="B185" s="94" t="s">
        <v>147</v>
      </c>
      <c r="C185" s="184" t="s">
        <v>270</v>
      </c>
      <c r="D185" s="142">
        <v>17.532058735396809</v>
      </c>
      <c r="E185" s="142">
        <v>6.7590805688567374E-2</v>
      </c>
      <c r="F185" s="142">
        <v>20.49783498147821</v>
      </c>
      <c r="G185" s="142">
        <v>36.946285162406085</v>
      </c>
      <c r="H185" s="142">
        <v>0.52020168568389202</v>
      </c>
      <c r="I185" s="142">
        <v>1.0855199588512885</v>
      </c>
      <c r="J185" s="142">
        <v>0.60661849668041157</v>
      </c>
      <c r="K185" s="142">
        <v>0.15881077795265511</v>
      </c>
      <c r="L185" s="142">
        <v>0</v>
      </c>
      <c r="M185" s="142">
        <v>22.585079395862088</v>
      </c>
      <c r="N185" s="180">
        <v>100</v>
      </c>
    </row>
    <row r="186" spans="1:14" x14ac:dyDescent="0.2">
      <c r="A186" s="93" t="s">
        <v>114</v>
      </c>
      <c r="B186" s="94" t="s">
        <v>115</v>
      </c>
      <c r="C186" s="184" t="s">
        <v>270</v>
      </c>
      <c r="D186" s="142">
        <v>17.562517250830428</v>
      </c>
      <c r="E186" s="142">
        <v>8.0014902683843842E-2</v>
      </c>
      <c r="F186" s="142">
        <v>20.668353409249804</v>
      </c>
      <c r="G186" s="142">
        <v>36.943304796785732</v>
      </c>
      <c r="H186" s="142">
        <v>0.50059718759145366</v>
      </c>
      <c r="I186" s="142">
        <v>1.0364018252301579</v>
      </c>
      <c r="J186" s="142">
        <v>0.73429059574779154</v>
      </c>
      <c r="K186" s="142">
        <v>7.8952926834012949E-2</v>
      </c>
      <c r="L186" s="142">
        <v>0</v>
      </c>
      <c r="M186" s="142">
        <v>22.395567105046783</v>
      </c>
      <c r="N186" s="180">
        <v>99.999999999999986</v>
      </c>
    </row>
    <row r="187" spans="1:14" x14ac:dyDescent="0.2">
      <c r="A187" s="93" t="s">
        <v>114</v>
      </c>
      <c r="B187" s="94" t="s">
        <v>118</v>
      </c>
      <c r="C187" s="184" t="s">
        <v>270</v>
      </c>
      <c r="D187" s="142">
        <v>15.98846896215402</v>
      </c>
      <c r="E187" s="142">
        <v>0.11230554127907279</v>
      </c>
      <c r="F187" s="142">
        <v>20.020469006808543</v>
      </c>
      <c r="G187" s="142">
        <v>38.639481581736625</v>
      </c>
      <c r="H187" s="142">
        <v>0.9722132981050241</v>
      </c>
      <c r="I187" s="142">
        <v>1.0866644959516805</v>
      </c>
      <c r="J187" s="142">
        <v>0.92504014283594083</v>
      </c>
      <c r="K187" s="142">
        <v>5.4561591550341675E-2</v>
      </c>
      <c r="L187" s="142">
        <v>0</v>
      </c>
      <c r="M187" s="142">
        <v>22.200795379578754</v>
      </c>
      <c r="N187" s="180">
        <v>99.999999999999986</v>
      </c>
    </row>
    <row r="188" spans="1:14" x14ac:dyDescent="0.2">
      <c r="A188" s="93" t="s">
        <v>114</v>
      </c>
      <c r="B188" s="94" t="s">
        <v>119</v>
      </c>
      <c r="C188" s="184" t="s">
        <v>270</v>
      </c>
      <c r="D188" s="142">
        <v>17.187086218302959</v>
      </c>
      <c r="E188" s="142">
        <v>0.16414133478654311</v>
      </c>
      <c r="F188" s="142">
        <v>20.275075183219361</v>
      </c>
      <c r="G188" s="142">
        <v>36.952078973501877</v>
      </c>
      <c r="H188" s="142">
        <v>0.61270042491379739</v>
      </c>
      <c r="I188" s="142">
        <v>1.001120363981171</v>
      </c>
      <c r="J188" s="142">
        <v>1.767206438548242</v>
      </c>
      <c r="K188" s="142">
        <v>2.663990979278771E-2</v>
      </c>
      <c r="L188" s="142">
        <v>0</v>
      </c>
      <c r="M188" s="142">
        <v>22.013951152953265</v>
      </c>
      <c r="N188" s="180">
        <v>100.00000000000001</v>
      </c>
    </row>
    <row r="189" spans="1:14" x14ac:dyDescent="0.2">
      <c r="A189" s="93" t="s">
        <v>114</v>
      </c>
      <c r="B189" s="94" t="s">
        <v>120</v>
      </c>
      <c r="C189" s="184" t="s">
        <v>270</v>
      </c>
      <c r="D189" s="142">
        <v>16.795040476726477</v>
      </c>
      <c r="E189" s="142">
        <v>6.3005428670906721E-2</v>
      </c>
      <c r="F189" s="142">
        <v>20.665261179881846</v>
      </c>
      <c r="G189" s="142">
        <v>37.209608032799402</v>
      </c>
      <c r="H189" s="142">
        <v>0.55600965652714451</v>
      </c>
      <c r="I189" s="142">
        <v>1.0723205475655213</v>
      </c>
      <c r="J189" s="142">
        <v>0.67787951194742524</v>
      </c>
      <c r="K189" s="142">
        <v>8.8703802134312393E-2</v>
      </c>
      <c r="L189" s="142">
        <v>0</v>
      </c>
      <c r="M189" s="142">
        <v>22.872171363746965</v>
      </c>
      <c r="N189" s="180">
        <v>100</v>
      </c>
    </row>
    <row r="190" spans="1:14" x14ac:dyDescent="0.2">
      <c r="A190" s="93" t="s">
        <v>114</v>
      </c>
      <c r="B190" s="94" t="s">
        <v>121</v>
      </c>
      <c r="C190" s="184" t="s">
        <v>270</v>
      </c>
      <c r="D190" s="142">
        <v>17.067105365010324</v>
      </c>
      <c r="E190" s="142">
        <v>0.1102968094443916</v>
      </c>
      <c r="F190" s="142">
        <v>20.43190995988687</v>
      </c>
      <c r="G190" s="142">
        <v>37.414170555091587</v>
      </c>
      <c r="H190" s="142">
        <v>0.70732035061189757</v>
      </c>
      <c r="I190" s="142">
        <v>1.0283430916953136</v>
      </c>
      <c r="J190" s="142">
        <v>0.90438336414261666</v>
      </c>
      <c r="K190" s="142">
        <v>0.10339428101506622</v>
      </c>
      <c r="L190" s="142">
        <v>0</v>
      </c>
      <c r="M190" s="142">
        <v>22.233076223101932</v>
      </c>
      <c r="N190" s="180">
        <v>100</v>
      </c>
    </row>
    <row r="191" spans="1:14" x14ac:dyDescent="0.2">
      <c r="A191" s="93" t="s">
        <v>114</v>
      </c>
      <c r="B191" s="94" t="s">
        <v>122</v>
      </c>
      <c r="C191" s="184" t="s">
        <v>270</v>
      </c>
      <c r="D191" s="142">
        <v>16.610882108667518</v>
      </c>
      <c r="E191" s="142">
        <v>0.11481272024391591</v>
      </c>
      <c r="F191" s="142">
        <v>20.530358042347611</v>
      </c>
      <c r="G191" s="142">
        <v>36.799760249309053</v>
      </c>
      <c r="H191" s="142">
        <v>0.85555028083580764</v>
      </c>
      <c r="I191" s="142">
        <v>1.0763860735037911</v>
      </c>
      <c r="J191" s="142">
        <v>0.85099700023796299</v>
      </c>
      <c r="K191" s="142">
        <v>9.6095222902854147E-2</v>
      </c>
      <c r="L191" s="142">
        <v>0</v>
      </c>
      <c r="M191" s="142">
        <v>23.065158301951506</v>
      </c>
      <c r="N191" s="180">
        <v>100.00000000000006</v>
      </c>
    </row>
    <row r="192" spans="1:14" x14ac:dyDescent="0.2">
      <c r="A192" s="93" t="s">
        <v>114</v>
      </c>
      <c r="B192" s="94" t="s">
        <v>244</v>
      </c>
      <c r="C192" s="184" t="s">
        <v>270</v>
      </c>
      <c r="D192" s="142">
        <v>16.822951818221508</v>
      </c>
      <c r="E192" s="142">
        <v>0.14064372719039711</v>
      </c>
      <c r="F192" s="142">
        <v>20.404104796896203</v>
      </c>
      <c r="G192" s="142">
        <v>37.177483965871232</v>
      </c>
      <c r="H192" s="142">
        <v>0.5205582874462128</v>
      </c>
      <c r="I192" s="142">
        <v>1.2106812491342303</v>
      </c>
      <c r="J192" s="142">
        <v>1.0768311507653978</v>
      </c>
      <c r="K192" s="142">
        <v>0</v>
      </c>
      <c r="L192" s="142">
        <v>0</v>
      </c>
      <c r="M192" s="142">
        <v>22.646745004474823</v>
      </c>
      <c r="N192" s="180">
        <v>100</v>
      </c>
    </row>
    <row r="193" spans="1:14" x14ac:dyDescent="0.2">
      <c r="A193" s="93" t="s">
        <v>114</v>
      </c>
      <c r="B193" s="94" t="s">
        <v>123</v>
      </c>
      <c r="C193" s="184" t="s">
        <v>270</v>
      </c>
      <c r="D193" s="142">
        <v>17.652263903938358</v>
      </c>
      <c r="E193" s="142">
        <v>0.10907534324486781</v>
      </c>
      <c r="F193" s="142">
        <v>20.656736562386477</v>
      </c>
      <c r="G193" s="142">
        <v>37.479162586327327</v>
      </c>
      <c r="H193" s="142">
        <v>0.42391501370147894</v>
      </c>
      <c r="I193" s="142">
        <v>1.0930006412802449</v>
      </c>
      <c r="J193" s="142">
        <v>0.3940943842011348</v>
      </c>
      <c r="K193" s="142">
        <v>0.12788411583340559</v>
      </c>
      <c r="L193" s="142">
        <v>0</v>
      </c>
      <c r="M193" s="142">
        <v>22.063867449086729</v>
      </c>
      <c r="N193" s="180">
        <v>100.00000000000003</v>
      </c>
    </row>
    <row r="194" spans="1:14" ht="13.15" customHeight="1" x14ac:dyDescent="0.2">
      <c r="A194" s="93" t="s">
        <v>114</v>
      </c>
      <c r="B194" s="94" t="s">
        <v>124</v>
      </c>
      <c r="C194" s="184" t="s">
        <v>270</v>
      </c>
      <c r="D194" s="142">
        <v>17.282729466192862</v>
      </c>
      <c r="E194" s="142">
        <v>9.9333292062138839E-2</v>
      </c>
      <c r="F194" s="142">
        <v>20.725903857761065</v>
      </c>
      <c r="G194" s="142">
        <v>37.32043391703106</v>
      </c>
      <c r="H194" s="142">
        <v>0.52950367526643916</v>
      </c>
      <c r="I194" s="142">
        <v>1.0679314204851034</v>
      </c>
      <c r="J194" s="142">
        <v>0.44414804348038611</v>
      </c>
      <c r="K194" s="142">
        <v>0</v>
      </c>
      <c r="L194" s="142">
        <v>0</v>
      </c>
      <c r="M194" s="142">
        <v>22.530016327720947</v>
      </c>
      <c r="N194" s="180">
        <v>100</v>
      </c>
    </row>
    <row r="195" spans="1:14" x14ac:dyDescent="0.2">
      <c r="A195" s="93" t="s">
        <v>114</v>
      </c>
      <c r="B195" s="94" t="s">
        <v>245</v>
      </c>
      <c r="C195" s="184" t="s">
        <v>270</v>
      </c>
      <c r="D195" s="142">
        <v>16.72453376082262</v>
      </c>
      <c r="E195" s="142">
        <v>7.3573517604550928E-2</v>
      </c>
      <c r="F195" s="142">
        <v>20.407741712370857</v>
      </c>
      <c r="G195" s="142">
        <v>36.830184806244333</v>
      </c>
      <c r="H195" s="142">
        <v>0.55736813008618358</v>
      </c>
      <c r="I195" s="142">
        <v>1.0333340433240357</v>
      </c>
      <c r="J195" s="142">
        <v>0.46213359668442411</v>
      </c>
      <c r="K195" s="142">
        <v>0.16716287507640576</v>
      </c>
      <c r="L195" s="142">
        <v>0</v>
      </c>
      <c r="M195" s="142">
        <v>23.743967557786586</v>
      </c>
      <c r="N195" s="180">
        <v>100</v>
      </c>
    </row>
    <row r="196" spans="1:14" x14ac:dyDescent="0.2">
      <c r="A196" s="93" t="s">
        <v>114</v>
      </c>
      <c r="B196" s="94" t="s">
        <v>246</v>
      </c>
      <c r="C196" s="184" t="s">
        <v>270</v>
      </c>
      <c r="D196" s="142">
        <v>16.902434186544024</v>
      </c>
      <c r="E196" s="142">
        <v>9.9044144193012745E-2</v>
      </c>
      <c r="F196" s="142">
        <v>20.708073234090858</v>
      </c>
      <c r="G196" s="142">
        <v>36.92822448827495</v>
      </c>
      <c r="H196" s="142">
        <v>0.60146355075710045</v>
      </c>
      <c r="I196" s="142">
        <v>1.1041181407207279</v>
      </c>
      <c r="J196" s="142">
        <v>0.46404994572338076</v>
      </c>
      <c r="K196" s="142">
        <v>0.13833425351783848</v>
      </c>
      <c r="L196" s="142">
        <v>0</v>
      </c>
      <c r="M196" s="142">
        <v>23.054258056178121</v>
      </c>
      <c r="N196" s="180">
        <v>100</v>
      </c>
    </row>
    <row r="197" spans="1:14" x14ac:dyDescent="0.2">
      <c r="A197" s="93" t="s">
        <v>114</v>
      </c>
      <c r="B197" s="94" t="s">
        <v>247</v>
      </c>
      <c r="C197" s="184" t="s">
        <v>270</v>
      </c>
      <c r="D197" s="142">
        <v>16.39658109296413</v>
      </c>
      <c r="E197" s="142">
        <v>5.3675528167413514E-2</v>
      </c>
      <c r="F197" s="142">
        <v>20.302196888816045</v>
      </c>
      <c r="G197" s="142">
        <v>39.22462318977751</v>
      </c>
      <c r="H197" s="142">
        <v>0.63061510031666101</v>
      </c>
      <c r="I197" s="142">
        <v>1.1267354181722204</v>
      </c>
      <c r="J197" s="142">
        <v>0.65664870943197695</v>
      </c>
      <c r="K197" s="142">
        <v>8.2913979751617448E-2</v>
      </c>
      <c r="L197" s="142">
        <v>0</v>
      </c>
      <c r="M197" s="142">
        <v>21.526010092602409</v>
      </c>
      <c r="N197" s="180">
        <v>99.999999999999986</v>
      </c>
    </row>
    <row r="198" spans="1:14" x14ac:dyDescent="0.2">
      <c r="A198" s="93" t="s">
        <v>114</v>
      </c>
      <c r="B198" s="94" t="s">
        <v>248</v>
      </c>
      <c r="C198" s="184" t="s">
        <v>270</v>
      </c>
      <c r="D198" s="142">
        <v>16.62134866755498</v>
      </c>
      <c r="E198" s="142">
        <v>0.10157510899255498</v>
      </c>
      <c r="F198" s="142">
        <v>21.160859527117843</v>
      </c>
      <c r="G198" s="142">
        <v>37.948639074931698</v>
      </c>
      <c r="H198" s="142">
        <v>0.52404051878207702</v>
      </c>
      <c r="I198" s="142">
        <v>1.3051168975215559</v>
      </c>
      <c r="J198" s="142">
        <v>0.42202590918176042</v>
      </c>
      <c r="K198" s="142">
        <v>1.2223238381307382E-2</v>
      </c>
      <c r="L198" s="142">
        <v>0</v>
      </c>
      <c r="M198" s="142">
        <v>21.904171057536217</v>
      </c>
      <c r="N198" s="180">
        <v>99.999999999999986</v>
      </c>
    </row>
    <row r="199" spans="1:14" x14ac:dyDescent="0.2">
      <c r="A199" s="93" t="s">
        <v>114</v>
      </c>
      <c r="B199" s="94" t="s">
        <v>249</v>
      </c>
      <c r="C199" s="184" t="s">
        <v>270</v>
      </c>
      <c r="D199" s="142">
        <v>16.692614481385021</v>
      </c>
      <c r="E199" s="142">
        <v>5.4103593666520414E-2</v>
      </c>
      <c r="F199" s="142">
        <v>22.147995831918408</v>
      </c>
      <c r="G199" s="142">
        <v>36.56180065402895</v>
      </c>
      <c r="H199" s="142">
        <v>0.5757006753723678</v>
      </c>
      <c r="I199" s="142">
        <v>1.0311234488803491</v>
      </c>
      <c r="J199" s="142">
        <v>0.41262399016174156</v>
      </c>
      <c r="K199" s="142">
        <v>9.4516598850970163E-2</v>
      </c>
      <c r="L199" s="142">
        <v>0</v>
      </c>
      <c r="M199" s="142">
        <v>22.429520725735671</v>
      </c>
      <c r="N199" s="180">
        <v>100.00000000000001</v>
      </c>
    </row>
    <row r="200" spans="1:14" x14ac:dyDescent="0.2">
      <c r="A200" s="93" t="s">
        <v>114</v>
      </c>
      <c r="B200" s="94" t="s">
        <v>250</v>
      </c>
      <c r="C200" s="184" t="s">
        <v>270</v>
      </c>
      <c r="D200" s="142">
        <v>16.473313496998294</v>
      </c>
      <c r="E200" s="142">
        <v>0.13556592913459431</v>
      </c>
      <c r="F200" s="142">
        <v>20.206554976331933</v>
      </c>
      <c r="G200" s="142">
        <v>38.155822570111063</v>
      </c>
      <c r="H200" s="142">
        <v>0.53456076285690257</v>
      </c>
      <c r="I200" s="142">
        <v>1.2022093112018701</v>
      </c>
      <c r="J200" s="142">
        <v>0.49534658103734575</v>
      </c>
      <c r="K200" s="142">
        <v>0</v>
      </c>
      <c r="L200" s="142">
        <v>0</v>
      </c>
      <c r="M200" s="142">
        <v>22.796626372327992</v>
      </c>
      <c r="N200" s="180">
        <v>99.999999999999972</v>
      </c>
    </row>
    <row r="201" spans="1:14" x14ac:dyDescent="0.2">
      <c r="A201" s="65"/>
      <c r="B201" s="65"/>
      <c r="C201" s="192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</row>
    <row r="202" spans="1:14" x14ac:dyDescent="0.2">
      <c r="A202" s="65"/>
      <c r="B202" s="65"/>
      <c r="C202" s="192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</row>
    <row r="203" spans="1:14" x14ac:dyDescent="0.2">
      <c r="A203" s="65"/>
      <c r="B203" s="65"/>
      <c r="C203" s="104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4" x14ac:dyDescent="0.2">
      <c r="A204" s="65"/>
      <c r="B204" s="65"/>
      <c r="C204" s="104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4" x14ac:dyDescent="0.2">
      <c r="A205" s="65"/>
      <c r="B205" s="65"/>
      <c r="C205" s="104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</row>
    <row r="206" spans="1:14" x14ac:dyDescent="0.2">
      <c r="A206" s="65"/>
      <c r="B206" s="65"/>
      <c r="C206" s="104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</row>
    <row r="207" spans="1:14" ht="12.75" customHeight="1" x14ac:dyDescent="0.2">
      <c r="A207" s="65"/>
      <c r="B207" s="65"/>
      <c r="C207" s="104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</row>
    <row r="208" spans="1:14" x14ac:dyDescent="0.2">
      <c r="A208" s="65"/>
      <c r="B208" s="65"/>
      <c r="C208" s="104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09" spans="1:14" x14ac:dyDescent="0.2">
      <c r="A209" s="65"/>
      <c r="B209" s="65"/>
      <c r="C209" s="104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</row>
    <row r="210" spans="1:14" x14ac:dyDescent="0.2">
      <c r="A210" s="65"/>
      <c r="B210" s="65"/>
      <c r="C210" s="104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</row>
    <row r="211" spans="1:14" x14ac:dyDescent="0.2">
      <c r="A211" s="65"/>
      <c r="B211" s="65"/>
      <c r="C211" s="104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x14ac:dyDescent="0.2">
      <c r="A212" s="65"/>
      <c r="B212" s="65"/>
      <c r="C212" s="104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3.15" customHeight="1" x14ac:dyDescent="0.2">
      <c r="A213" s="65"/>
      <c r="B213" s="65"/>
      <c r="C213" s="104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</row>
    <row r="214" spans="1:14" x14ac:dyDescent="0.2">
      <c r="A214" s="65"/>
      <c r="B214" s="65"/>
      <c r="C214" s="192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</row>
    <row r="215" spans="1:14" x14ac:dyDescent="0.2">
      <c r="A215" s="65"/>
      <c r="B215" s="65"/>
      <c r="C215" s="192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</row>
    <row r="216" spans="1:14" x14ac:dyDescent="0.2">
      <c r="A216" s="65"/>
      <c r="B216" s="65"/>
      <c r="C216" s="192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</row>
    <row r="217" spans="1:14" x14ac:dyDescent="0.2">
      <c r="A217" s="65"/>
      <c r="B217" s="65"/>
      <c r="C217" s="192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</row>
    <row r="218" spans="1:14" x14ac:dyDescent="0.2">
      <c r="A218" s="65"/>
      <c r="B218" s="65"/>
      <c r="C218" s="192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</row>
    <row r="219" spans="1:14" x14ac:dyDescent="0.2">
      <c r="A219" s="65"/>
      <c r="B219" s="65"/>
      <c r="C219" s="10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</row>
    <row r="220" spans="1:14" x14ac:dyDescent="0.2">
      <c r="A220" s="65"/>
      <c r="B220" s="65"/>
      <c r="C220" s="104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</row>
    <row r="221" spans="1:14" x14ac:dyDescent="0.2">
      <c r="A221" s="65"/>
      <c r="B221" s="65"/>
      <c r="C221" s="104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</row>
    <row r="222" spans="1:14" x14ac:dyDescent="0.2">
      <c r="A222" s="65"/>
      <c r="B222" s="65"/>
      <c r="C222" s="104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</row>
    <row r="223" spans="1:14" x14ac:dyDescent="0.2">
      <c r="A223" s="65"/>
      <c r="B223" s="65"/>
      <c r="C223" s="104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</row>
    <row r="224" spans="1:14" x14ac:dyDescent="0.2">
      <c r="A224" s="65"/>
      <c r="B224" s="65"/>
      <c r="C224" s="104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</row>
    <row r="225" spans="1:14" x14ac:dyDescent="0.2">
      <c r="A225" s="65"/>
      <c r="B225" s="65"/>
      <c r="C225" s="104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</row>
    <row r="226" spans="1:14" ht="12.75" customHeight="1" x14ac:dyDescent="0.2">
      <c r="A226" s="65"/>
      <c r="B226" s="65"/>
      <c r="C226" s="104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</row>
    <row r="227" spans="1:14" x14ac:dyDescent="0.2">
      <c r="A227" s="65"/>
      <c r="B227" s="65"/>
      <c r="C227" s="104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</row>
    <row r="228" spans="1:14" x14ac:dyDescent="0.2">
      <c r="A228" s="65"/>
      <c r="B228" s="65"/>
      <c r="C228" s="104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</row>
    <row r="229" spans="1:14" x14ac:dyDescent="0.2">
      <c r="A229" s="65"/>
      <c r="B229" s="65"/>
      <c r="C229" s="104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</row>
    <row r="230" spans="1:14" x14ac:dyDescent="0.2">
      <c r="A230" s="65"/>
      <c r="B230" s="65"/>
      <c r="C230" s="104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</row>
    <row r="231" spans="1:14" x14ac:dyDescent="0.2">
      <c r="A231" s="65"/>
      <c r="B231" s="65"/>
      <c r="C231" s="104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</row>
    <row r="232" spans="1:14" x14ac:dyDescent="0.2">
      <c r="A232" s="65"/>
      <c r="B232" s="65"/>
      <c r="C232" s="104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</row>
    <row r="233" spans="1:14" ht="13.15" customHeight="1" x14ac:dyDescent="0.2">
      <c r="A233" s="65"/>
      <c r="B233" s="65"/>
      <c r="C233" s="104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</row>
    <row r="234" spans="1:14" x14ac:dyDescent="0.2">
      <c r="A234" s="65"/>
      <c r="B234" s="65"/>
      <c r="C234" s="104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</row>
    <row r="235" spans="1:14" x14ac:dyDescent="0.2">
      <c r="A235" s="65"/>
      <c r="B235" s="65"/>
      <c r="C235" s="104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</row>
    <row r="236" spans="1:14" x14ac:dyDescent="0.2">
      <c r="A236" s="65"/>
      <c r="B236" s="65"/>
      <c r="C236" s="104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</row>
    <row r="237" spans="1:14" x14ac:dyDescent="0.2">
      <c r="A237" s="65"/>
      <c r="B237" s="65"/>
      <c r="C237" s="104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x14ac:dyDescent="0.2">
      <c r="A238" s="65"/>
      <c r="B238" s="65"/>
      <c r="C238" s="104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x14ac:dyDescent="0.2">
      <c r="A239" s="65"/>
      <c r="B239" s="65"/>
      <c r="C239" s="104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x14ac:dyDescent="0.2">
      <c r="A240" s="65"/>
      <c r="B240" s="65"/>
      <c r="C240" s="104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x14ac:dyDescent="0.2">
      <c r="A241" s="65"/>
      <c r="B241" s="65"/>
      <c r="C241" s="104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x14ac:dyDescent="0.2">
      <c r="A242" s="65"/>
      <c r="B242" s="65"/>
      <c r="C242" s="104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x14ac:dyDescent="0.2">
      <c r="A243" s="65"/>
      <c r="B243" s="65"/>
      <c r="C243" s="104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x14ac:dyDescent="0.2">
      <c r="A244" s="65"/>
      <c r="B244" s="65"/>
      <c r="C244" s="104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1.25" customHeight="1" x14ac:dyDescent="0.2">
      <c r="A245" s="65"/>
      <c r="B245" s="65"/>
      <c r="C245" s="104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x14ac:dyDescent="0.2">
      <c r="A246" s="65"/>
      <c r="B246" s="65"/>
      <c r="C246" s="104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x14ac:dyDescent="0.2">
      <c r="A247" s="65"/>
      <c r="B247" s="65"/>
      <c r="C247" s="104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x14ac:dyDescent="0.2">
      <c r="A248" s="65"/>
      <c r="B248" s="65"/>
      <c r="C248" s="104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x14ac:dyDescent="0.2">
      <c r="A249" s="65"/>
      <c r="B249" s="65"/>
      <c r="C249" s="104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x14ac:dyDescent="0.2">
      <c r="A250" s="65"/>
      <c r="B250" s="65"/>
      <c r="C250" s="104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x14ac:dyDescent="0.2">
      <c r="A251" s="65"/>
      <c r="B251" s="65"/>
      <c r="C251" s="104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x14ac:dyDescent="0.2">
      <c r="A252" s="65"/>
      <c r="B252" s="65"/>
      <c r="C252" s="104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x14ac:dyDescent="0.2">
      <c r="A253" s="65"/>
      <c r="B253" s="65"/>
      <c r="C253" s="104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x14ac:dyDescent="0.2">
      <c r="A254" s="65"/>
      <c r="B254" s="65"/>
      <c r="C254" s="104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x14ac:dyDescent="0.2">
      <c r="A255" s="65"/>
      <c r="B255" s="65"/>
      <c r="C255" s="104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x14ac:dyDescent="0.2">
      <c r="A256" s="65"/>
      <c r="B256" s="65"/>
      <c r="C256" s="104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x14ac:dyDescent="0.2">
      <c r="A257" s="65"/>
      <c r="B257" s="65"/>
      <c r="C257" s="104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3.15" customHeight="1" x14ac:dyDescent="0.2">
      <c r="A258" s="65"/>
      <c r="B258" s="65"/>
      <c r="C258" s="104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x14ac:dyDescent="0.2">
      <c r="A259" s="65"/>
      <c r="B259" s="65"/>
      <c r="C259" s="104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x14ac:dyDescent="0.2">
      <c r="A260" s="65"/>
      <c r="B260" s="65"/>
      <c r="C260" s="104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x14ac:dyDescent="0.2">
      <c r="A261" s="65"/>
      <c r="B261" s="65"/>
      <c r="C261" s="104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x14ac:dyDescent="0.2">
      <c r="A262" s="65"/>
      <c r="B262" s="65"/>
      <c r="C262" s="104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x14ac:dyDescent="0.2">
      <c r="A263" s="65"/>
      <c r="B263" s="65"/>
      <c r="C263" s="104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</row>
    <row r="264" spans="1:14" x14ac:dyDescent="0.2">
      <c r="A264" s="65"/>
      <c r="B264" s="65"/>
      <c r="C264" s="104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</row>
    <row r="265" spans="1:14" x14ac:dyDescent="0.2">
      <c r="A265" s="65"/>
      <c r="B265" s="65"/>
      <c r="C265" s="104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</row>
    <row r="266" spans="1:14" x14ac:dyDescent="0.2">
      <c r="A266" s="65"/>
      <c r="B266" s="65"/>
      <c r="C266" s="104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</row>
    <row r="267" spans="1:14" x14ac:dyDescent="0.2">
      <c r="A267" s="65"/>
      <c r="B267" s="65"/>
      <c r="C267" s="104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</row>
    <row r="268" spans="1:14" x14ac:dyDescent="0.2">
      <c r="A268" s="65"/>
      <c r="B268" s="65"/>
      <c r="C268" s="104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</row>
    <row r="269" spans="1:14" x14ac:dyDescent="0.2">
      <c r="A269" s="65"/>
      <c r="B269" s="65"/>
      <c r="C269" s="104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</row>
    <row r="270" spans="1:14" x14ac:dyDescent="0.2">
      <c r="A270" s="65"/>
      <c r="B270" s="65"/>
      <c r="C270" s="104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</row>
    <row r="271" spans="1:14" x14ac:dyDescent="0.2">
      <c r="A271" s="65"/>
      <c r="B271" s="65"/>
      <c r="C271" s="104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</row>
    <row r="272" spans="1:14" x14ac:dyDescent="0.2">
      <c r="A272" s="65"/>
      <c r="B272" s="65"/>
      <c r="C272" s="104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</row>
    <row r="273" spans="1:14" x14ac:dyDescent="0.2">
      <c r="A273" s="65"/>
      <c r="B273" s="65"/>
      <c r="C273" s="104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</row>
    <row r="274" spans="1:14" x14ac:dyDescent="0.2">
      <c r="A274" s="65"/>
      <c r="B274" s="65"/>
      <c r="C274" s="104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</row>
    <row r="275" spans="1:14" x14ac:dyDescent="0.2">
      <c r="A275" s="65"/>
      <c r="B275" s="65"/>
      <c r="C275" s="104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</row>
    <row r="276" spans="1:14" x14ac:dyDescent="0.2">
      <c r="A276" s="65"/>
      <c r="B276" s="65"/>
      <c r="C276" s="104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</row>
    <row r="277" spans="1:14" x14ac:dyDescent="0.2">
      <c r="A277" s="65"/>
      <c r="B277" s="65"/>
      <c r="C277" s="104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</row>
    <row r="278" spans="1:14" x14ac:dyDescent="0.2">
      <c r="A278" s="65"/>
      <c r="B278" s="65"/>
      <c r="C278" s="104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</row>
    <row r="279" spans="1:14" x14ac:dyDescent="0.2">
      <c r="A279" s="65"/>
      <c r="B279" s="65"/>
      <c r="C279" s="104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</row>
    <row r="280" spans="1:14" x14ac:dyDescent="0.2">
      <c r="A280" s="65"/>
      <c r="B280" s="65"/>
      <c r="C280" s="104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</row>
    <row r="281" spans="1:14" x14ac:dyDescent="0.2">
      <c r="A281" s="65"/>
      <c r="B281" s="65"/>
      <c r="C281" s="104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</row>
    <row r="282" spans="1:14" x14ac:dyDescent="0.2">
      <c r="A282" s="65"/>
      <c r="B282" s="65"/>
      <c r="C282" s="104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</row>
    <row r="283" spans="1:14" x14ac:dyDescent="0.2">
      <c r="A283" s="65"/>
      <c r="B283" s="65"/>
      <c r="C283" s="104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</row>
    <row r="284" spans="1:14" x14ac:dyDescent="0.2">
      <c r="A284" s="65"/>
      <c r="B284" s="65"/>
      <c r="C284" s="104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</row>
    <row r="285" spans="1:14" x14ac:dyDescent="0.2">
      <c r="A285" s="65"/>
      <c r="B285" s="65"/>
      <c r="C285" s="104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</row>
    <row r="286" spans="1:14" x14ac:dyDescent="0.2">
      <c r="A286" s="65"/>
      <c r="B286" s="65"/>
      <c r="C286" s="104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</row>
    <row r="287" spans="1:14" x14ac:dyDescent="0.2">
      <c r="A287" s="65"/>
      <c r="B287" s="65"/>
      <c r="C287" s="104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4" x14ac:dyDescent="0.2">
      <c r="A288" s="65"/>
      <c r="B288" s="65"/>
      <c r="C288" s="104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x14ac:dyDescent="0.2">
      <c r="A289" s="65"/>
      <c r="B289" s="65"/>
      <c r="C289" s="104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x14ac:dyDescent="0.2">
      <c r="A290" s="65"/>
      <c r="B290" s="65"/>
      <c r="C290" s="104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x14ac:dyDescent="0.2">
      <c r="A291" s="65"/>
      <c r="B291" s="65"/>
      <c r="C291" s="104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2" spans="1:14" x14ac:dyDescent="0.2">
      <c r="A292" s="65"/>
      <c r="B292" s="65"/>
      <c r="C292" s="104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x14ac:dyDescent="0.2">
      <c r="A293" s="65"/>
      <c r="B293" s="65"/>
      <c r="C293" s="104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x14ac:dyDescent="0.2">
      <c r="A294" s="65"/>
      <c r="B294" s="65"/>
      <c r="C294" s="104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x14ac:dyDescent="0.2">
      <c r="A295" s="65"/>
      <c r="B295" s="65"/>
      <c r="C295" s="104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x14ac:dyDescent="0.2">
      <c r="A296" s="65"/>
      <c r="B296" s="65"/>
      <c r="C296" s="104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x14ac:dyDescent="0.2">
      <c r="A297" s="65"/>
      <c r="B297" s="65"/>
      <c r="C297" s="104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x14ac:dyDescent="0.2">
      <c r="A298" s="65"/>
      <c r="B298" s="65"/>
      <c r="C298" s="104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x14ac:dyDescent="0.2">
      <c r="A299" s="65"/>
      <c r="B299" s="65"/>
      <c r="C299" s="104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x14ac:dyDescent="0.2">
      <c r="A300" s="65"/>
      <c r="B300" s="65"/>
      <c r="C300" s="104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x14ac:dyDescent="0.2">
      <c r="A301" s="65"/>
      <c r="B301" s="65"/>
      <c r="C301" s="104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x14ac:dyDescent="0.2">
      <c r="A302" s="65"/>
      <c r="B302" s="65"/>
      <c r="C302" s="104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x14ac:dyDescent="0.2">
      <c r="A303" s="65"/>
      <c r="B303" s="65"/>
      <c r="C303" s="104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x14ac:dyDescent="0.2">
      <c r="A304" s="65"/>
      <c r="B304" s="65"/>
      <c r="C304" s="104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x14ac:dyDescent="0.2">
      <c r="A305" s="65"/>
      <c r="B305" s="65"/>
      <c r="C305" s="104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x14ac:dyDescent="0.2">
      <c r="A306" s="65"/>
      <c r="B306" s="65"/>
      <c r="C306" s="104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x14ac:dyDescent="0.2">
      <c r="A307" s="65"/>
      <c r="B307" s="65"/>
      <c r="C307" s="104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x14ac:dyDescent="0.2">
      <c r="A308" s="65"/>
      <c r="B308" s="65"/>
      <c r="C308" s="104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x14ac:dyDescent="0.2">
      <c r="A309" s="65"/>
      <c r="B309" s="65"/>
      <c r="C309" s="104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x14ac:dyDescent="0.2">
      <c r="A310" s="65"/>
      <c r="B310" s="65"/>
      <c r="C310" s="104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x14ac:dyDescent="0.2">
      <c r="A311" s="65"/>
      <c r="B311" s="65"/>
      <c r="C311" s="104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x14ac:dyDescent="0.2">
      <c r="A312" s="65"/>
      <c r="B312" s="65"/>
      <c r="C312" s="104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x14ac:dyDescent="0.2">
      <c r="A313" s="65"/>
      <c r="B313" s="65"/>
      <c r="C313" s="104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x14ac:dyDescent="0.2">
      <c r="A314" s="65"/>
      <c r="B314" s="65"/>
      <c r="C314" s="104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x14ac:dyDescent="0.2">
      <c r="A315" s="65"/>
      <c r="B315" s="65"/>
      <c r="C315" s="104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x14ac:dyDescent="0.2">
      <c r="A316" s="65"/>
      <c r="B316" s="65"/>
      <c r="C316" s="104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x14ac:dyDescent="0.2">
      <c r="A317" s="65"/>
      <c r="B317" s="65"/>
      <c r="C317" s="104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x14ac:dyDescent="0.2">
      <c r="A318" s="65"/>
      <c r="B318" s="65"/>
      <c r="C318" s="104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x14ac:dyDescent="0.2">
      <c r="A319" s="65"/>
      <c r="B319" s="65"/>
      <c r="C319" s="104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x14ac:dyDescent="0.2">
      <c r="A320" s="65"/>
      <c r="B320" s="65"/>
      <c r="C320" s="104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x14ac:dyDescent="0.2">
      <c r="A321" s="65"/>
      <c r="B321" s="65"/>
      <c r="C321" s="104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x14ac:dyDescent="0.2">
      <c r="A322" s="65"/>
      <c r="B322" s="65"/>
      <c r="C322" s="104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x14ac:dyDescent="0.2">
      <c r="A323" s="65"/>
      <c r="B323" s="65"/>
      <c r="C323" s="104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x14ac:dyDescent="0.2">
      <c r="A324" s="65"/>
      <c r="B324" s="65"/>
      <c r="C324" s="104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x14ac:dyDescent="0.2">
      <c r="A325" s="102"/>
      <c r="B325" s="102"/>
      <c r="C325" s="105"/>
    </row>
    <row r="326" spans="1:14" x14ac:dyDescent="0.2">
      <c r="A326" s="102"/>
      <c r="B326" s="102"/>
      <c r="C326" s="105"/>
    </row>
    <row r="327" spans="1:14" x14ac:dyDescent="0.2">
      <c r="A327" s="102"/>
      <c r="B327" s="102"/>
      <c r="C327" s="105"/>
    </row>
    <row r="328" spans="1:14" x14ac:dyDescent="0.2">
      <c r="A328" s="102"/>
      <c r="B328" s="102"/>
      <c r="C328" s="105"/>
    </row>
    <row r="329" spans="1:14" x14ac:dyDescent="0.2">
      <c r="A329" s="102"/>
      <c r="B329" s="102"/>
      <c r="C329" s="105"/>
    </row>
    <row r="330" spans="1:14" x14ac:dyDescent="0.2">
      <c r="A330" s="102"/>
      <c r="B330" s="102"/>
      <c r="C330" s="105"/>
    </row>
    <row r="331" spans="1:14" x14ac:dyDescent="0.2">
      <c r="A331" s="102"/>
      <c r="B331" s="102"/>
      <c r="C331" s="105"/>
    </row>
    <row r="332" spans="1:14" x14ac:dyDescent="0.2">
      <c r="A332" s="102"/>
      <c r="B332" s="102"/>
      <c r="C332" s="105"/>
    </row>
    <row r="333" spans="1:14" x14ac:dyDescent="0.2">
      <c r="A333" s="102"/>
      <c r="B333" s="102"/>
      <c r="C333" s="105"/>
    </row>
    <row r="334" spans="1:14" x14ac:dyDescent="0.2">
      <c r="A334" s="102"/>
      <c r="B334" s="102"/>
      <c r="C334" s="105"/>
    </row>
    <row r="335" spans="1:14" x14ac:dyDescent="0.2">
      <c r="A335" s="102"/>
      <c r="B335" s="102"/>
      <c r="C335" s="105"/>
    </row>
    <row r="336" spans="1:14" x14ac:dyDescent="0.2">
      <c r="A336" s="102"/>
      <c r="B336" s="102"/>
      <c r="C336" s="105"/>
    </row>
    <row r="337" spans="1:3" x14ac:dyDescent="0.2">
      <c r="A337" s="102"/>
      <c r="B337" s="102"/>
      <c r="C337" s="105"/>
    </row>
    <row r="338" spans="1:3" x14ac:dyDescent="0.2">
      <c r="A338" s="102"/>
      <c r="B338" s="102"/>
      <c r="C338" s="105"/>
    </row>
    <row r="339" spans="1:3" x14ac:dyDescent="0.2">
      <c r="A339" s="102"/>
      <c r="B339" s="102"/>
      <c r="C339" s="105"/>
    </row>
    <row r="340" spans="1:3" x14ac:dyDescent="0.2">
      <c r="A340" s="102"/>
      <c r="B340" s="102"/>
      <c r="C340" s="105"/>
    </row>
  </sheetData>
  <mergeCells count="13">
    <mergeCell ref="C201:C202"/>
    <mergeCell ref="C214:C218"/>
    <mergeCell ref="M5:M6"/>
    <mergeCell ref="D3:M4"/>
    <mergeCell ref="E5:E6"/>
    <mergeCell ref="F5:F6"/>
    <mergeCell ref="G5:G6"/>
    <mergeCell ref="H5:H6"/>
    <mergeCell ref="I5:I6"/>
    <mergeCell ref="J5:J6"/>
    <mergeCell ref="L5:L6"/>
    <mergeCell ref="K5:K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1"/>
  <sheetViews>
    <sheetView zoomScale="80" zoomScaleNormal="80" workbookViewId="0">
      <pane activePane="bottomRight" state="frozen"/>
      <selection activeCell="E130" sqref="E130"/>
    </sheetView>
  </sheetViews>
  <sheetFormatPr defaultRowHeight="12.75" x14ac:dyDescent="0.2"/>
  <cols>
    <col min="1" max="1" width="13.5703125" customWidth="1"/>
    <col min="2" max="2" width="26.28515625" customWidth="1"/>
    <col min="3" max="3" width="18.7109375" style="19" customWidth="1"/>
    <col min="13" max="13" width="9.140625" style="4" customWidth="1"/>
    <col min="14" max="14" width="9.140625" style="26" customWidth="1"/>
    <col min="15" max="15" width="11" bestFit="1" customWidth="1"/>
    <col min="18" max="18" width="9.140625" style="32" customWidth="1"/>
    <col min="19" max="19" width="26.28515625" customWidth="1"/>
    <col min="20" max="20" width="18.7109375" style="19" customWidth="1"/>
    <col min="21" max="21" width="11.140625" bestFit="1" customWidth="1"/>
    <col min="22" max="22" width="9.28515625" bestFit="1" customWidth="1"/>
    <col min="23" max="24" width="9.85546875" bestFit="1" customWidth="1"/>
    <col min="25" max="30" width="9.28515625" bestFit="1" customWidth="1"/>
    <col min="32" max="32" width="26.28515625" customWidth="1"/>
    <col min="33" max="33" width="18.7109375" style="19" customWidth="1"/>
    <col min="34" max="34" width="11" bestFit="1" customWidth="1"/>
    <col min="46" max="46" width="26.28515625" customWidth="1"/>
    <col min="47" max="47" width="18.7109375" style="19" customWidth="1"/>
    <col min="48" max="48" width="12.140625" bestFit="1" customWidth="1"/>
    <col min="49" max="57" width="10.85546875" bestFit="1" customWidth="1"/>
    <col min="58" max="58" width="12.7109375" customWidth="1"/>
    <col min="65" max="65" width="13" customWidth="1"/>
    <col min="66" max="66" width="20.28515625" customWidth="1"/>
    <col min="67" max="67" width="19.7109375" customWidth="1"/>
    <col min="68" max="68" width="19" customWidth="1"/>
    <col min="69" max="69" width="15.5703125" customWidth="1"/>
    <col min="70" max="70" width="16.42578125" customWidth="1"/>
    <col min="71" max="71" width="26.28515625" customWidth="1"/>
    <col min="72" max="72" width="18.7109375" style="19" customWidth="1"/>
    <col min="73" max="73" width="10" customWidth="1"/>
    <col min="82" max="82" width="16.42578125" customWidth="1"/>
    <col min="83" max="83" width="26.28515625" customWidth="1"/>
    <col min="84" max="84" width="18.7109375" style="19" customWidth="1"/>
    <col min="94" max="94" width="16.42578125" customWidth="1"/>
    <col min="95" max="95" width="26.28515625" customWidth="1"/>
    <col min="96" max="96" width="18.7109375" style="19" customWidth="1"/>
    <col min="106" max="106" width="16.42578125" customWidth="1"/>
    <col min="107" max="107" width="26.28515625" customWidth="1"/>
    <col min="108" max="108" width="18.7109375" style="19" customWidth="1"/>
    <col min="118" max="118" width="26.28515625" customWidth="1"/>
    <col min="119" max="119" width="18.7109375" style="19" customWidth="1"/>
    <col min="128" max="128" width="13.85546875" customWidth="1"/>
    <col min="129" max="129" width="25.5703125" customWidth="1"/>
    <col min="139" max="139" width="26.28515625" customWidth="1"/>
    <col min="140" max="140" width="18.7109375" style="19" customWidth="1"/>
    <col min="149" max="149" width="13.85546875" customWidth="1"/>
  </cols>
  <sheetData>
    <row r="1" spans="1:149" ht="13.5" thickBot="1" x14ac:dyDescent="0.25">
      <c r="C1" s="27"/>
      <c r="D1" s="21" t="s">
        <v>1</v>
      </c>
      <c r="E1" s="21" t="s">
        <v>8</v>
      </c>
      <c r="F1" s="21" t="s">
        <v>0</v>
      </c>
      <c r="G1" s="21" t="s">
        <v>2</v>
      </c>
      <c r="H1" s="21" t="s">
        <v>3</v>
      </c>
      <c r="I1" s="21" t="s">
        <v>4</v>
      </c>
      <c r="J1" s="21" t="s">
        <v>5</v>
      </c>
      <c r="K1" s="21" t="s">
        <v>6</v>
      </c>
      <c r="L1" s="21" t="s">
        <v>7</v>
      </c>
      <c r="M1" s="193"/>
      <c r="N1" s="193"/>
      <c r="O1" s="21" t="s">
        <v>7</v>
      </c>
      <c r="P1" s="21" t="s">
        <v>44</v>
      </c>
      <c r="T1" s="68"/>
      <c r="AG1" s="68"/>
      <c r="AU1" s="68"/>
      <c r="AV1" s="20" t="s">
        <v>17</v>
      </c>
      <c r="AW1" s="20" t="s">
        <v>24</v>
      </c>
      <c r="AX1" s="20" t="s">
        <v>16</v>
      </c>
      <c r="AY1" s="20" t="s">
        <v>18</v>
      </c>
      <c r="AZ1" s="20" t="s">
        <v>19</v>
      </c>
      <c r="BA1" s="20" t="s">
        <v>20</v>
      </c>
      <c r="BB1" s="20" t="s">
        <v>21</v>
      </c>
      <c r="BC1" s="20" t="s">
        <v>22</v>
      </c>
      <c r="BD1" s="20" t="s">
        <v>51</v>
      </c>
      <c r="BE1" s="20" t="s">
        <v>50</v>
      </c>
      <c r="BG1" s="71" t="s">
        <v>52</v>
      </c>
      <c r="BH1" s="71" t="s">
        <v>10</v>
      </c>
      <c r="BI1" s="71" t="s">
        <v>49</v>
      </c>
      <c r="BJ1" s="69" t="s">
        <v>28</v>
      </c>
      <c r="BK1" s="69" t="s">
        <v>29</v>
      </c>
      <c r="BL1" s="69" t="s">
        <v>30</v>
      </c>
      <c r="BM1" s="71" t="s">
        <v>11</v>
      </c>
      <c r="BN1" s="71" t="s">
        <v>12</v>
      </c>
      <c r="BO1" s="69" t="s">
        <v>13</v>
      </c>
      <c r="BP1" s="69" t="s">
        <v>14</v>
      </c>
      <c r="BQ1" s="69" t="s">
        <v>15</v>
      </c>
      <c r="BT1" s="68"/>
      <c r="BU1" s="8" t="s">
        <v>31</v>
      </c>
      <c r="BV1" s="9" t="s">
        <v>32</v>
      </c>
      <c r="BW1" s="10" t="s">
        <v>53</v>
      </c>
      <c r="BX1" s="11" t="s">
        <v>9</v>
      </c>
      <c r="BY1" s="12" t="s">
        <v>31</v>
      </c>
      <c r="BZ1" s="9" t="s">
        <v>32</v>
      </c>
      <c r="CA1" s="12" t="s">
        <v>33</v>
      </c>
      <c r="CB1" s="54" t="s">
        <v>60</v>
      </c>
      <c r="CC1" s="55" t="s">
        <v>61</v>
      </c>
      <c r="CF1" s="68"/>
      <c r="CG1" s="12" t="s">
        <v>31</v>
      </c>
      <c r="CH1" s="9" t="s">
        <v>32</v>
      </c>
      <c r="CI1" s="10" t="s">
        <v>37</v>
      </c>
      <c r="CJ1" s="11" t="s">
        <v>9</v>
      </c>
      <c r="CK1" s="12" t="s">
        <v>31</v>
      </c>
      <c r="CL1" s="9" t="s">
        <v>32</v>
      </c>
      <c r="CM1" s="12" t="s">
        <v>37</v>
      </c>
      <c r="CN1" s="54" t="s">
        <v>60</v>
      </c>
      <c r="CO1" s="55" t="s">
        <v>61</v>
      </c>
      <c r="CR1" s="68"/>
      <c r="CS1" s="11" t="s">
        <v>35</v>
      </c>
      <c r="CT1" s="8" t="s">
        <v>36</v>
      </c>
      <c r="CU1" s="10" t="s">
        <v>37</v>
      </c>
      <c r="CV1" s="11" t="s">
        <v>9</v>
      </c>
      <c r="CW1" s="11" t="s">
        <v>35</v>
      </c>
      <c r="CX1" s="8" t="s">
        <v>36</v>
      </c>
      <c r="CY1" s="10" t="s">
        <v>37</v>
      </c>
      <c r="CZ1" s="54" t="s">
        <v>60</v>
      </c>
      <c r="DA1" s="55" t="s">
        <v>61</v>
      </c>
      <c r="DD1" s="68"/>
      <c r="DE1" s="8" t="s">
        <v>62</v>
      </c>
      <c r="DF1" s="11" t="s">
        <v>18</v>
      </c>
      <c r="DG1" s="10" t="s">
        <v>68</v>
      </c>
      <c r="DH1" s="11" t="s">
        <v>9</v>
      </c>
      <c r="DI1" s="8" t="s">
        <v>62</v>
      </c>
      <c r="DJ1" s="11" t="s">
        <v>18</v>
      </c>
      <c r="DK1" s="10" t="s">
        <v>68</v>
      </c>
      <c r="DL1" s="54" t="s">
        <v>60</v>
      </c>
      <c r="DM1" s="55" t="s">
        <v>61</v>
      </c>
      <c r="DO1" s="68"/>
      <c r="DP1" s="59"/>
      <c r="DQ1" s="60"/>
      <c r="DR1" s="60"/>
      <c r="DS1" s="59"/>
      <c r="DT1" s="59"/>
      <c r="DU1" s="59"/>
      <c r="DV1" s="59"/>
      <c r="DW1" s="61"/>
      <c r="DX1" s="61"/>
      <c r="EJ1" s="68"/>
      <c r="EK1" s="59"/>
      <c r="EL1" s="60"/>
      <c r="EM1" s="60"/>
      <c r="EN1" s="59"/>
      <c r="EO1" s="59"/>
      <c r="EP1" s="59"/>
      <c r="EQ1" s="59"/>
      <c r="ER1" s="61"/>
      <c r="ES1" s="61"/>
    </row>
    <row r="2" spans="1:149" ht="13.5" thickBot="1" x14ac:dyDescent="0.25">
      <c r="C2" s="27"/>
      <c r="D2" s="31"/>
      <c r="E2" s="31"/>
      <c r="M2" s="193"/>
      <c r="N2" s="193"/>
      <c r="T2" s="68"/>
      <c r="AG2" s="68"/>
      <c r="AU2" s="68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T2" s="68"/>
      <c r="CF2" s="68"/>
      <c r="CR2" s="68"/>
      <c r="DD2" s="68"/>
      <c r="DO2" s="68"/>
      <c r="DP2" s="61"/>
      <c r="DQ2" s="61"/>
      <c r="DR2" s="61"/>
      <c r="DS2" s="61"/>
      <c r="DT2" s="61"/>
      <c r="DU2" s="61"/>
      <c r="DV2" s="61"/>
      <c r="DW2" s="61"/>
      <c r="DX2" s="61"/>
      <c r="EJ2" s="68"/>
      <c r="EK2" s="61"/>
      <c r="EL2" s="61"/>
      <c r="EM2" s="61"/>
      <c r="EN2" s="61"/>
      <c r="EO2" s="61"/>
      <c r="EP2" s="61"/>
      <c r="EQ2" s="61"/>
      <c r="ER2" s="61"/>
      <c r="ES2" s="61"/>
    </row>
    <row r="3" spans="1:149" x14ac:dyDescent="0.2">
      <c r="C3" s="27"/>
      <c r="D3" s="31"/>
      <c r="E3" s="31"/>
      <c r="M3" s="193"/>
      <c r="N3" s="193"/>
      <c r="T3" s="68"/>
      <c r="AG3" s="68"/>
      <c r="AU3" s="166"/>
      <c r="AV3" s="1"/>
      <c r="BD3" s="1"/>
      <c r="BE3" s="1"/>
      <c r="BF3" s="1"/>
      <c r="BT3" s="68"/>
      <c r="CF3" s="68"/>
      <c r="CR3" s="68"/>
      <c r="DD3" s="68"/>
      <c r="DO3" s="68"/>
      <c r="DP3" s="61"/>
      <c r="DQ3" s="61"/>
      <c r="DR3" s="61"/>
      <c r="DS3" s="61"/>
      <c r="DT3" s="61"/>
      <c r="DU3" s="61"/>
      <c r="DV3" s="61"/>
      <c r="DW3" s="61"/>
      <c r="DX3" s="61"/>
      <c r="EJ3" s="68"/>
      <c r="EK3" s="61"/>
      <c r="EL3" s="61"/>
      <c r="EM3" s="61"/>
      <c r="EN3" s="61"/>
      <c r="EO3" s="61"/>
      <c r="EP3" s="61"/>
      <c r="EQ3" s="61"/>
      <c r="ER3" s="61"/>
      <c r="ES3" s="61"/>
    </row>
    <row r="4" spans="1:149" x14ac:dyDescent="0.2">
      <c r="C4" s="27"/>
      <c r="D4" s="195" t="s">
        <v>25</v>
      </c>
      <c r="E4" s="195"/>
      <c r="F4" s="195"/>
      <c r="G4" s="195"/>
      <c r="H4" s="195"/>
      <c r="I4" s="195"/>
      <c r="J4" s="195"/>
      <c r="K4" s="195"/>
      <c r="L4" s="195"/>
      <c r="M4" s="193"/>
      <c r="N4" s="193"/>
      <c r="T4" s="68"/>
      <c r="U4" s="194" t="s">
        <v>46</v>
      </c>
      <c r="V4" s="195"/>
      <c r="W4" s="195"/>
      <c r="X4" s="195"/>
      <c r="Y4" s="195"/>
      <c r="Z4" s="195"/>
      <c r="AA4" s="195"/>
      <c r="AB4" s="195"/>
      <c r="AC4" s="195"/>
      <c r="AD4" s="34"/>
      <c r="AG4" s="68"/>
      <c r="AH4" s="194" t="s">
        <v>47</v>
      </c>
      <c r="AI4" s="195"/>
      <c r="AJ4" s="195"/>
      <c r="AK4" s="195"/>
      <c r="AL4" s="195"/>
      <c r="AM4" s="195"/>
      <c r="AN4" s="195"/>
      <c r="AO4" s="195"/>
      <c r="AP4" s="195"/>
      <c r="AQ4" s="34"/>
      <c r="AU4" s="68"/>
      <c r="AV4" s="194" t="s">
        <v>48</v>
      </c>
      <c r="AW4" s="195"/>
      <c r="AX4" s="195"/>
      <c r="AY4" s="195"/>
      <c r="AZ4" s="195"/>
      <c r="BA4" s="195"/>
      <c r="BB4" s="195"/>
      <c r="BC4" s="195"/>
      <c r="BD4" s="195"/>
      <c r="BE4" s="34"/>
      <c r="BT4" s="68"/>
      <c r="CF4" s="68"/>
      <c r="CR4" s="68"/>
      <c r="DD4" s="68"/>
      <c r="DO4" s="68"/>
      <c r="DP4" s="61"/>
      <c r="DQ4" s="61"/>
      <c r="DR4" s="61"/>
      <c r="DS4" s="61"/>
      <c r="DT4" s="61"/>
      <c r="DU4" s="61"/>
      <c r="DV4" s="61"/>
      <c r="DW4" s="61"/>
      <c r="DX4" s="61"/>
      <c r="EJ4" s="68"/>
      <c r="EK4" s="61"/>
      <c r="EL4" s="61"/>
      <c r="EM4" s="61"/>
      <c r="EN4" s="61"/>
      <c r="EO4" s="61"/>
      <c r="EP4" s="61"/>
      <c r="EQ4" s="61"/>
      <c r="ER4" s="61"/>
      <c r="ES4" s="61"/>
    </row>
    <row r="5" spans="1:149" ht="15" thickBot="1" x14ac:dyDescent="0.25">
      <c r="C5" s="27"/>
      <c r="D5" s="190">
        <v>40.31</v>
      </c>
      <c r="E5" s="185">
        <v>30.99</v>
      </c>
      <c r="F5" s="185">
        <v>50.98</v>
      </c>
      <c r="G5" s="185">
        <v>60.09</v>
      </c>
      <c r="H5" s="185">
        <v>47.1</v>
      </c>
      <c r="I5" s="185">
        <v>56.08</v>
      </c>
      <c r="J5" s="185">
        <v>47.9</v>
      </c>
      <c r="K5" s="185">
        <v>70.937399999999997</v>
      </c>
      <c r="L5" s="17"/>
      <c r="M5" s="181" t="s">
        <v>268</v>
      </c>
      <c r="N5" s="181" t="s">
        <v>269</v>
      </c>
      <c r="O5" s="185">
        <v>71.849999999999994</v>
      </c>
      <c r="P5" s="185">
        <v>79.849999999999994</v>
      </c>
      <c r="R5" s="33" t="s">
        <v>45</v>
      </c>
      <c r="T5" s="68"/>
      <c r="U5" s="185">
        <v>1</v>
      </c>
      <c r="V5" s="185">
        <v>0.5</v>
      </c>
      <c r="W5" s="185">
        <v>1.5</v>
      </c>
      <c r="X5" s="185">
        <v>2</v>
      </c>
      <c r="Y5" s="185">
        <v>0.5</v>
      </c>
      <c r="Z5" s="185">
        <v>1</v>
      </c>
      <c r="AA5" s="185">
        <v>2</v>
      </c>
      <c r="AB5" s="185">
        <v>1</v>
      </c>
      <c r="AC5" s="185">
        <v>1</v>
      </c>
      <c r="AD5" s="185">
        <v>1.5</v>
      </c>
      <c r="AG5" s="68"/>
      <c r="AH5" s="196"/>
      <c r="AI5" s="197"/>
      <c r="AJ5" s="197"/>
      <c r="AK5" s="197"/>
      <c r="AL5" s="197"/>
      <c r="AM5" s="197"/>
      <c r="AN5" s="197"/>
      <c r="AO5" s="197"/>
      <c r="AP5" s="197"/>
      <c r="AQ5" s="197"/>
      <c r="AU5" s="68"/>
      <c r="AV5" s="196"/>
      <c r="AW5" s="197"/>
      <c r="AX5" s="197"/>
      <c r="AY5" s="197"/>
      <c r="AZ5" s="197"/>
      <c r="BA5" s="197"/>
      <c r="BB5" s="197"/>
      <c r="BC5" s="197"/>
      <c r="BD5" s="197"/>
      <c r="BE5" s="197"/>
      <c r="BH5" s="7"/>
      <c r="BI5" s="7"/>
      <c r="BJ5" s="5" t="s">
        <v>27</v>
      </c>
      <c r="BK5" s="6"/>
      <c r="BL5" s="6"/>
      <c r="BN5" s="2"/>
      <c r="BO5" s="3" t="s">
        <v>26</v>
      </c>
      <c r="BP5" s="4"/>
      <c r="BT5" s="68"/>
      <c r="CF5" s="68"/>
      <c r="CR5" s="68"/>
      <c r="DD5" s="68"/>
      <c r="DO5" s="68"/>
      <c r="DP5" s="61"/>
      <c r="DQ5" s="61"/>
      <c r="DR5" s="61"/>
      <c r="DS5" s="61"/>
      <c r="DT5" s="61"/>
      <c r="DU5" s="61"/>
      <c r="DV5" s="61"/>
      <c r="DW5" s="61"/>
      <c r="DX5" s="61"/>
      <c r="EJ5" s="68"/>
      <c r="EK5" s="61"/>
      <c r="EL5" s="61"/>
      <c r="EM5" s="61"/>
      <c r="EN5" s="61"/>
      <c r="EO5" s="61"/>
      <c r="EP5" s="61"/>
      <c r="EQ5" s="61"/>
      <c r="ER5" s="61"/>
      <c r="ES5" s="61"/>
    </row>
    <row r="6" spans="1:149" ht="13.5" thickBot="1" x14ac:dyDescent="0.25">
      <c r="C6" s="27"/>
      <c r="D6" s="191"/>
      <c r="E6" s="186"/>
      <c r="F6" s="186"/>
      <c r="G6" s="186"/>
      <c r="H6" s="186"/>
      <c r="I6" s="186"/>
      <c r="J6" s="186"/>
      <c r="K6" s="186"/>
      <c r="L6" s="17"/>
      <c r="M6" s="29"/>
      <c r="N6" s="29"/>
      <c r="O6" s="186"/>
      <c r="P6" s="186"/>
      <c r="T6" s="68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G6" s="68"/>
      <c r="AH6" s="198"/>
      <c r="AI6" s="199"/>
      <c r="AJ6" s="199"/>
      <c r="AK6" s="199"/>
      <c r="AL6" s="199"/>
      <c r="AM6" s="199"/>
      <c r="AN6" s="199"/>
      <c r="AO6" s="199"/>
      <c r="AP6" s="199"/>
      <c r="AQ6" s="199"/>
      <c r="AU6" s="68"/>
      <c r="AV6" s="198"/>
      <c r="AW6" s="199"/>
      <c r="AX6" s="199"/>
      <c r="AY6" s="199"/>
      <c r="AZ6" s="199"/>
      <c r="BA6" s="199"/>
      <c r="BB6" s="199"/>
      <c r="BC6" s="199"/>
      <c r="BD6" s="199"/>
      <c r="BE6" s="199"/>
      <c r="BG6" s="200" t="s">
        <v>52</v>
      </c>
      <c r="BH6" s="200" t="s">
        <v>10</v>
      </c>
      <c r="BI6" s="200" t="s">
        <v>49</v>
      </c>
      <c r="BJ6" s="202" t="s">
        <v>28</v>
      </c>
      <c r="BK6" s="202" t="s">
        <v>29</v>
      </c>
      <c r="BL6" s="202" t="s">
        <v>30</v>
      </c>
      <c r="BM6" s="200" t="s">
        <v>11</v>
      </c>
      <c r="BN6" s="200" t="s">
        <v>12</v>
      </c>
      <c r="BO6" s="202" t="s">
        <v>13</v>
      </c>
      <c r="BP6" s="202" t="s">
        <v>14</v>
      </c>
      <c r="BQ6" s="202" t="s">
        <v>15</v>
      </c>
      <c r="BT6" s="68"/>
      <c r="BY6" s="206" t="s">
        <v>34</v>
      </c>
      <c r="BZ6" s="206"/>
      <c r="CA6" s="206"/>
      <c r="CB6" s="206"/>
      <c r="CC6" s="206"/>
      <c r="CF6" s="68"/>
      <c r="CG6" s="15"/>
      <c r="CH6" s="15"/>
      <c r="CI6" s="15"/>
      <c r="CJ6" s="16"/>
      <c r="CK6" s="13"/>
      <c r="CL6" s="14" t="s">
        <v>34</v>
      </c>
      <c r="CM6" s="13"/>
      <c r="CN6" s="13"/>
      <c r="CO6" s="13"/>
      <c r="CR6" s="68"/>
      <c r="CW6" s="205" t="s">
        <v>34</v>
      </c>
      <c r="CX6" s="205"/>
      <c r="CY6" s="205"/>
      <c r="CZ6" s="205"/>
      <c r="DA6" s="205"/>
      <c r="DD6" s="68"/>
      <c r="DI6" s="205" t="s">
        <v>34</v>
      </c>
      <c r="DJ6" s="205"/>
      <c r="DK6" s="205"/>
      <c r="DL6" s="205"/>
      <c r="DM6" s="205"/>
      <c r="DO6" s="68"/>
      <c r="DT6" s="162" t="s">
        <v>34</v>
      </c>
      <c r="DU6" s="162"/>
      <c r="DV6" s="162"/>
      <c r="DW6" s="162"/>
      <c r="DX6" s="162"/>
      <c r="ED6" s="162" t="s">
        <v>34</v>
      </c>
      <c r="EE6" s="162"/>
      <c r="EF6" s="162"/>
      <c r="EG6" s="162"/>
      <c r="EH6" s="162"/>
      <c r="EJ6" s="68"/>
      <c r="EO6" s="162" t="s">
        <v>34</v>
      </c>
      <c r="EP6" s="162"/>
      <c r="EQ6" s="162"/>
      <c r="ER6" s="162"/>
      <c r="ES6" s="162"/>
    </row>
    <row r="7" spans="1:149" ht="13.5" thickBot="1" x14ac:dyDescent="0.25">
      <c r="D7" s="21" t="s">
        <v>1</v>
      </c>
      <c r="E7" s="21" t="s">
        <v>8</v>
      </c>
      <c r="F7" s="21" t="s">
        <v>0</v>
      </c>
      <c r="G7" s="21" t="s">
        <v>2</v>
      </c>
      <c r="H7" s="21" t="s">
        <v>3</v>
      </c>
      <c r="I7" s="21" t="s">
        <v>4</v>
      </c>
      <c r="J7" s="21" t="s">
        <v>5</v>
      </c>
      <c r="K7" s="21" t="s">
        <v>6</v>
      </c>
      <c r="L7" s="21" t="s">
        <v>7</v>
      </c>
      <c r="M7" s="29"/>
      <c r="N7" s="29"/>
      <c r="O7" s="21" t="s">
        <v>7</v>
      </c>
      <c r="P7" s="21" t="s">
        <v>44</v>
      </c>
      <c r="U7" s="21" t="s">
        <v>1</v>
      </c>
      <c r="V7" s="21" t="s">
        <v>8</v>
      </c>
      <c r="W7" s="21" t="s">
        <v>0</v>
      </c>
      <c r="X7" s="21" t="s">
        <v>2</v>
      </c>
      <c r="Y7" s="21" t="s">
        <v>3</v>
      </c>
      <c r="Z7" s="21" t="s">
        <v>4</v>
      </c>
      <c r="AA7" s="21" t="s">
        <v>5</v>
      </c>
      <c r="AB7" s="21" t="s">
        <v>6</v>
      </c>
      <c r="AC7" s="21" t="s">
        <v>7</v>
      </c>
      <c r="AD7" s="21" t="s">
        <v>44</v>
      </c>
      <c r="AH7" s="21" t="s">
        <v>1</v>
      </c>
      <c r="AI7" s="21" t="s">
        <v>8</v>
      </c>
      <c r="AJ7" s="21" t="s">
        <v>0</v>
      </c>
      <c r="AK7" s="21" t="s">
        <v>2</v>
      </c>
      <c r="AL7" s="21" t="s">
        <v>3</v>
      </c>
      <c r="AM7" s="21" t="s">
        <v>4</v>
      </c>
      <c r="AN7" s="21" t="s">
        <v>5</v>
      </c>
      <c r="AO7" s="21" t="s">
        <v>6</v>
      </c>
      <c r="AP7" s="21" t="s">
        <v>7</v>
      </c>
      <c r="AQ7" s="21" t="s">
        <v>44</v>
      </c>
      <c r="AR7" s="35" t="s">
        <v>9</v>
      </c>
      <c r="AV7" s="20" t="s">
        <v>17</v>
      </c>
      <c r="AW7" s="20" t="s">
        <v>24</v>
      </c>
      <c r="AX7" s="20" t="s">
        <v>16</v>
      </c>
      <c r="AY7" s="20" t="s">
        <v>18</v>
      </c>
      <c r="AZ7" s="20" t="s">
        <v>19</v>
      </c>
      <c r="BA7" s="20" t="s">
        <v>20</v>
      </c>
      <c r="BB7" s="20" t="s">
        <v>21</v>
      </c>
      <c r="BC7" s="20" t="s">
        <v>22</v>
      </c>
      <c r="BD7" s="20" t="s">
        <v>51</v>
      </c>
      <c r="BE7" s="20" t="s">
        <v>50</v>
      </c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U7" s="8" t="s">
        <v>31</v>
      </c>
      <c r="BV7" s="9" t="s">
        <v>32</v>
      </c>
      <c r="BW7" s="10" t="s">
        <v>53</v>
      </c>
      <c r="BX7" s="11" t="s">
        <v>9</v>
      </c>
      <c r="BY7" s="12" t="s">
        <v>31</v>
      </c>
      <c r="BZ7" s="9" t="s">
        <v>32</v>
      </c>
      <c r="CA7" s="12" t="s">
        <v>33</v>
      </c>
      <c r="CB7" s="54" t="s">
        <v>60</v>
      </c>
      <c r="CC7" s="55" t="s">
        <v>61</v>
      </c>
      <c r="CG7" s="12" t="s">
        <v>31</v>
      </c>
      <c r="CH7" s="9" t="s">
        <v>32</v>
      </c>
      <c r="CI7" s="10" t="s">
        <v>37</v>
      </c>
      <c r="CJ7" s="11" t="s">
        <v>9</v>
      </c>
      <c r="CK7" s="12" t="s">
        <v>31</v>
      </c>
      <c r="CL7" s="9" t="s">
        <v>32</v>
      </c>
      <c r="CM7" s="12" t="s">
        <v>37</v>
      </c>
      <c r="CN7" s="54" t="s">
        <v>60</v>
      </c>
      <c r="CO7" s="55" t="s">
        <v>61</v>
      </c>
      <c r="CS7" s="11" t="s">
        <v>35</v>
      </c>
      <c r="CT7" s="8" t="s">
        <v>36</v>
      </c>
      <c r="CU7" s="10" t="s">
        <v>37</v>
      </c>
      <c r="CV7" s="11" t="s">
        <v>9</v>
      </c>
      <c r="CW7" s="11" t="s">
        <v>35</v>
      </c>
      <c r="CX7" s="8" t="s">
        <v>36</v>
      </c>
      <c r="CY7" s="10" t="s">
        <v>37</v>
      </c>
      <c r="CZ7" s="54" t="s">
        <v>60</v>
      </c>
      <c r="DA7" s="55" t="s">
        <v>61</v>
      </c>
      <c r="DE7" s="8" t="s">
        <v>62</v>
      </c>
      <c r="DF7" s="11" t="s">
        <v>18</v>
      </c>
      <c r="DG7" s="10" t="s">
        <v>68</v>
      </c>
      <c r="DH7" s="11" t="s">
        <v>9</v>
      </c>
      <c r="DI7" s="8" t="s">
        <v>62</v>
      </c>
      <c r="DJ7" s="11" t="s">
        <v>18</v>
      </c>
      <c r="DK7" s="10" t="s">
        <v>68</v>
      </c>
      <c r="DL7" s="54" t="s">
        <v>60</v>
      </c>
      <c r="DM7" s="55" t="s">
        <v>61</v>
      </c>
      <c r="DP7" s="8" t="s">
        <v>17</v>
      </c>
      <c r="DQ7" s="11" t="s">
        <v>253</v>
      </c>
      <c r="DR7" s="10" t="s">
        <v>23</v>
      </c>
      <c r="DS7" s="11" t="s">
        <v>9</v>
      </c>
      <c r="DT7" s="8" t="s">
        <v>17</v>
      </c>
      <c r="DU7" s="11" t="s">
        <v>253</v>
      </c>
      <c r="DV7" s="10" t="s">
        <v>23</v>
      </c>
      <c r="DW7" s="54" t="s">
        <v>60</v>
      </c>
      <c r="DX7" s="55" t="s">
        <v>61</v>
      </c>
      <c r="DZ7" s="8" t="s">
        <v>254</v>
      </c>
      <c r="EA7" s="11" t="s">
        <v>18</v>
      </c>
      <c r="EB7" s="10" t="s">
        <v>255</v>
      </c>
      <c r="EC7" s="11" t="s">
        <v>9</v>
      </c>
      <c r="ED7" s="8" t="s">
        <v>254</v>
      </c>
      <c r="EE7" s="11" t="s">
        <v>18</v>
      </c>
      <c r="EF7" s="10" t="s">
        <v>255</v>
      </c>
      <c r="EG7" s="54" t="s">
        <v>60</v>
      </c>
      <c r="EH7" s="55" t="s">
        <v>61</v>
      </c>
      <c r="EK7" s="8" t="s">
        <v>17</v>
      </c>
      <c r="EL7" s="11" t="s">
        <v>264</v>
      </c>
      <c r="EM7" s="10" t="s">
        <v>23</v>
      </c>
      <c r="EN7" s="11" t="s">
        <v>9</v>
      </c>
      <c r="EO7" s="8" t="s">
        <v>17</v>
      </c>
      <c r="EP7" s="11" t="s">
        <v>264</v>
      </c>
      <c r="EQ7" s="10" t="s">
        <v>23</v>
      </c>
      <c r="ER7" s="54" t="s">
        <v>60</v>
      </c>
      <c r="ES7" s="55" t="s">
        <v>61</v>
      </c>
    </row>
    <row r="8" spans="1:149" ht="12.75" customHeight="1" x14ac:dyDescent="0.2">
      <c r="A8" s="83" t="s">
        <v>72</v>
      </c>
      <c r="B8" s="83" t="s">
        <v>73</v>
      </c>
      <c r="C8" s="83" t="s">
        <v>74</v>
      </c>
      <c r="D8" s="95">
        <v>16.891824879399401</v>
      </c>
      <c r="E8" s="95">
        <v>0.139119868398668</v>
      </c>
      <c r="F8" s="95">
        <v>21.980178774179599</v>
      </c>
      <c r="G8" s="95">
        <v>36.204057624122498</v>
      </c>
      <c r="H8" s="95">
        <v>0.697600564465782</v>
      </c>
      <c r="I8" s="95">
        <v>0.84298995086176998</v>
      </c>
      <c r="J8" s="95">
        <v>3.8030665724700899E-3</v>
      </c>
      <c r="K8" s="95">
        <v>8.8156826626221194E-2</v>
      </c>
      <c r="L8" s="95">
        <v>23.152268445373601</v>
      </c>
      <c r="M8" s="4">
        <v>1</v>
      </c>
      <c r="N8" s="4">
        <v>0</v>
      </c>
      <c r="O8">
        <f>L8*M8</f>
        <v>23.152268445373601</v>
      </c>
      <c r="P8" s="30">
        <f>L8*N8*(79.85/71.85)</f>
        <v>0</v>
      </c>
      <c r="Q8" s="1"/>
      <c r="R8" s="33">
        <v>25</v>
      </c>
      <c r="S8" s="83" t="s">
        <v>73</v>
      </c>
      <c r="T8" s="83" t="s">
        <v>74</v>
      </c>
      <c r="U8" s="1">
        <f t="shared" ref="U8:U39" si="0">D8*1000/D$5</f>
        <v>419.04799998510049</v>
      </c>
      <c r="V8" s="1">
        <f t="shared" ref="V8:V39" si="1">E8*1000/E$5</f>
        <v>4.4891858147359791</v>
      </c>
      <c r="W8" s="1">
        <f t="shared" ref="W8:W39" si="2">F8*1000/F$5</f>
        <v>431.1529771318086</v>
      </c>
      <c r="X8" s="1">
        <f t="shared" ref="X8:X39" si="3">G8*1000/G$5</f>
        <v>602.49721458017132</v>
      </c>
      <c r="Y8" s="1">
        <f t="shared" ref="Y8:Y39" si="4">H8*1000/H$5</f>
        <v>14.811052324114266</v>
      </c>
      <c r="Z8" s="1">
        <f t="shared" ref="Z8:Z39" si="5">I8*1000/I$5</f>
        <v>15.031917811372503</v>
      </c>
      <c r="AA8" s="1">
        <f t="shared" ref="AA8:AA39" si="6">J8*1000/J$5</f>
        <v>7.9395961846974741E-2</v>
      </c>
      <c r="AB8" s="1">
        <f t="shared" ref="AB8:AB39" si="7">K8*1000/K$5</f>
        <v>1.2427411580664247</v>
      </c>
      <c r="AC8" s="1">
        <f t="shared" ref="AC8:AC39" si="8">O8*1000/O$5</f>
        <v>322.2305977087488</v>
      </c>
      <c r="AD8" s="1">
        <f t="shared" ref="AD8:AD39" si="9">P8*1000/P$5</f>
        <v>0</v>
      </c>
      <c r="AF8" s="83" t="s">
        <v>73</v>
      </c>
      <c r="AG8" s="83" t="s">
        <v>74</v>
      </c>
      <c r="AH8" s="1">
        <f t="shared" ref="AH8:AH58" si="10">U8*U$5</f>
        <v>419.04799998510049</v>
      </c>
      <c r="AI8" s="1">
        <f t="shared" ref="AI8:AI58" si="11">V8*V$5</f>
        <v>2.2445929073679896</v>
      </c>
      <c r="AJ8" s="1">
        <f t="shared" ref="AJ8:AJ58" si="12">W8*W$5</f>
        <v>646.72946569771284</v>
      </c>
      <c r="AK8" s="1">
        <f t="shared" ref="AK8:AK58" si="13">X8*X$5</f>
        <v>1204.9944291603426</v>
      </c>
      <c r="AL8" s="1">
        <f t="shared" ref="AL8:AL58" si="14">Y8*Y$5</f>
        <v>7.4055261620571331</v>
      </c>
      <c r="AM8" s="1">
        <f t="shared" ref="AM8:AM58" si="15">Z8*Z$5</f>
        <v>15.031917811372503</v>
      </c>
      <c r="AN8" s="1">
        <f t="shared" ref="AN8:AN58" si="16">AA8*AA$5</f>
        <v>0.15879192369394948</v>
      </c>
      <c r="AO8" s="1">
        <f t="shared" ref="AO8:AO58" si="17">AB8*AB$5</f>
        <v>1.2427411580664247</v>
      </c>
      <c r="AP8" s="1">
        <f t="shared" ref="AP8:AP58" si="18">AC8*AC$5</f>
        <v>322.2305977087488</v>
      </c>
      <c r="AQ8" s="1">
        <f t="shared" ref="AQ8:AQ58" si="19">AD8*AD$5</f>
        <v>0</v>
      </c>
      <c r="AR8" s="1">
        <f>SUM(AH8:AQ8)</f>
        <v>2619.0860625144628</v>
      </c>
      <c r="AT8" s="83" t="s">
        <v>73</v>
      </c>
      <c r="AU8" s="83" t="s">
        <v>74</v>
      </c>
      <c r="AV8" s="22">
        <f t="shared" ref="AV8:AV58" si="20">U8*$R8/$AR8</f>
        <v>3.9999449233713991</v>
      </c>
      <c r="AW8" s="22">
        <f t="shared" ref="AW8:AW58" si="21">V8*$R8/$AR8</f>
        <v>4.2850690160464985E-2</v>
      </c>
      <c r="AX8" s="22">
        <f t="shared" ref="AX8:AX58" si="22">W8*$R8/$AR8</f>
        <v>4.1154907364697157</v>
      </c>
      <c r="AY8" s="22">
        <f t="shared" ref="AY8:AY58" si="23">X8*$R8/$AR8</f>
        <v>5.7510253596033207</v>
      </c>
      <c r="AZ8" s="22">
        <f t="shared" ref="AZ8:AZ58" si="24">Y8*$R8/$AR8</f>
        <v>0.14137615155241276</v>
      </c>
      <c r="BA8" s="22">
        <f t="shared" ref="BA8:BA58" si="25">Z8*$R8/$AR8</f>
        <v>0.14348438207621417</v>
      </c>
      <c r="BB8" s="22">
        <f t="shared" ref="BB8:BB58" si="26">AA8*$R8/$AR8</f>
        <v>7.5785942072814486E-4</v>
      </c>
      <c r="BC8" s="22">
        <f t="shared" ref="BC8:BC58" si="27">AB8*$R8/$AR8</f>
        <v>1.1862355115521927E-2</v>
      </c>
      <c r="BD8" s="22">
        <f t="shared" ref="BD8:BD58" si="28">AC8*$R8/$AR8</f>
        <v>3.075792375827755</v>
      </c>
      <c r="BE8" s="22">
        <f t="shared" ref="BE8:BE58" si="29">AD8*$R8/$AR8</f>
        <v>0</v>
      </c>
      <c r="BF8" s="33">
        <v>25</v>
      </c>
      <c r="BG8" s="17">
        <f>AV8+AX8+AY8+BC8+BD8+BE8</f>
        <v>16.954115750387714</v>
      </c>
      <c r="BH8" s="1">
        <f>8-AY8</f>
        <v>2.2489746403966793</v>
      </c>
      <c r="BI8" s="1">
        <f>AX8-BH8</f>
        <v>1.8665160960730365</v>
      </c>
      <c r="BJ8">
        <v>8</v>
      </c>
      <c r="BK8" s="1">
        <f>(AX8-BH8)+BD8+BE8+AV8</f>
        <v>8.9422533952721892</v>
      </c>
      <c r="BL8" s="1">
        <f>BA8+AZ8+AW8</f>
        <v>0.32771122378909195</v>
      </c>
      <c r="BM8" s="1">
        <f>32-((AY8*4)+(BH8*3))</f>
        <v>2.2489746403966784</v>
      </c>
      <c r="BN8" s="1">
        <f>18-((BI8*3)+(AV8*2)+(BD8*2)+(BE8*3))</f>
        <v>-1.7510228866174167</v>
      </c>
      <c r="BO8" s="1">
        <f>(BA8*2+AW8+AZ8)</f>
        <v>0.47119560586530607</v>
      </c>
      <c r="BP8" s="1">
        <f>BM8+BN8</f>
        <v>0.49795175377926171</v>
      </c>
      <c r="BQ8" s="1">
        <f>BP8-BO8</f>
        <v>2.6756147913955641E-2</v>
      </c>
      <c r="BR8" s="83" t="s">
        <v>251</v>
      </c>
      <c r="BS8" s="83" t="s">
        <v>73</v>
      </c>
      <c r="BT8" s="83" t="s">
        <v>74</v>
      </c>
      <c r="BU8" s="1">
        <f t="shared" ref="BU8:BU58" si="30">AY8/4</f>
        <v>1.4377563399008302</v>
      </c>
      <c r="BV8" s="1">
        <f t="shared" ref="BV8:BV58" si="31">AW8+AZ8+(BA8*2)</f>
        <v>0.47119560586530607</v>
      </c>
      <c r="BW8" s="1">
        <f t="shared" ref="BW8:BW58" si="32">AV8+BD8+BC8</f>
        <v>7.0875996543146762</v>
      </c>
      <c r="BX8" s="1">
        <f>BU8+BV8+BW8</f>
        <v>8.9965516000808119</v>
      </c>
      <c r="BY8" s="1">
        <f>BU8/BX8</f>
        <v>0.15981193726359724</v>
      </c>
      <c r="BZ8" s="1">
        <f>BV8/BX8</f>
        <v>5.2375135141899648E-2</v>
      </c>
      <c r="CA8" s="1">
        <f>BW8/BX8</f>
        <v>0.78781292759450317</v>
      </c>
      <c r="CB8" s="1">
        <f>CA8+BZ8/2</f>
        <v>0.81400049516545303</v>
      </c>
      <c r="CC8" s="1">
        <f>BZ8*SIN(2*PI()/6)</f>
        <v>4.5358197559528184E-2</v>
      </c>
      <c r="CD8" s="83" t="s">
        <v>251</v>
      </c>
      <c r="CE8" s="83" t="s">
        <v>73</v>
      </c>
      <c r="CF8" s="83" t="s">
        <v>74</v>
      </c>
      <c r="CG8" s="1">
        <f t="shared" ref="CG8:CG58" si="33">AY8/4</f>
        <v>1.4377563399008302</v>
      </c>
      <c r="CH8" s="1">
        <f t="shared" ref="CH8:CH58" si="34">AW8+AZ8+(BA8*2)</f>
        <v>0.47119560586530607</v>
      </c>
      <c r="CI8" s="1">
        <f t="shared" ref="CI8:CI58" si="35">(AV8+BD8+BC8)/3</f>
        <v>2.3625332181048919</v>
      </c>
      <c r="CJ8" s="1">
        <f>CG8+CH8+CI8</f>
        <v>4.2714851638710281</v>
      </c>
      <c r="CK8" s="1">
        <f>CG8/CJ8</f>
        <v>0.33659401466769118</v>
      </c>
      <c r="CL8" s="1">
        <f>CH8/CJ8</f>
        <v>0.11031189101410471</v>
      </c>
      <c r="CM8" s="1">
        <f>CI8/CJ8</f>
        <v>0.55309409431820411</v>
      </c>
      <c r="CN8" s="1">
        <f>CM8+CL8/2</f>
        <v>0.60825003982525649</v>
      </c>
      <c r="CO8" s="1">
        <f>CL8*SIN(2*PI()/6)</f>
        <v>9.5532899957715023E-2</v>
      </c>
      <c r="CP8" s="83" t="s">
        <v>251</v>
      </c>
      <c r="CQ8" s="83" t="s">
        <v>73</v>
      </c>
      <c r="CR8" s="83" t="s">
        <v>74</v>
      </c>
      <c r="CS8" s="1">
        <f t="shared" ref="CS8:CS58" si="36">((AX8+BE8)-CH8)/2</f>
        <v>1.8221475653022048</v>
      </c>
      <c r="CT8" s="1">
        <f t="shared" ref="CT8:CT58" si="37">AW8+AZ8+(BA8*2)</f>
        <v>0.47119560586530607</v>
      </c>
      <c r="CU8" s="1">
        <f t="shared" ref="CU8:CU58" si="38">(AV8+BD8+BC8)/3</f>
        <v>2.3625332181048919</v>
      </c>
      <c r="CV8" s="1">
        <f>CS8+CT8+CU8</f>
        <v>4.6558763892724029</v>
      </c>
      <c r="CW8" s="1">
        <f>CS8/CV8</f>
        <v>0.39136510786682654</v>
      </c>
      <c r="CX8" s="1">
        <f>CT8/CV8</f>
        <v>0.10120449223071881</v>
      </c>
      <c r="CY8" s="1">
        <f>CU8/CV8</f>
        <v>0.50743039990245464</v>
      </c>
      <c r="CZ8" s="1">
        <f>CY8+CX8/2</f>
        <v>0.55803264601781399</v>
      </c>
      <c r="DA8" s="1">
        <f>CX8*SIN(2*PI()/6)</f>
        <v>8.7645661248907339E-2</v>
      </c>
      <c r="DB8" s="83" t="s">
        <v>251</v>
      </c>
      <c r="DC8" s="83" t="s">
        <v>73</v>
      </c>
      <c r="DD8" s="83" t="s">
        <v>74</v>
      </c>
      <c r="DE8" s="1">
        <f t="shared" ref="DE8:DE58" si="39">AX8</f>
        <v>4.1154907364697157</v>
      </c>
      <c r="DF8" s="1">
        <f t="shared" ref="DF8:DF58" si="40">AY8</f>
        <v>5.7510253596033207</v>
      </c>
      <c r="DG8" s="1">
        <f t="shared" ref="DG8:DG58" si="41">AV8+BD8+BC8</f>
        <v>7.0875996543146762</v>
      </c>
      <c r="DH8" s="1">
        <f>DE8+DF8+DG8</f>
        <v>16.954115750387714</v>
      </c>
      <c r="DI8" s="1">
        <f>DE8/DH8</f>
        <v>0.24274287123323438</v>
      </c>
      <c r="DJ8" s="1">
        <f>DF8/DH8</f>
        <v>0.33921116525772238</v>
      </c>
      <c r="DK8" s="1">
        <f>DG8/DH8</f>
        <v>0.41804596350904316</v>
      </c>
      <c r="DL8" s="1">
        <f>DK8+DJ8/2</f>
        <v>0.58765154613790438</v>
      </c>
      <c r="DM8" s="1">
        <f>DJ8*SIN(2*PI()/6)</f>
        <v>0.29376548636050898</v>
      </c>
      <c r="DN8" s="83" t="s">
        <v>73</v>
      </c>
      <c r="DO8" s="83" t="s">
        <v>74</v>
      </c>
      <c r="DP8" s="62">
        <f>AV8</f>
        <v>3.9999449233713991</v>
      </c>
      <c r="DQ8" s="62">
        <f>BI8</f>
        <v>1.8665160960730365</v>
      </c>
      <c r="DR8" s="62">
        <f>BD8+BE8</f>
        <v>3.075792375827755</v>
      </c>
      <c r="DS8" s="1">
        <f>DP8+DQ8+DR8</f>
        <v>8.942253395272191</v>
      </c>
      <c r="DT8" s="1">
        <f>DP8/DS8</f>
        <v>0.44730838487379343</v>
      </c>
      <c r="DU8" s="1">
        <f>DQ8/DS8</f>
        <v>0.20872994910431322</v>
      </c>
      <c r="DV8" s="1">
        <f>DR8/DS8</f>
        <v>0.34396166602189332</v>
      </c>
      <c r="DW8" s="1">
        <f>DV8+DU8/2</f>
        <v>0.44832664057404992</v>
      </c>
      <c r="DX8" s="1">
        <f>DU8*SIN(2*PI()/6)</f>
        <v>0.18076543845496817</v>
      </c>
      <c r="DY8" s="83" t="s">
        <v>251</v>
      </c>
      <c r="DZ8" s="1">
        <f>BE8+BD8+AV8</f>
        <v>7.0757372991991545</v>
      </c>
      <c r="EA8" s="1">
        <f>AY8</f>
        <v>5.7510253596033207</v>
      </c>
      <c r="EB8" s="1">
        <f>AX8</f>
        <v>4.1154907364697157</v>
      </c>
      <c r="EC8" s="1">
        <f>DZ8+EA8+EB8</f>
        <v>16.942253395272193</v>
      </c>
      <c r="ED8" s="1">
        <f>DZ8/EC8</f>
        <v>0.41763850027019833</v>
      </c>
      <c r="EE8" s="1">
        <f>EA8/EC8</f>
        <v>0.33944866868820228</v>
      </c>
      <c r="EF8" s="1">
        <f>EB8/EC8</f>
        <v>0.24291283104159928</v>
      </c>
      <c r="EG8" s="1">
        <f>EF8+EE8/2</f>
        <v>0.41263716538570039</v>
      </c>
      <c r="EH8" s="1">
        <f>EE8*SIN(2*PI()/6)</f>
        <v>0.29397117036479048</v>
      </c>
      <c r="EI8" s="83" t="s">
        <v>73</v>
      </c>
      <c r="EJ8" s="83" t="s">
        <v>74</v>
      </c>
      <c r="EK8" s="62">
        <f>AV8</f>
        <v>3.9999449233713991</v>
      </c>
      <c r="EL8" s="62">
        <f>AX8</f>
        <v>4.1154907364697157</v>
      </c>
      <c r="EM8" s="62">
        <f>BD8</f>
        <v>3.075792375827755</v>
      </c>
      <c r="EN8" s="1">
        <f>EK8+EL8+EM8</f>
        <v>11.191228035668869</v>
      </c>
      <c r="EO8" s="1">
        <f>EK8/EN8</f>
        <v>0.35741787323274155</v>
      </c>
      <c r="EP8" s="1">
        <f>EL8/EN8</f>
        <v>0.36774255008947676</v>
      </c>
      <c r="EQ8" s="1">
        <f>EM8/EN8</f>
        <v>0.27483957667778175</v>
      </c>
      <c r="ER8" s="1">
        <f>EQ8+EP8/2</f>
        <v>0.45871085172252013</v>
      </c>
      <c r="ES8" s="1">
        <f>EP8*SIN(2*PI()/6)</f>
        <v>0.31847439042995823</v>
      </c>
    </row>
    <row r="9" spans="1:149" x14ac:dyDescent="0.2">
      <c r="A9" s="83" t="s">
        <v>72</v>
      </c>
      <c r="B9" s="83" t="s">
        <v>75</v>
      </c>
      <c r="C9" s="83" t="s">
        <v>74</v>
      </c>
      <c r="D9" s="95">
        <v>16.196604203249699</v>
      </c>
      <c r="E9" s="95">
        <v>0.130632657063009</v>
      </c>
      <c r="F9" s="95">
        <v>22.415182541361901</v>
      </c>
      <c r="G9" s="95">
        <v>36.574101174771499</v>
      </c>
      <c r="H9" s="95">
        <v>0.749283592337876</v>
      </c>
      <c r="I9" s="95">
        <v>0.74111910773104095</v>
      </c>
      <c r="J9" s="95">
        <v>4.5970744854482798E-2</v>
      </c>
      <c r="K9" s="95">
        <v>0.10068958457428601</v>
      </c>
      <c r="L9" s="95">
        <v>23.046416394056202</v>
      </c>
      <c r="M9" s="4">
        <v>1</v>
      </c>
      <c r="N9" s="4">
        <v>0</v>
      </c>
      <c r="O9">
        <f t="shared" ref="O9:O62" si="42">L9*M9</f>
        <v>23.046416394056202</v>
      </c>
      <c r="P9" s="30">
        <f t="shared" ref="P9:P62" si="43">L9*N9*(79.85/71.85)</f>
        <v>0</v>
      </c>
      <c r="R9" s="33">
        <v>25</v>
      </c>
      <c r="S9" s="83" t="s">
        <v>75</v>
      </c>
      <c r="T9" s="83" t="s">
        <v>74</v>
      </c>
      <c r="U9" s="1">
        <f t="shared" si="0"/>
        <v>401.80114619820637</v>
      </c>
      <c r="V9" s="1">
        <f t="shared" si="1"/>
        <v>4.215316458954792</v>
      </c>
      <c r="W9" s="1">
        <f t="shared" si="2"/>
        <v>439.68580897139861</v>
      </c>
      <c r="X9" s="1">
        <f t="shared" si="3"/>
        <v>608.65536985807125</v>
      </c>
      <c r="Y9" s="1">
        <f t="shared" si="4"/>
        <v>15.908356525220297</v>
      </c>
      <c r="Z9" s="1">
        <f t="shared" si="5"/>
        <v>13.215390651409432</v>
      </c>
      <c r="AA9" s="1">
        <f t="shared" si="6"/>
        <v>0.95972327462385798</v>
      </c>
      <c r="AB9" s="1">
        <f t="shared" si="7"/>
        <v>1.4194146469180715</v>
      </c>
      <c r="AC9" s="1">
        <f t="shared" si="8"/>
        <v>320.75736108637722</v>
      </c>
      <c r="AD9" s="1">
        <f t="shared" si="9"/>
        <v>0</v>
      </c>
      <c r="AF9" s="83" t="s">
        <v>75</v>
      </c>
      <c r="AG9" s="83" t="s">
        <v>74</v>
      </c>
      <c r="AH9" s="1">
        <f t="shared" si="10"/>
        <v>401.80114619820637</v>
      </c>
      <c r="AI9" s="1">
        <f t="shared" si="11"/>
        <v>2.107658229477396</v>
      </c>
      <c r="AJ9" s="1">
        <f t="shared" si="12"/>
        <v>659.52871345709787</v>
      </c>
      <c r="AK9" s="1">
        <f t="shared" si="13"/>
        <v>1217.3107397161425</v>
      </c>
      <c r="AL9" s="1">
        <f t="shared" si="14"/>
        <v>7.9541782626101485</v>
      </c>
      <c r="AM9" s="1">
        <f t="shared" si="15"/>
        <v>13.215390651409432</v>
      </c>
      <c r="AN9" s="1">
        <f t="shared" si="16"/>
        <v>1.919446549247716</v>
      </c>
      <c r="AO9" s="1">
        <f t="shared" si="17"/>
        <v>1.4194146469180715</v>
      </c>
      <c r="AP9" s="1">
        <f t="shared" si="18"/>
        <v>320.75736108637722</v>
      </c>
      <c r="AQ9" s="1">
        <f t="shared" si="19"/>
        <v>0</v>
      </c>
      <c r="AR9" s="1">
        <f t="shared" ref="AR9:AR62" si="44">SUM(AH9:AQ9)</f>
        <v>2626.0140487974872</v>
      </c>
      <c r="AT9" s="83" t="s">
        <v>75</v>
      </c>
      <c r="AU9" s="83" t="s">
        <v>74</v>
      </c>
      <c r="AV9" s="22">
        <f t="shared" si="20"/>
        <v>3.8251998916589991</v>
      </c>
      <c r="AW9" s="22">
        <f t="shared" si="21"/>
        <v>4.0130368503598475E-2</v>
      </c>
      <c r="AX9" s="22">
        <f t="shared" si="22"/>
        <v>4.1858668765761262</v>
      </c>
      <c r="AY9" s="22">
        <f t="shared" si="23"/>
        <v>5.7944793758509086</v>
      </c>
      <c r="AZ9" s="22">
        <f t="shared" si="24"/>
        <v>0.15144965173077712</v>
      </c>
      <c r="BA9" s="22">
        <f t="shared" si="25"/>
        <v>0.12581226152865657</v>
      </c>
      <c r="BB9" s="22">
        <f t="shared" si="26"/>
        <v>9.1366921195960224E-3</v>
      </c>
      <c r="BC9" s="22">
        <f t="shared" si="27"/>
        <v>1.351301459685692E-2</v>
      </c>
      <c r="BD9" s="22">
        <f t="shared" si="28"/>
        <v>3.0536523712930959</v>
      </c>
      <c r="BE9" s="22">
        <f t="shared" si="29"/>
        <v>0</v>
      </c>
      <c r="BF9" s="33">
        <v>25</v>
      </c>
      <c r="BG9" s="17">
        <f t="shared" ref="BG9:BG57" si="45">AV9+AX9+AY9+BC9+BD9+BE9</f>
        <v>16.872711529975987</v>
      </c>
      <c r="BH9" s="1">
        <f t="shared" ref="BH9:BH57" si="46">8-AY9</f>
        <v>2.2055206241490914</v>
      </c>
      <c r="BI9" s="1">
        <f t="shared" ref="BI9:BI57" si="47">AX9-BH9</f>
        <v>1.9803462524270348</v>
      </c>
      <c r="BJ9">
        <v>8</v>
      </c>
      <c r="BK9" s="1">
        <f t="shared" ref="BK9:BK57" si="48">(AX9-BH9)+BD9+BE9+AV9</f>
        <v>8.8591985153791288</v>
      </c>
      <c r="BL9" s="1">
        <f t="shared" ref="BL9:BL57" si="49">BA9+AZ9+AW9</f>
        <v>0.31739228176303219</v>
      </c>
      <c r="BM9" s="1">
        <f t="shared" ref="BM9:BM57" si="50">32-((AY9*4)+(BH9*3))</f>
        <v>2.2055206241490914</v>
      </c>
      <c r="BN9" s="1">
        <f t="shared" ref="BN9:BN57" si="51">18-((BI9*3)+(AV9*2)+(BD9*2)+(BE9*3))</f>
        <v>-1.6987432831852942</v>
      </c>
      <c r="BO9" s="1">
        <f t="shared" ref="BO9:BO57" si="52">(BA9*2+AW9+AZ9)</f>
        <v>0.44320454329168874</v>
      </c>
      <c r="BP9" s="1">
        <f t="shared" ref="BP9:BP57" si="53">BM9+BN9</f>
        <v>0.50677734096379723</v>
      </c>
      <c r="BQ9" s="1">
        <f t="shared" ref="BQ9:BQ57" si="54">BP9-BO9</f>
        <v>6.3572797672108494E-2</v>
      </c>
      <c r="BR9" s="83" t="s">
        <v>251</v>
      </c>
      <c r="BS9" s="83" t="s">
        <v>75</v>
      </c>
      <c r="BT9" s="83" t="s">
        <v>74</v>
      </c>
      <c r="BU9" s="1">
        <f t="shared" si="30"/>
        <v>1.4486198439627271</v>
      </c>
      <c r="BV9" s="1">
        <f t="shared" si="31"/>
        <v>0.44320454329168874</v>
      </c>
      <c r="BW9" s="1">
        <f t="shared" si="32"/>
        <v>6.8923652775489517</v>
      </c>
      <c r="BX9" s="1">
        <f t="shared" ref="BX9:BX62" si="55">BU9+BV9+BW9</f>
        <v>8.7841896648033675</v>
      </c>
      <c r="BY9" s="1">
        <f t="shared" ref="BY9:BY62" si="56">BU9/BX9</f>
        <v>0.16491217735963518</v>
      </c>
      <c r="BZ9" s="1">
        <f t="shared" ref="BZ9:BZ62" si="57">BV9/BX9</f>
        <v>5.045480120579908E-2</v>
      </c>
      <c r="CA9" s="1">
        <f t="shared" ref="CA9:CA62" si="58">BW9/BX9</f>
        <v>0.78463302143456581</v>
      </c>
      <c r="CB9" s="1">
        <f t="shared" ref="CB9:CB62" si="59">CA9+BZ9/2</f>
        <v>0.80986042203746533</v>
      </c>
      <c r="CC9" s="1">
        <f t="shared" ref="CC9:CC62" si="60">BZ9*SIN(2*PI()/6)</f>
        <v>4.3695139587115725E-2</v>
      </c>
      <c r="CD9" s="83" t="s">
        <v>251</v>
      </c>
      <c r="CE9" s="83" t="s">
        <v>75</v>
      </c>
      <c r="CF9" s="83" t="s">
        <v>74</v>
      </c>
      <c r="CG9" s="1">
        <f t="shared" si="33"/>
        <v>1.4486198439627271</v>
      </c>
      <c r="CH9" s="1">
        <f t="shared" si="34"/>
        <v>0.44320454329168874</v>
      </c>
      <c r="CI9" s="1">
        <f t="shared" si="35"/>
        <v>2.2974550925163171</v>
      </c>
      <c r="CJ9" s="1">
        <f t="shared" ref="CJ9:CJ62" si="61">CG9+CH9+CI9</f>
        <v>4.1892794797707325</v>
      </c>
      <c r="CK9" s="1">
        <f t="shared" ref="CK9:CK62" si="62">CG9/CJ9</f>
        <v>0.3457921227165312</v>
      </c>
      <c r="CL9" s="1">
        <f t="shared" ref="CL9:CL62" si="63">CH9/CJ9</f>
        <v>0.10579493333682863</v>
      </c>
      <c r="CM9" s="1">
        <f t="shared" ref="CM9:CM62" si="64">CI9/CJ9</f>
        <v>0.54841294394664031</v>
      </c>
      <c r="CN9" s="1">
        <f t="shared" ref="CN9:CN62" si="65">CM9+CL9/2</f>
        <v>0.60131041061505464</v>
      </c>
      <c r="CO9" s="1">
        <f t="shared" ref="CO9:CO62" si="66">CL9*SIN(2*PI()/6)</f>
        <v>9.1621099861374775E-2</v>
      </c>
      <c r="CP9" s="83" t="s">
        <v>251</v>
      </c>
      <c r="CQ9" s="83" t="s">
        <v>75</v>
      </c>
      <c r="CR9" s="83" t="s">
        <v>74</v>
      </c>
      <c r="CS9" s="1">
        <f t="shared" si="36"/>
        <v>1.8713311666422188</v>
      </c>
      <c r="CT9" s="1">
        <f t="shared" si="37"/>
        <v>0.44320454329168874</v>
      </c>
      <c r="CU9" s="1">
        <f t="shared" si="38"/>
        <v>2.2974550925163171</v>
      </c>
      <c r="CV9" s="1">
        <f t="shared" ref="CV9:CV62" si="67">CS9+CT9+CU9</f>
        <v>4.6119908024502241</v>
      </c>
      <c r="CW9" s="1">
        <f t="shared" ref="CW9:CW62" si="68">CS9/CV9</f>
        <v>0.40575344722023987</v>
      </c>
      <c r="CX9" s="1">
        <f t="shared" ref="CX9:CX62" si="69">CT9/CV9</f>
        <v>9.6098314648898758E-2</v>
      </c>
      <c r="CY9" s="1">
        <f>CU9/CV9</f>
        <v>0.49814823813086145</v>
      </c>
      <c r="CZ9" s="1">
        <f>CY9+CX9/2</f>
        <v>0.54619739545531087</v>
      </c>
      <c r="DA9" s="1">
        <f>CX9*SIN(2*PI()/6)</f>
        <v>8.3223581746816572E-2</v>
      </c>
      <c r="DB9" s="83" t="s">
        <v>251</v>
      </c>
      <c r="DC9" s="83" t="s">
        <v>75</v>
      </c>
      <c r="DD9" s="83" t="s">
        <v>74</v>
      </c>
      <c r="DE9" s="1">
        <f t="shared" si="39"/>
        <v>4.1858668765761262</v>
      </c>
      <c r="DF9" s="1">
        <f t="shared" si="40"/>
        <v>5.7944793758509086</v>
      </c>
      <c r="DG9" s="1">
        <f t="shared" si="41"/>
        <v>6.8923652775489517</v>
      </c>
      <c r="DH9" s="1">
        <f t="shared" ref="DH9:DH62" si="70">DE9+DF9+DG9</f>
        <v>16.872711529975987</v>
      </c>
      <c r="DI9" s="1">
        <f t="shared" ref="DI9:DI62" si="71">DE9/DH9</f>
        <v>0.24808501402631894</v>
      </c>
      <c r="DJ9" s="1">
        <f t="shared" ref="DJ9:DJ62" si="72">DF9/DH9</f>
        <v>0.34342312825988053</v>
      </c>
      <c r="DK9" s="1">
        <f t="shared" ref="DK9:DK62" si="73">DG9/DH9</f>
        <v>0.40849185771380048</v>
      </c>
      <c r="DL9" s="1">
        <f t="shared" ref="DL9:DL62" si="74">DK9+DJ9/2</f>
        <v>0.58020342184374074</v>
      </c>
      <c r="DM9" s="1">
        <f t="shared" ref="DM9:DM62" si="75">DJ9*SIN(2*PI()/6)</f>
        <v>0.29741315332017809</v>
      </c>
      <c r="DN9" s="83" t="s">
        <v>75</v>
      </c>
      <c r="DO9" s="83" t="s">
        <v>74</v>
      </c>
      <c r="DP9" s="62">
        <f t="shared" ref="DP9:DP62" si="76">AV9</f>
        <v>3.8251998916589991</v>
      </c>
      <c r="DQ9" s="62">
        <f t="shared" ref="DQ9:DQ62" si="77">BI9</f>
        <v>1.9803462524270348</v>
      </c>
      <c r="DR9" s="62">
        <f t="shared" ref="DR9:DR62" si="78">BD9+BE9</f>
        <v>3.0536523712930959</v>
      </c>
      <c r="DS9" s="1">
        <f t="shared" ref="DS9:DS62" si="79">DP9+DQ9+DR9</f>
        <v>8.8591985153791288</v>
      </c>
      <c r="DT9" s="1">
        <f t="shared" ref="DT9:DT62" si="80">DP9/DS9</f>
        <v>0.43177719576084023</v>
      </c>
      <c r="DU9" s="1">
        <f t="shared" ref="DU9:DU62" si="81">DQ9/DS9</f>
        <v>0.22353559963570654</v>
      </c>
      <c r="DV9" s="1">
        <f t="shared" ref="DV9:DV62" si="82">DR9/DS9</f>
        <v>0.34468720460345337</v>
      </c>
      <c r="DW9" s="1">
        <f t="shared" ref="DW9:DW62" si="83">DV9+DU9/2</f>
        <v>0.45645500442130665</v>
      </c>
      <c r="DX9" s="1">
        <f t="shared" ref="DX9:DX62" si="84">DU9*SIN(2*PI()/6)</f>
        <v>0.19358750793470936</v>
      </c>
      <c r="DY9" s="83" t="s">
        <v>251</v>
      </c>
      <c r="DZ9" s="1">
        <f t="shared" ref="DZ9:DZ62" si="85">BE9+BD9+AV9</f>
        <v>6.878852262952095</v>
      </c>
      <c r="EA9" s="1">
        <f t="shared" ref="EA9:EA62" si="86">AY9</f>
        <v>5.7944793758509086</v>
      </c>
      <c r="EB9" s="1">
        <f t="shared" ref="EB9:EB62" si="87">AX9</f>
        <v>4.1858668765761262</v>
      </c>
      <c r="EC9" s="1">
        <f t="shared" ref="EC9:EC62" si="88">DZ9+EA9+EB9</f>
        <v>16.859198515379127</v>
      </c>
      <c r="ED9" s="1">
        <f t="shared" ref="ED9:ED62" si="89">DZ9/EC9</f>
        <v>0.40801775106195814</v>
      </c>
      <c r="EE9" s="1">
        <f t="shared" ref="EE9:EE62" si="90">EA9/EC9</f>
        <v>0.3436983893727289</v>
      </c>
      <c r="EF9" s="1">
        <f t="shared" ref="EF9:EF62" si="91">EB9/EC9</f>
        <v>0.2482838595653131</v>
      </c>
      <c r="EG9" s="1">
        <f t="shared" ref="EG9:EG62" si="92">EF9+EE9/2</f>
        <v>0.42013305425167757</v>
      </c>
      <c r="EH9" s="1">
        <f t="shared" ref="EH9:EH62" si="93">EE9*SIN(2*PI()/6)</f>
        <v>0.29765153643657877</v>
      </c>
      <c r="EI9" s="83" t="s">
        <v>75</v>
      </c>
      <c r="EJ9" s="83" t="s">
        <v>74</v>
      </c>
      <c r="EK9" s="62">
        <f t="shared" ref="EK9:EK72" si="94">AV9</f>
        <v>3.8251998916589991</v>
      </c>
      <c r="EL9" s="62">
        <f t="shared" ref="EL9:EL72" si="95">AX9</f>
        <v>4.1858668765761262</v>
      </c>
      <c r="EM9" s="62">
        <f t="shared" ref="EM9:EM72" si="96">BD9</f>
        <v>3.0536523712930959</v>
      </c>
      <c r="EN9" s="1">
        <f t="shared" ref="EN9:EN62" si="97">EK9+EL9+EM9</f>
        <v>11.06471913952822</v>
      </c>
      <c r="EO9" s="1">
        <f t="shared" ref="EO9:EO62" si="98">EK9/EN9</f>
        <v>0.34571143139039484</v>
      </c>
      <c r="EP9" s="1">
        <f t="shared" ref="EP9:EP62" si="99">EL9/EN9</f>
        <v>0.37830755790468296</v>
      </c>
      <c r="EQ9" s="1">
        <f t="shared" ref="EQ9:EQ62" si="100">EM9/EN9</f>
        <v>0.27598101070492226</v>
      </c>
      <c r="ER9" s="1">
        <f t="shared" ref="ER9:ER62" si="101">EQ9+EP9/2</f>
        <v>0.46513478965726374</v>
      </c>
      <c r="ES9" s="1">
        <f t="shared" ref="ES9:ES62" si="102">EP9*SIN(2*PI()/6)</f>
        <v>0.32762395558910795</v>
      </c>
    </row>
    <row r="10" spans="1:149" x14ac:dyDescent="0.2">
      <c r="A10" s="83" t="s">
        <v>72</v>
      </c>
      <c r="B10" s="83" t="s">
        <v>76</v>
      </c>
      <c r="C10" s="83" t="s">
        <v>74</v>
      </c>
      <c r="D10" s="95">
        <v>12.8896605750228</v>
      </c>
      <c r="E10" s="95">
        <v>0.165541193833733</v>
      </c>
      <c r="F10" s="95">
        <v>21.9790195904943</v>
      </c>
      <c r="G10" s="95">
        <v>38.533629736811399</v>
      </c>
      <c r="H10" s="95">
        <v>0.76429111712424402</v>
      </c>
      <c r="I10" s="95">
        <v>0.930136528859975</v>
      </c>
      <c r="J10" s="95">
        <v>4.7895981538776999E-2</v>
      </c>
      <c r="K10" s="95">
        <v>5.8209180886149299E-2</v>
      </c>
      <c r="L10" s="95">
        <v>24.631616095428601</v>
      </c>
      <c r="M10" s="4">
        <v>1</v>
      </c>
      <c r="N10" s="4">
        <v>0</v>
      </c>
      <c r="O10">
        <f t="shared" si="42"/>
        <v>24.631616095428601</v>
      </c>
      <c r="P10" s="30">
        <f t="shared" si="43"/>
        <v>0</v>
      </c>
      <c r="R10" s="33">
        <v>25</v>
      </c>
      <c r="S10" s="83" t="s">
        <v>76</v>
      </c>
      <c r="T10" s="83" t="s">
        <v>74</v>
      </c>
      <c r="U10" s="1">
        <f t="shared" si="0"/>
        <v>319.7633484252741</v>
      </c>
      <c r="V10" s="1">
        <f t="shared" si="1"/>
        <v>5.3417616596880606</v>
      </c>
      <c r="W10" s="1">
        <f t="shared" si="2"/>
        <v>431.13023912307375</v>
      </c>
      <c r="X10" s="1">
        <f t="shared" si="3"/>
        <v>641.26526438361452</v>
      </c>
      <c r="Y10" s="1">
        <f t="shared" si="4"/>
        <v>16.226987624718557</v>
      </c>
      <c r="Z10" s="1">
        <f t="shared" si="5"/>
        <v>16.585886748573021</v>
      </c>
      <c r="AA10" s="1">
        <f t="shared" si="6"/>
        <v>0.99991610728135705</v>
      </c>
      <c r="AB10" s="1">
        <f t="shared" si="7"/>
        <v>0.82057110757018581</v>
      </c>
      <c r="AC10" s="1">
        <f t="shared" si="8"/>
        <v>342.81998741027979</v>
      </c>
      <c r="AD10" s="1">
        <f t="shared" si="9"/>
        <v>0</v>
      </c>
      <c r="AF10" s="83" t="s">
        <v>76</v>
      </c>
      <c r="AG10" s="83" t="s">
        <v>74</v>
      </c>
      <c r="AH10" s="1">
        <f t="shared" si="10"/>
        <v>319.7633484252741</v>
      </c>
      <c r="AI10" s="1">
        <f t="shared" si="11"/>
        <v>2.6708808298440303</v>
      </c>
      <c r="AJ10" s="1">
        <f t="shared" si="12"/>
        <v>646.6953586846106</v>
      </c>
      <c r="AK10" s="1">
        <f t="shared" si="13"/>
        <v>1282.530528767229</v>
      </c>
      <c r="AL10" s="1">
        <f t="shared" si="14"/>
        <v>8.1134938123592786</v>
      </c>
      <c r="AM10" s="1">
        <f t="shared" si="15"/>
        <v>16.585886748573021</v>
      </c>
      <c r="AN10" s="1">
        <f t="shared" si="16"/>
        <v>1.9998322145627141</v>
      </c>
      <c r="AO10" s="1">
        <f t="shared" si="17"/>
        <v>0.82057110757018581</v>
      </c>
      <c r="AP10" s="1">
        <f t="shared" si="18"/>
        <v>342.81998741027979</v>
      </c>
      <c r="AQ10" s="1">
        <f t="shared" si="19"/>
        <v>0</v>
      </c>
      <c r="AR10" s="1">
        <f t="shared" si="44"/>
        <v>2621.9998880003022</v>
      </c>
      <c r="AT10" s="83" t="s">
        <v>76</v>
      </c>
      <c r="AU10" s="83" t="s">
        <v>74</v>
      </c>
      <c r="AV10" s="22">
        <f t="shared" si="20"/>
        <v>3.0488497528993528</v>
      </c>
      <c r="AW10" s="22">
        <f t="shared" si="21"/>
        <v>5.0932130891145996E-2</v>
      </c>
      <c r="AX10" s="22">
        <f t="shared" si="22"/>
        <v>4.1107003960618025</v>
      </c>
      <c r="AY10" s="22">
        <f t="shared" si="23"/>
        <v>6.1142762373712642</v>
      </c>
      <c r="AZ10" s="22">
        <f t="shared" si="24"/>
        <v>0.15471956824809641</v>
      </c>
      <c r="BA10" s="22">
        <f t="shared" si="25"/>
        <v>0.15814156614268998</v>
      </c>
      <c r="BB10" s="22">
        <f t="shared" si="26"/>
        <v>9.5339068458537811E-3</v>
      </c>
      <c r="BC10" s="22">
        <f t="shared" si="27"/>
        <v>7.8239048686230446E-3</v>
      </c>
      <c r="BD10" s="22">
        <f t="shared" si="28"/>
        <v>3.2686880439927797</v>
      </c>
      <c r="BE10" s="22">
        <f t="shared" si="29"/>
        <v>0</v>
      </c>
      <c r="BF10" s="33">
        <v>25</v>
      </c>
      <c r="BG10" s="17">
        <f t="shared" si="45"/>
        <v>16.550338335193821</v>
      </c>
      <c r="BH10" s="1">
        <f t="shared" si="46"/>
        <v>1.8857237626287358</v>
      </c>
      <c r="BI10" s="1">
        <f t="shared" si="47"/>
        <v>2.2249766334330667</v>
      </c>
      <c r="BJ10">
        <v>8</v>
      </c>
      <c r="BK10" s="1">
        <f t="shared" si="48"/>
        <v>8.5425144303251983</v>
      </c>
      <c r="BL10" s="1">
        <f t="shared" si="49"/>
        <v>0.3637932652819324</v>
      </c>
      <c r="BM10" s="1">
        <f t="shared" si="50"/>
        <v>1.8857237626287358</v>
      </c>
      <c r="BN10" s="1">
        <f t="shared" si="51"/>
        <v>-1.310005494083466</v>
      </c>
      <c r="BO10" s="1">
        <f t="shared" si="52"/>
        <v>0.52193483142462238</v>
      </c>
      <c r="BP10" s="1">
        <f t="shared" si="53"/>
        <v>0.57571826854526975</v>
      </c>
      <c r="BQ10" s="1">
        <f t="shared" si="54"/>
        <v>5.378343712064737E-2</v>
      </c>
      <c r="BR10" s="83" t="s">
        <v>251</v>
      </c>
      <c r="BS10" s="83" t="s">
        <v>76</v>
      </c>
      <c r="BT10" s="83" t="s">
        <v>74</v>
      </c>
      <c r="BU10" s="1">
        <f t="shared" si="30"/>
        <v>1.5285690593428161</v>
      </c>
      <c r="BV10" s="1">
        <f t="shared" si="31"/>
        <v>0.52193483142462238</v>
      </c>
      <c r="BW10" s="1">
        <f t="shared" si="32"/>
        <v>6.3253617017607553</v>
      </c>
      <c r="BX10" s="1">
        <f t="shared" si="55"/>
        <v>8.3758655925281928</v>
      </c>
      <c r="BY10" s="1">
        <f t="shared" si="56"/>
        <v>0.18249684673861019</v>
      </c>
      <c r="BZ10" s="1">
        <f t="shared" si="57"/>
        <v>6.2314136450592236E-2</v>
      </c>
      <c r="CA10" s="1">
        <f t="shared" si="58"/>
        <v>0.75518901681079764</v>
      </c>
      <c r="CB10" s="1">
        <f t="shared" si="59"/>
        <v>0.78634608503609371</v>
      </c>
      <c r="CC10" s="1">
        <f t="shared" si="60"/>
        <v>5.3965625181102747E-2</v>
      </c>
      <c r="CD10" s="83" t="s">
        <v>251</v>
      </c>
      <c r="CE10" s="83" t="s">
        <v>76</v>
      </c>
      <c r="CF10" s="83" t="s">
        <v>74</v>
      </c>
      <c r="CG10" s="1">
        <f t="shared" si="33"/>
        <v>1.5285690593428161</v>
      </c>
      <c r="CH10" s="1">
        <f t="shared" si="34"/>
        <v>0.52193483142462238</v>
      </c>
      <c r="CI10" s="1">
        <f t="shared" si="35"/>
        <v>2.1084539005869183</v>
      </c>
      <c r="CJ10" s="1">
        <f t="shared" si="61"/>
        <v>4.1589577913543572</v>
      </c>
      <c r="CK10" s="1">
        <f t="shared" si="62"/>
        <v>0.3675365646942621</v>
      </c>
      <c r="CL10" s="1">
        <f t="shared" si="63"/>
        <v>0.12549654447314196</v>
      </c>
      <c r="CM10" s="1">
        <f t="shared" si="64"/>
        <v>0.50696689083259583</v>
      </c>
      <c r="CN10" s="1">
        <f t="shared" si="65"/>
        <v>0.56971516306916681</v>
      </c>
      <c r="CO10" s="1">
        <f t="shared" si="66"/>
        <v>0.10868319560090452</v>
      </c>
      <c r="CP10" s="83" t="s">
        <v>251</v>
      </c>
      <c r="CQ10" s="83" t="s">
        <v>76</v>
      </c>
      <c r="CR10" s="83" t="s">
        <v>74</v>
      </c>
      <c r="CS10" s="1">
        <f t="shared" si="36"/>
        <v>1.7943827823185901</v>
      </c>
      <c r="CT10" s="1">
        <f t="shared" si="37"/>
        <v>0.52193483142462238</v>
      </c>
      <c r="CU10" s="1">
        <f t="shared" si="38"/>
        <v>2.1084539005869183</v>
      </c>
      <c r="CV10" s="1">
        <f t="shared" si="67"/>
        <v>4.4247715143301303</v>
      </c>
      <c r="CW10" s="1">
        <f t="shared" si="68"/>
        <v>0.40553117296729912</v>
      </c>
      <c r="CX10" s="1">
        <f t="shared" si="69"/>
        <v>0.11795746508814671</v>
      </c>
      <c r="CY10" s="1">
        <f t="shared" ref="CY10:CY62" si="103">CU10/CV10</f>
        <v>0.47651136194455429</v>
      </c>
      <c r="CZ10" s="1">
        <f t="shared" ref="CZ10:CZ62" si="104">CY10+CX10/2</f>
        <v>0.53549009448862761</v>
      </c>
      <c r="DA10" s="1">
        <f t="shared" ref="DA10:DA62" si="105">CX10*SIN(2*PI()/6)</f>
        <v>0.10215416133235107</v>
      </c>
      <c r="DB10" s="83" t="s">
        <v>251</v>
      </c>
      <c r="DC10" s="83" t="s">
        <v>76</v>
      </c>
      <c r="DD10" s="83" t="s">
        <v>74</v>
      </c>
      <c r="DE10" s="1">
        <f t="shared" si="39"/>
        <v>4.1107003960618025</v>
      </c>
      <c r="DF10" s="1">
        <f t="shared" si="40"/>
        <v>6.1142762373712642</v>
      </c>
      <c r="DG10" s="1">
        <f t="shared" si="41"/>
        <v>6.3253617017607553</v>
      </c>
      <c r="DH10" s="1">
        <f t="shared" si="70"/>
        <v>16.550338335193821</v>
      </c>
      <c r="DI10" s="1">
        <f t="shared" si="71"/>
        <v>0.24837561098799507</v>
      </c>
      <c r="DJ10" s="1">
        <f t="shared" si="72"/>
        <v>0.36943512051167138</v>
      </c>
      <c r="DK10" s="1">
        <f t="shared" si="73"/>
        <v>0.38218926850033358</v>
      </c>
      <c r="DL10" s="1">
        <f t="shared" si="74"/>
        <v>0.56690682875616927</v>
      </c>
      <c r="DM10" s="1">
        <f t="shared" si="75"/>
        <v>0.31994019941327295</v>
      </c>
      <c r="DN10" s="83" t="s">
        <v>76</v>
      </c>
      <c r="DO10" s="83" t="s">
        <v>74</v>
      </c>
      <c r="DP10" s="62">
        <f t="shared" si="76"/>
        <v>3.0488497528993528</v>
      </c>
      <c r="DQ10" s="62">
        <f t="shared" si="77"/>
        <v>2.2249766334330667</v>
      </c>
      <c r="DR10" s="62">
        <f t="shared" si="78"/>
        <v>3.2686880439927797</v>
      </c>
      <c r="DS10" s="1">
        <f t="shared" si="79"/>
        <v>8.5425144303252001</v>
      </c>
      <c r="DT10" s="1">
        <f t="shared" si="80"/>
        <v>0.35690308488987682</v>
      </c>
      <c r="DU10" s="1">
        <f t="shared" si="81"/>
        <v>0.26045921860366883</v>
      </c>
      <c r="DV10" s="1">
        <f t="shared" si="82"/>
        <v>0.38263769650645424</v>
      </c>
      <c r="DW10" s="1">
        <f t="shared" si="83"/>
        <v>0.51286730580828865</v>
      </c>
      <c r="DX10" s="1">
        <f t="shared" si="84"/>
        <v>0.22556429996062166</v>
      </c>
      <c r="DY10" s="83" t="s">
        <v>251</v>
      </c>
      <c r="DZ10" s="1">
        <f t="shared" si="85"/>
        <v>6.3175377968921325</v>
      </c>
      <c r="EA10" s="1">
        <f t="shared" si="86"/>
        <v>6.1142762373712642</v>
      </c>
      <c r="EB10" s="1">
        <f t="shared" si="87"/>
        <v>4.1107003960618025</v>
      </c>
      <c r="EC10" s="1">
        <f t="shared" si="88"/>
        <v>16.542514430325198</v>
      </c>
      <c r="ED10" s="1">
        <f t="shared" si="89"/>
        <v>0.38189707033357806</v>
      </c>
      <c r="EE10" s="1">
        <f t="shared" si="90"/>
        <v>0.36960984759141408</v>
      </c>
      <c r="EF10" s="1">
        <f t="shared" si="91"/>
        <v>0.24849308207500792</v>
      </c>
      <c r="EG10" s="1">
        <f t="shared" si="92"/>
        <v>0.43329800587071499</v>
      </c>
      <c r="EH10" s="1">
        <f t="shared" si="93"/>
        <v>0.3200915175030592</v>
      </c>
      <c r="EI10" s="83" t="s">
        <v>76</v>
      </c>
      <c r="EJ10" s="83" t="s">
        <v>74</v>
      </c>
      <c r="EK10" s="62">
        <f t="shared" si="94"/>
        <v>3.0488497528993528</v>
      </c>
      <c r="EL10" s="62">
        <f t="shared" si="95"/>
        <v>4.1107003960618025</v>
      </c>
      <c r="EM10" s="62">
        <f t="shared" si="96"/>
        <v>3.2686880439927797</v>
      </c>
      <c r="EN10" s="1">
        <f t="shared" si="97"/>
        <v>10.428238192953936</v>
      </c>
      <c r="EO10" s="1">
        <f t="shared" si="98"/>
        <v>0.29236479801155424</v>
      </c>
      <c r="EP10" s="1">
        <f t="shared" si="99"/>
        <v>0.39418934627320712</v>
      </c>
      <c r="EQ10" s="1">
        <f t="shared" si="100"/>
        <v>0.31344585571523859</v>
      </c>
      <c r="ER10" s="1">
        <f t="shared" si="101"/>
        <v>0.51054052885184209</v>
      </c>
      <c r="ES10" s="1">
        <f t="shared" si="102"/>
        <v>0.34137798777377809</v>
      </c>
    </row>
    <row r="11" spans="1:149" x14ac:dyDescent="0.2">
      <c r="A11" s="83" t="s">
        <v>77</v>
      </c>
      <c r="B11" s="83" t="s">
        <v>78</v>
      </c>
      <c r="C11" s="83" t="s">
        <v>74</v>
      </c>
      <c r="D11" s="95">
        <v>15.154727813026801</v>
      </c>
      <c r="E11" s="95">
        <v>8.8083398910401303E-2</v>
      </c>
      <c r="F11" s="95">
        <v>21.978934827323801</v>
      </c>
      <c r="G11" s="95">
        <v>37.387273224775001</v>
      </c>
      <c r="H11" s="95">
        <v>0.13898182145214499</v>
      </c>
      <c r="I11" s="95">
        <v>0.77754764998315995</v>
      </c>
      <c r="J11" s="95">
        <v>0</v>
      </c>
      <c r="K11" s="95">
        <v>0.10413734613677</v>
      </c>
      <c r="L11" s="95">
        <v>24.370313918392</v>
      </c>
      <c r="M11" s="4">
        <v>1</v>
      </c>
      <c r="N11" s="4">
        <v>0</v>
      </c>
      <c r="O11">
        <f t="shared" si="42"/>
        <v>24.370313918392</v>
      </c>
      <c r="P11" s="30">
        <f t="shared" si="43"/>
        <v>0</v>
      </c>
      <c r="R11" s="33">
        <v>25</v>
      </c>
      <c r="S11" s="83" t="s">
        <v>78</v>
      </c>
      <c r="T11" s="83" t="s">
        <v>74</v>
      </c>
      <c r="U11" s="1">
        <f t="shared" si="0"/>
        <v>375.95454758191016</v>
      </c>
      <c r="V11" s="1">
        <f t="shared" si="1"/>
        <v>2.842316841252059</v>
      </c>
      <c r="W11" s="1">
        <f t="shared" si="2"/>
        <v>431.12857644809344</v>
      </c>
      <c r="X11" s="1">
        <f t="shared" si="3"/>
        <v>622.18793850515897</v>
      </c>
      <c r="Y11" s="1">
        <f t="shared" si="4"/>
        <v>2.9507817718077494</v>
      </c>
      <c r="Z11" s="1">
        <f t="shared" si="5"/>
        <v>13.864972360612697</v>
      </c>
      <c r="AA11" s="1">
        <f t="shared" si="6"/>
        <v>0</v>
      </c>
      <c r="AB11" s="1">
        <f t="shared" si="7"/>
        <v>1.4680175216003126</v>
      </c>
      <c r="AC11" s="1">
        <f t="shared" si="8"/>
        <v>339.18321389550454</v>
      </c>
      <c r="AD11" s="1">
        <f t="shared" si="9"/>
        <v>0</v>
      </c>
      <c r="AF11" s="83" t="s">
        <v>78</v>
      </c>
      <c r="AG11" s="83" t="s">
        <v>74</v>
      </c>
      <c r="AH11" s="1">
        <f t="shared" si="10"/>
        <v>375.95454758191016</v>
      </c>
      <c r="AI11" s="1">
        <f t="shared" si="11"/>
        <v>1.4211584206260295</v>
      </c>
      <c r="AJ11" s="1">
        <f t="shared" si="12"/>
        <v>646.6928646721401</v>
      </c>
      <c r="AK11" s="1">
        <f t="shared" si="13"/>
        <v>1244.3758770103179</v>
      </c>
      <c r="AL11" s="1">
        <f t="shared" si="14"/>
        <v>1.4753908859038747</v>
      </c>
      <c r="AM11" s="1">
        <f t="shared" si="15"/>
        <v>13.864972360612697</v>
      </c>
      <c r="AN11" s="1">
        <f t="shared" si="16"/>
        <v>0</v>
      </c>
      <c r="AO11" s="1">
        <f t="shared" si="17"/>
        <v>1.4680175216003126</v>
      </c>
      <c r="AP11" s="1">
        <f t="shared" si="18"/>
        <v>339.18321389550454</v>
      </c>
      <c r="AQ11" s="1">
        <f t="shared" si="19"/>
        <v>0</v>
      </c>
      <c r="AR11" s="1">
        <f t="shared" si="44"/>
        <v>2624.4360423486155</v>
      </c>
      <c r="AT11" s="83" t="s">
        <v>78</v>
      </c>
      <c r="AU11" s="83" t="s">
        <v>74</v>
      </c>
      <c r="AV11" s="22">
        <f t="shared" si="20"/>
        <v>3.5812889085064854</v>
      </c>
      <c r="AW11" s="22">
        <f t="shared" si="21"/>
        <v>2.7075501130411062E-2</v>
      </c>
      <c r="AX11" s="22">
        <f t="shared" si="22"/>
        <v>4.1068687661966718</v>
      </c>
      <c r="AY11" s="22">
        <f t="shared" si="23"/>
        <v>5.92687274966283</v>
      </c>
      <c r="AZ11" s="22">
        <f t="shared" si="24"/>
        <v>2.8108722447348026E-2</v>
      </c>
      <c r="BA11" s="22">
        <f t="shared" si="25"/>
        <v>0.13207573109883153</v>
      </c>
      <c r="BB11" s="22">
        <f t="shared" si="26"/>
        <v>0</v>
      </c>
      <c r="BC11" s="22">
        <f t="shared" si="27"/>
        <v>1.3984123616578779E-2</v>
      </c>
      <c r="BD11" s="22">
        <f t="shared" si="28"/>
        <v>3.2310104763685579</v>
      </c>
      <c r="BE11" s="22">
        <f t="shared" si="29"/>
        <v>0</v>
      </c>
      <c r="BF11" s="33">
        <v>25</v>
      </c>
      <c r="BG11" s="17">
        <f t="shared" si="45"/>
        <v>16.860025024351124</v>
      </c>
      <c r="BH11" s="1">
        <f t="shared" si="46"/>
        <v>2.07312725033717</v>
      </c>
      <c r="BI11" s="1">
        <f t="shared" si="47"/>
        <v>2.0337415158595018</v>
      </c>
      <c r="BJ11">
        <v>8</v>
      </c>
      <c r="BK11" s="1">
        <f t="shared" si="48"/>
        <v>8.8460409007345451</v>
      </c>
      <c r="BL11" s="1">
        <f t="shared" si="49"/>
        <v>0.18725995467659062</v>
      </c>
      <c r="BM11" s="1">
        <f t="shared" si="50"/>
        <v>2.0731272503371692</v>
      </c>
      <c r="BN11" s="1">
        <f t="shared" si="51"/>
        <v>-1.7258233173285937</v>
      </c>
      <c r="BO11" s="1">
        <f t="shared" si="52"/>
        <v>0.31933568577542215</v>
      </c>
      <c r="BP11" s="1">
        <f t="shared" si="53"/>
        <v>0.34730393300857543</v>
      </c>
      <c r="BQ11" s="1">
        <f t="shared" si="54"/>
        <v>2.7968247233153276E-2</v>
      </c>
      <c r="BR11" s="83" t="s">
        <v>251</v>
      </c>
      <c r="BS11" s="83" t="s">
        <v>78</v>
      </c>
      <c r="BT11" s="83" t="s">
        <v>74</v>
      </c>
      <c r="BU11" s="1">
        <f t="shared" si="30"/>
        <v>1.4817181874157075</v>
      </c>
      <c r="BV11" s="1">
        <f t="shared" si="31"/>
        <v>0.31933568577542215</v>
      </c>
      <c r="BW11" s="1">
        <f t="shared" si="32"/>
        <v>6.8262835084916222</v>
      </c>
      <c r="BX11" s="1">
        <f t="shared" si="55"/>
        <v>8.6273373816827519</v>
      </c>
      <c r="BY11" s="1">
        <f t="shared" si="56"/>
        <v>0.17174686949899948</v>
      </c>
      <c r="BZ11" s="1">
        <f t="shared" si="57"/>
        <v>3.7014396406175563E-2</v>
      </c>
      <c r="CA11" s="1">
        <f t="shared" si="58"/>
        <v>0.79123873409482492</v>
      </c>
      <c r="CB11" s="1">
        <f t="shared" si="59"/>
        <v>0.8097459322979127</v>
      </c>
      <c r="CC11" s="1">
        <f t="shared" si="60"/>
        <v>3.2055407593495462E-2</v>
      </c>
      <c r="CD11" s="83" t="s">
        <v>251</v>
      </c>
      <c r="CE11" s="83" t="s">
        <v>78</v>
      </c>
      <c r="CF11" s="83" t="s">
        <v>74</v>
      </c>
      <c r="CG11" s="1">
        <f t="shared" si="33"/>
        <v>1.4817181874157075</v>
      </c>
      <c r="CH11" s="1">
        <f t="shared" si="34"/>
        <v>0.31933568577542215</v>
      </c>
      <c r="CI11" s="1">
        <f t="shared" si="35"/>
        <v>2.2754278361638742</v>
      </c>
      <c r="CJ11" s="1">
        <f t="shared" si="61"/>
        <v>4.0764817093550043</v>
      </c>
      <c r="CK11" s="1">
        <f t="shared" si="62"/>
        <v>0.3634796604177945</v>
      </c>
      <c r="CL11" s="1">
        <f t="shared" si="63"/>
        <v>7.8336101703237765E-2</v>
      </c>
      <c r="CM11" s="1">
        <f t="shared" si="64"/>
        <v>0.55818423787896765</v>
      </c>
      <c r="CN11" s="1">
        <f t="shared" si="65"/>
        <v>0.59735228873058654</v>
      </c>
      <c r="CO11" s="1">
        <f t="shared" si="66"/>
        <v>6.7841054108445334E-2</v>
      </c>
      <c r="CP11" s="83" t="s">
        <v>251</v>
      </c>
      <c r="CQ11" s="83" t="s">
        <v>78</v>
      </c>
      <c r="CR11" s="83" t="s">
        <v>74</v>
      </c>
      <c r="CS11" s="1">
        <f t="shared" si="36"/>
        <v>1.893766540210625</v>
      </c>
      <c r="CT11" s="1">
        <f t="shared" si="37"/>
        <v>0.31933568577542215</v>
      </c>
      <c r="CU11" s="1">
        <f t="shared" si="38"/>
        <v>2.2754278361638742</v>
      </c>
      <c r="CV11" s="1">
        <f t="shared" si="67"/>
        <v>4.4885300621499216</v>
      </c>
      <c r="CW11" s="1">
        <f t="shared" si="68"/>
        <v>0.42191241096501564</v>
      </c>
      <c r="CX11" s="1">
        <f t="shared" si="69"/>
        <v>7.1144824999226225E-2</v>
      </c>
      <c r="CY11" s="1">
        <f t="shared" si="103"/>
        <v>0.50694276403575811</v>
      </c>
      <c r="CZ11" s="1">
        <f t="shared" si="104"/>
        <v>0.54251517653537118</v>
      </c>
      <c r="DA11" s="1">
        <f t="shared" si="105"/>
        <v>6.1613225797128114E-2</v>
      </c>
      <c r="DB11" s="83" t="s">
        <v>251</v>
      </c>
      <c r="DC11" s="83" t="s">
        <v>78</v>
      </c>
      <c r="DD11" s="83" t="s">
        <v>74</v>
      </c>
      <c r="DE11" s="1">
        <f t="shared" si="39"/>
        <v>4.1068687661966718</v>
      </c>
      <c r="DF11" s="1">
        <f t="shared" si="40"/>
        <v>5.92687274966283</v>
      </c>
      <c r="DG11" s="1">
        <f t="shared" si="41"/>
        <v>6.8262835084916222</v>
      </c>
      <c r="DH11" s="1">
        <f t="shared" si="70"/>
        <v>16.860025024351124</v>
      </c>
      <c r="DI11" s="1">
        <f t="shared" si="71"/>
        <v>0.2435861607717115</v>
      </c>
      <c r="DJ11" s="1">
        <f t="shared" si="72"/>
        <v>0.35153404227470486</v>
      </c>
      <c r="DK11" s="1">
        <f t="shared" si="73"/>
        <v>0.40487979695358367</v>
      </c>
      <c r="DL11" s="1">
        <f t="shared" si="74"/>
        <v>0.5806468180909361</v>
      </c>
      <c r="DM11" s="1">
        <f t="shared" si="75"/>
        <v>0.30443741090492721</v>
      </c>
      <c r="DN11" s="83" t="s">
        <v>78</v>
      </c>
      <c r="DO11" s="83" t="s">
        <v>74</v>
      </c>
      <c r="DP11" s="62">
        <f t="shared" si="76"/>
        <v>3.5812889085064854</v>
      </c>
      <c r="DQ11" s="62">
        <f t="shared" si="77"/>
        <v>2.0337415158595018</v>
      </c>
      <c r="DR11" s="62">
        <f t="shared" si="78"/>
        <v>3.2310104763685579</v>
      </c>
      <c r="DS11" s="1">
        <f t="shared" si="79"/>
        <v>8.8460409007345451</v>
      </c>
      <c r="DT11" s="1">
        <f t="shared" si="80"/>
        <v>0.40484652385103798</v>
      </c>
      <c r="DU11" s="1">
        <f t="shared" si="81"/>
        <v>0.22990415019340762</v>
      </c>
      <c r="DV11" s="1">
        <f t="shared" si="82"/>
        <v>0.36524932595555437</v>
      </c>
      <c r="DW11" s="1">
        <f t="shared" si="83"/>
        <v>0.48020140105225817</v>
      </c>
      <c r="DX11" s="1">
        <f t="shared" si="84"/>
        <v>0.19910283450296407</v>
      </c>
      <c r="DY11" s="83" t="s">
        <v>251</v>
      </c>
      <c r="DZ11" s="1">
        <f t="shared" si="85"/>
        <v>6.8122993848750433</v>
      </c>
      <c r="EA11" s="1">
        <f t="shared" si="86"/>
        <v>5.92687274966283</v>
      </c>
      <c r="EB11" s="1">
        <f t="shared" si="87"/>
        <v>4.1068687661966718</v>
      </c>
      <c r="EC11" s="1">
        <f t="shared" si="88"/>
        <v>16.846040900734547</v>
      </c>
      <c r="ED11" s="1">
        <f t="shared" si="89"/>
        <v>0.40438577972216622</v>
      </c>
      <c r="EE11" s="1">
        <f t="shared" si="90"/>
        <v>0.35182585537972888</v>
      </c>
      <c r="EF11" s="1">
        <f t="shared" si="91"/>
        <v>0.24378836489810479</v>
      </c>
      <c r="EG11" s="1">
        <f t="shared" si="92"/>
        <v>0.41970129258796923</v>
      </c>
      <c r="EH11" s="1">
        <f t="shared" si="93"/>
        <v>0.30469012846703519</v>
      </c>
      <c r="EI11" s="83" t="s">
        <v>78</v>
      </c>
      <c r="EJ11" s="83" t="s">
        <v>74</v>
      </c>
      <c r="EK11" s="62">
        <f t="shared" si="94"/>
        <v>3.5812889085064854</v>
      </c>
      <c r="EL11" s="62">
        <f t="shared" si="95"/>
        <v>4.1068687661966718</v>
      </c>
      <c r="EM11" s="62">
        <f t="shared" si="96"/>
        <v>3.2310104763685579</v>
      </c>
      <c r="EN11" s="1">
        <f t="shared" si="97"/>
        <v>10.919168151071716</v>
      </c>
      <c r="EO11" s="1">
        <f t="shared" si="98"/>
        <v>0.32798184430880678</v>
      </c>
      <c r="EP11" s="1">
        <f t="shared" si="99"/>
        <v>0.37611553456968999</v>
      </c>
      <c r="EQ11" s="1">
        <f t="shared" si="100"/>
        <v>0.29590262112150312</v>
      </c>
      <c r="ER11" s="1">
        <f t="shared" si="101"/>
        <v>0.48396038840634814</v>
      </c>
      <c r="ES11" s="1">
        <f t="shared" si="102"/>
        <v>0.32572560769531572</v>
      </c>
    </row>
    <row r="12" spans="1:149" x14ac:dyDescent="0.2">
      <c r="A12" s="83" t="s">
        <v>77</v>
      </c>
      <c r="B12" s="83" t="s">
        <v>113</v>
      </c>
      <c r="C12" s="83" t="s">
        <v>74</v>
      </c>
      <c r="D12" s="95">
        <v>14.9633421014008</v>
      </c>
      <c r="E12" s="95">
        <v>0.49406059510338701</v>
      </c>
      <c r="F12" s="95">
        <v>22.259388228479299</v>
      </c>
      <c r="G12" s="95">
        <v>34.209391960058902</v>
      </c>
      <c r="H12" s="95">
        <v>0.110360020423436</v>
      </c>
      <c r="I12" s="95">
        <v>0.99812497686588397</v>
      </c>
      <c r="J12" s="95">
        <v>1.6486070689689099E-2</v>
      </c>
      <c r="K12" s="95">
        <v>0.124262045395039</v>
      </c>
      <c r="L12" s="95">
        <v>26.775289698883501</v>
      </c>
      <c r="M12" s="4">
        <v>1</v>
      </c>
      <c r="N12" s="4">
        <v>0</v>
      </c>
      <c r="O12">
        <f t="shared" si="42"/>
        <v>26.775289698883501</v>
      </c>
      <c r="P12" s="30">
        <f t="shared" si="43"/>
        <v>0</v>
      </c>
      <c r="R12" s="33">
        <v>25</v>
      </c>
      <c r="S12" s="83" t="s">
        <v>113</v>
      </c>
      <c r="T12" s="83" t="s">
        <v>74</v>
      </c>
      <c r="U12" s="1">
        <f t="shared" si="0"/>
        <v>371.20670060532871</v>
      </c>
      <c r="V12" s="1">
        <f t="shared" si="1"/>
        <v>15.94258131988987</v>
      </c>
      <c r="W12" s="1">
        <f t="shared" si="2"/>
        <v>436.6298200957101</v>
      </c>
      <c r="X12" s="1">
        <f t="shared" si="3"/>
        <v>569.30257879944918</v>
      </c>
      <c r="Y12" s="1">
        <f t="shared" si="4"/>
        <v>2.3431002213043737</v>
      </c>
      <c r="Z12" s="1">
        <f t="shared" si="5"/>
        <v>17.798234252244722</v>
      </c>
      <c r="AA12" s="1">
        <f t="shared" si="6"/>
        <v>0.34417684112085806</v>
      </c>
      <c r="AB12" s="1">
        <f t="shared" si="7"/>
        <v>1.7517141225226611</v>
      </c>
      <c r="AC12" s="1">
        <f t="shared" si="8"/>
        <v>372.65538898933198</v>
      </c>
      <c r="AD12" s="1">
        <f t="shared" si="9"/>
        <v>0</v>
      </c>
      <c r="AF12" s="83" t="s">
        <v>113</v>
      </c>
      <c r="AG12" s="83" t="s">
        <v>74</v>
      </c>
      <c r="AH12" s="1">
        <f t="shared" ref="AH12:AQ12" si="106">U12*U$5</f>
        <v>371.20670060532871</v>
      </c>
      <c r="AI12" s="1">
        <f t="shared" si="106"/>
        <v>7.9712906599449349</v>
      </c>
      <c r="AJ12" s="1">
        <f t="shared" si="106"/>
        <v>654.94473014356515</v>
      </c>
      <c r="AK12" s="1">
        <f t="shared" si="106"/>
        <v>1138.6051575988984</v>
      </c>
      <c r="AL12" s="1">
        <f t="shared" si="106"/>
        <v>1.1715501106521868</v>
      </c>
      <c r="AM12" s="1">
        <f t="shared" si="106"/>
        <v>17.798234252244722</v>
      </c>
      <c r="AN12" s="1">
        <f t="shared" si="106"/>
        <v>0.68835368224171611</v>
      </c>
      <c r="AO12" s="1">
        <f t="shared" si="106"/>
        <v>1.7517141225226611</v>
      </c>
      <c r="AP12" s="1">
        <f t="shared" si="106"/>
        <v>372.65538898933198</v>
      </c>
      <c r="AQ12" s="1">
        <f t="shared" si="106"/>
        <v>0</v>
      </c>
      <c r="AR12" s="1">
        <f t="shared" si="44"/>
        <v>2566.7931201647302</v>
      </c>
      <c r="AT12" s="83" t="s">
        <v>113</v>
      </c>
      <c r="AU12" s="83" t="s">
        <v>74</v>
      </c>
      <c r="AV12" s="22">
        <f t="shared" ref="AV12:BE12" si="107">U12*$R12/$AR12</f>
        <v>3.615471555626439</v>
      </c>
      <c r="AW12" s="22">
        <f t="shared" si="107"/>
        <v>0.15527723284986361</v>
      </c>
      <c r="AX12" s="22">
        <f t="shared" si="107"/>
        <v>4.2526783388340261</v>
      </c>
      <c r="AY12" s="22">
        <f t="shared" si="107"/>
        <v>5.544881805306078</v>
      </c>
      <c r="AZ12" s="22">
        <f t="shared" si="107"/>
        <v>2.2821280403326774E-2</v>
      </c>
      <c r="BA12" s="22">
        <f t="shared" si="107"/>
        <v>0.17335088395342196</v>
      </c>
      <c r="BB12" s="22">
        <f t="shared" si="107"/>
        <v>3.3522066739329745E-3</v>
      </c>
      <c r="BC12" s="22">
        <f t="shared" si="107"/>
        <v>1.7061309974313793E-2</v>
      </c>
      <c r="BD12" s="22">
        <f t="shared" si="107"/>
        <v>3.6295814616081712</v>
      </c>
      <c r="BE12" s="22">
        <f t="shared" si="107"/>
        <v>0</v>
      </c>
      <c r="BF12" s="33">
        <v>25</v>
      </c>
      <c r="BG12" s="17">
        <f t="shared" si="45"/>
        <v>17.05967447134903</v>
      </c>
      <c r="BH12" s="1">
        <f t="shared" si="46"/>
        <v>2.455118194693922</v>
      </c>
      <c r="BI12" s="1">
        <f t="shared" si="47"/>
        <v>1.7975601441401041</v>
      </c>
      <c r="BJ12">
        <v>8</v>
      </c>
      <c r="BK12" s="1">
        <f t="shared" si="48"/>
        <v>9.0426131613747138</v>
      </c>
      <c r="BL12" s="1">
        <f t="shared" si="49"/>
        <v>0.35144939720661234</v>
      </c>
      <c r="BM12" s="1">
        <f t="shared" si="50"/>
        <v>2.4551181946939238</v>
      </c>
      <c r="BN12" s="1">
        <f t="shared" si="51"/>
        <v>-1.8827864668895344</v>
      </c>
      <c r="BO12" s="1">
        <f t="shared" si="52"/>
        <v>0.5248002811600343</v>
      </c>
      <c r="BP12" s="1">
        <f t="shared" si="53"/>
        <v>0.57233172780438935</v>
      </c>
      <c r="BQ12" s="1">
        <f t="shared" si="54"/>
        <v>4.7531446644355047E-2</v>
      </c>
      <c r="BR12" s="83" t="s">
        <v>251</v>
      </c>
      <c r="BS12" s="83" t="s">
        <v>113</v>
      </c>
      <c r="BT12" s="83" t="s">
        <v>74</v>
      </c>
      <c r="BU12" s="1">
        <f>AY12/4</f>
        <v>1.3862204513265195</v>
      </c>
      <c r="BV12" s="1">
        <f>AW12+AZ12+(BA12*2)</f>
        <v>0.5248002811600343</v>
      </c>
      <c r="BW12" s="1">
        <f>AV12+BD12+BC12</f>
        <v>7.2621143272089244</v>
      </c>
      <c r="BX12" s="1">
        <f t="shared" si="55"/>
        <v>9.173135059695479</v>
      </c>
      <c r="BY12" s="1">
        <f t="shared" si="56"/>
        <v>0.15111741430879336</v>
      </c>
      <c r="BZ12" s="1">
        <f t="shared" si="57"/>
        <v>5.7210569532098014E-2</v>
      </c>
      <c r="CA12" s="1">
        <f t="shared" si="58"/>
        <v>0.79167201615910854</v>
      </c>
      <c r="CB12" s="1">
        <f t="shared" si="59"/>
        <v>0.82027730092515749</v>
      </c>
      <c r="CC12" s="1">
        <f t="shared" si="60"/>
        <v>4.954580657977288E-2</v>
      </c>
      <c r="CD12" s="83" t="s">
        <v>251</v>
      </c>
      <c r="CE12" s="83" t="s">
        <v>113</v>
      </c>
      <c r="CF12" s="83" t="s">
        <v>74</v>
      </c>
      <c r="CG12" s="1">
        <f>AY12/4</f>
        <v>1.3862204513265195</v>
      </c>
      <c r="CH12" s="1">
        <f>AW12+AZ12+(BA12*2)</f>
        <v>0.5248002811600343</v>
      </c>
      <c r="CI12" s="1">
        <f>(AV12+BD12+BC12)/3</f>
        <v>2.4207047757363083</v>
      </c>
      <c r="CJ12" s="1">
        <f t="shared" si="61"/>
        <v>4.3317255082228616</v>
      </c>
      <c r="CK12" s="1">
        <f t="shared" si="62"/>
        <v>0.32001576477897181</v>
      </c>
      <c r="CL12" s="1">
        <f t="shared" si="63"/>
        <v>0.12115270927574066</v>
      </c>
      <c r="CM12" s="1">
        <f t="shared" si="64"/>
        <v>0.55883152594528762</v>
      </c>
      <c r="CN12" s="1">
        <f t="shared" si="65"/>
        <v>0.61940788058315799</v>
      </c>
      <c r="CO12" s="1">
        <f t="shared" si="66"/>
        <v>0.10492132397010201</v>
      </c>
      <c r="CP12" s="83" t="s">
        <v>251</v>
      </c>
      <c r="CQ12" s="83" t="s">
        <v>113</v>
      </c>
      <c r="CR12" s="83" t="s">
        <v>74</v>
      </c>
      <c r="CS12" s="1">
        <f>((AX12+BE12)-CH12)/2</f>
        <v>1.8639390288369959</v>
      </c>
      <c r="CT12" s="1">
        <f>AW12+AZ12+(BA12*2)</f>
        <v>0.5248002811600343</v>
      </c>
      <c r="CU12" s="1">
        <f>(AV12+BD12+BC12)/3</f>
        <v>2.4207047757363083</v>
      </c>
      <c r="CV12" s="1">
        <f t="shared" si="67"/>
        <v>4.8094440857333378</v>
      </c>
      <c r="CW12" s="1">
        <f t="shared" si="68"/>
        <v>0.38755810351681941</v>
      </c>
      <c r="CX12" s="1">
        <f t="shared" si="69"/>
        <v>0.10911869891923558</v>
      </c>
      <c r="CY12" s="1">
        <f t="shared" si="103"/>
        <v>0.50332319756394517</v>
      </c>
      <c r="CZ12" s="1">
        <f t="shared" si="104"/>
        <v>0.55788254702356299</v>
      </c>
      <c r="DA12" s="1">
        <f t="shared" si="105"/>
        <v>9.4499565291963572E-2</v>
      </c>
      <c r="DB12" s="83" t="s">
        <v>251</v>
      </c>
      <c r="DC12" s="83" t="s">
        <v>113</v>
      </c>
      <c r="DD12" s="83" t="s">
        <v>74</v>
      </c>
      <c r="DE12" s="1">
        <f>AX12</f>
        <v>4.2526783388340261</v>
      </c>
      <c r="DF12" s="1">
        <f>AY12</f>
        <v>5.544881805306078</v>
      </c>
      <c r="DG12" s="1">
        <f>AV12+BD12+BC12</f>
        <v>7.2621143272089244</v>
      </c>
      <c r="DH12" s="1">
        <f t="shared" si="70"/>
        <v>17.059674471349027</v>
      </c>
      <c r="DI12" s="1">
        <f t="shared" si="71"/>
        <v>0.24928250219406076</v>
      </c>
      <c r="DJ12" s="1">
        <f t="shared" si="72"/>
        <v>0.32502858214665603</v>
      </c>
      <c r="DK12" s="1">
        <f t="shared" si="73"/>
        <v>0.4256889156592833</v>
      </c>
      <c r="DL12" s="1">
        <f t="shared" si="74"/>
        <v>0.58820320673261128</v>
      </c>
      <c r="DM12" s="1">
        <f t="shared" si="75"/>
        <v>0.28148300909504137</v>
      </c>
      <c r="DN12" s="83" t="s">
        <v>113</v>
      </c>
      <c r="DO12" s="83" t="s">
        <v>74</v>
      </c>
      <c r="DP12" s="62">
        <f t="shared" si="76"/>
        <v>3.615471555626439</v>
      </c>
      <c r="DQ12" s="62">
        <f t="shared" si="77"/>
        <v>1.7975601441401041</v>
      </c>
      <c r="DR12" s="62">
        <f t="shared" si="78"/>
        <v>3.6295814616081712</v>
      </c>
      <c r="DS12" s="1">
        <f t="shared" si="79"/>
        <v>9.0426131613747138</v>
      </c>
      <c r="DT12" s="1">
        <f t="shared" si="80"/>
        <v>0.39982596746146692</v>
      </c>
      <c r="DU12" s="1">
        <f t="shared" si="81"/>
        <v>0.19878768582275921</v>
      </c>
      <c r="DV12" s="1">
        <f t="shared" si="82"/>
        <v>0.40138634671577389</v>
      </c>
      <c r="DW12" s="1">
        <f t="shared" si="83"/>
        <v>0.50078018962715354</v>
      </c>
      <c r="DX12" s="1">
        <f t="shared" si="84"/>
        <v>0.17215518588202916</v>
      </c>
      <c r="DY12" s="83" t="s">
        <v>251</v>
      </c>
      <c r="DZ12" s="1">
        <f t="shared" si="85"/>
        <v>7.2450530172346106</v>
      </c>
      <c r="EA12" s="1">
        <f t="shared" si="86"/>
        <v>5.544881805306078</v>
      </c>
      <c r="EB12" s="1">
        <f t="shared" si="87"/>
        <v>4.2526783388340261</v>
      </c>
      <c r="EC12" s="1">
        <f t="shared" si="88"/>
        <v>17.042613161374714</v>
      </c>
      <c r="ED12" s="1">
        <f t="shared" si="89"/>
        <v>0.42511397451975025</v>
      </c>
      <c r="EE12" s="1">
        <f t="shared" si="90"/>
        <v>0.32535396730549326</v>
      </c>
      <c r="EF12" s="1">
        <f t="shared" si="91"/>
        <v>0.24953205817475652</v>
      </c>
      <c r="EG12" s="1">
        <f t="shared" si="92"/>
        <v>0.41220904182750318</v>
      </c>
      <c r="EH12" s="1">
        <f t="shared" si="93"/>
        <v>0.28176480090860884</v>
      </c>
      <c r="EI12" s="83" t="s">
        <v>113</v>
      </c>
      <c r="EJ12" s="83" t="s">
        <v>74</v>
      </c>
      <c r="EK12" s="62">
        <f t="shared" si="94"/>
        <v>3.615471555626439</v>
      </c>
      <c r="EL12" s="62">
        <f t="shared" si="95"/>
        <v>4.2526783388340261</v>
      </c>
      <c r="EM12" s="62">
        <f t="shared" si="96"/>
        <v>3.6295814616081712</v>
      </c>
      <c r="EN12" s="1">
        <f t="shared" si="97"/>
        <v>11.497731356068638</v>
      </c>
      <c r="EO12" s="1">
        <f t="shared" si="98"/>
        <v>0.31445086371044412</v>
      </c>
      <c r="EP12" s="1">
        <f t="shared" si="99"/>
        <v>0.36987108214086184</v>
      </c>
      <c r="EQ12" s="1">
        <f t="shared" si="100"/>
        <v>0.31567805414869393</v>
      </c>
      <c r="ER12" s="1">
        <f t="shared" si="101"/>
        <v>0.50061359521912485</v>
      </c>
      <c r="ES12" s="1">
        <f t="shared" si="102"/>
        <v>0.32031775325922712</v>
      </c>
    </row>
    <row r="13" spans="1:149" x14ac:dyDescent="0.2">
      <c r="A13" s="83" t="s">
        <v>77</v>
      </c>
      <c r="B13" s="83" t="s">
        <v>79</v>
      </c>
      <c r="C13" s="83" t="s">
        <v>74</v>
      </c>
      <c r="D13" s="95">
        <v>14.4035236516258</v>
      </c>
      <c r="E13" s="95">
        <v>0</v>
      </c>
      <c r="F13" s="95">
        <v>21.043595378889201</v>
      </c>
      <c r="G13" s="95">
        <v>34.541210065508501</v>
      </c>
      <c r="H13" s="95">
        <v>0.172980510259549</v>
      </c>
      <c r="I13" s="95">
        <v>0.83508501331205198</v>
      </c>
      <c r="J13" s="95">
        <v>7.2113389148358395E-2</v>
      </c>
      <c r="K13" s="95">
        <v>0.26471618425779497</v>
      </c>
      <c r="L13" s="95">
        <v>28.6667758069987</v>
      </c>
      <c r="M13" s="4">
        <v>1</v>
      </c>
      <c r="N13" s="4">
        <v>0</v>
      </c>
      <c r="O13">
        <f t="shared" si="42"/>
        <v>28.6667758069987</v>
      </c>
      <c r="P13" s="30">
        <f t="shared" si="43"/>
        <v>0</v>
      </c>
      <c r="R13" s="33">
        <v>25</v>
      </c>
      <c r="S13" s="83" t="s">
        <v>79</v>
      </c>
      <c r="T13" s="83" t="s">
        <v>74</v>
      </c>
      <c r="U13" s="1">
        <f t="shared" si="0"/>
        <v>357.31887004777474</v>
      </c>
      <c r="V13" s="1">
        <f t="shared" si="1"/>
        <v>0</v>
      </c>
      <c r="W13" s="1">
        <f t="shared" si="2"/>
        <v>412.78139228892115</v>
      </c>
      <c r="X13" s="1">
        <f t="shared" si="3"/>
        <v>574.82459752884836</v>
      </c>
      <c r="Y13" s="1">
        <f t="shared" si="4"/>
        <v>3.6726222985042249</v>
      </c>
      <c r="Z13" s="1">
        <f t="shared" si="5"/>
        <v>14.890959581170684</v>
      </c>
      <c r="AA13" s="1">
        <f t="shared" si="6"/>
        <v>1.5054987296108224</v>
      </c>
      <c r="AB13" s="1">
        <f t="shared" si="7"/>
        <v>3.7316871531490436</v>
      </c>
      <c r="AC13" s="1">
        <f t="shared" si="8"/>
        <v>398.98087414055254</v>
      </c>
      <c r="AD13" s="1">
        <f t="shared" si="9"/>
        <v>0</v>
      </c>
      <c r="AF13" s="83" t="s">
        <v>79</v>
      </c>
      <c r="AG13" s="83" t="s">
        <v>74</v>
      </c>
      <c r="AH13" s="1">
        <f t="shared" si="10"/>
        <v>357.31887004777474</v>
      </c>
      <c r="AI13" s="1">
        <f t="shared" si="11"/>
        <v>0</v>
      </c>
      <c r="AJ13" s="1">
        <f t="shared" si="12"/>
        <v>619.17208843338176</v>
      </c>
      <c r="AK13" s="1">
        <f t="shared" si="13"/>
        <v>1149.6491950576967</v>
      </c>
      <c r="AL13" s="1">
        <f t="shared" si="14"/>
        <v>1.8363111492521125</v>
      </c>
      <c r="AM13" s="1">
        <f t="shared" si="15"/>
        <v>14.890959581170684</v>
      </c>
      <c r="AN13" s="1">
        <f t="shared" si="16"/>
        <v>3.0109974592216449</v>
      </c>
      <c r="AO13" s="1">
        <f t="shared" si="17"/>
        <v>3.7316871531490436</v>
      </c>
      <c r="AP13" s="1">
        <f t="shared" si="18"/>
        <v>398.98087414055254</v>
      </c>
      <c r="AQ13" s="1">
        <f t="shared" si="19"/>
        <v>0</v>
      </c>
      <c r="AR13" s="1">
        <f t="shared" si="44"/>
        <v>2548.590983022199</v>
      </c>
      <c r="AT13" s="83" t="s">
        <v>79</v>
      </c>
      <c r="AU13" s="83" t="s">
        <v>74</v>
      </c>
      <c r="AV13" s="22">
        <f t="shared" si="20"/>
        <v>3.5050629193552947</v>
      </c>
      <c r="AW13" s="22">
        <f t="shared" si="21"/>
        <v>0</v>
      </c>
      <c r="AX13" s="22">
        <f t="shared" si="22"/>
        <v>4.0491137557843047</v>
      </c>
      <c r="AY13" s="22">
        <f t="shared" si="23"/>
        <v>5.6386509384805574</v>
      </c>
      <c r="AZ13" s="22">
        <f t="shared" si="24"/>
        <v>3.6026007340623903E-2</v>
      </c>
      <c r="BA13" s="22">
        <f t="shared" si="25"/>
        <v>0.14607051190607798</v>
      </c>
      <c r="BB13" s="22">
        <f t="shared" si="26"/>
        <v>1.4767951582265612E-2</v>
      </c>
      <c r="BC13" s="22">
        <f t="shared" si="27"/>
        <v>3.660539468679172E-2</v>
      </c>
      <c r="BD13" s="22">
        <f t="shared" si="28"/>
        <v>3.9137397565794232</v>
      </c>
      <c r="BE13" s="22">
        <f t="shared" si="29"/>
        <v>0</v>
      </c>
      <c r="BF13" s="33">
        <v>25</v>
      </c>
      <c r="BG13" s="17">
        <f t="shared" si="45"/>
        <v>17.143172764886373</v>
      </c>
      <c r="BH13" s="1">
        <f t="shared" si="46"/>
        <v>2.3613490615194426</v>
      </c>
      <c r="BI13" s="1">
        <f t="shared" si="47"/>
        <v>1.6877646942648621</v>
      </c>
      <c r="BJ13">
        <v>8</v>
      </c>
      <c r="BK13" s="1">
        <f t="shared" si="48"/>
        <v>9.1065673701995795</v>
      </c>
      <c r="BL13" s="1">
        <f t="shared" si="49"/>
        <v>0.18209651924670189</v>
      </c>
      <c r="BM13" s="1">
        <f t="shared" si="50"/>
        <v>2.3613490615194408</v>
      </c>
      <c r="BN13" s="1">
        <f t="shared" si="51"/>
        <v>-1.9008994346640229</v>
      </c>
      <c r="BO13" s="1">
        <f t="shared" si="52"/>
        <v>0.32816703115277984</v>
      </c>
      <c r="BP13" s="1">
        <f t="shared" si="53"/>
        <v>0.4604496268554179</v>
      </c>
      <c r="BQ13" s="1">
        <f t="shared" si="54"/>
        <v>0.13228259570263806</v>
      </c>
      <c r="BR13" s="83" t="s">
        <v>251</v>
      </c>
      <c r="BS13" s="83" t="s">
        <v>79</v>
      </c>
      <c r="BT13" s="83" t="s">
        <v>74</v>
      </c>
      <c r="BU13" s="1">
        <f t="shared" si="30"/>
        <v>1.4096627346201394</v>
      </c>
      <c r="BV13" s="1">
        <f t="shared" si="31"/>
        <v>0.32816703115277984</v>
      </c>
      <c r="BW13" s="1">
        <f t="shared" si="32"/>
        <v>7.4554080706215089</v>
      </c>
      <c r="BX13" s="1">
        <f t="shared" si="55"/>
        <v>9.1932378363944274</v>
      </c>
      <c r="BY13" s="1">
        <f t="shared" si="56"/>
        <v>0.15333691564461979</v>
      </c>
      <c r="BZ13" s="1">
        <f t="shared" si="57"/>
        <v>3.5696567084735231E-2</v>
      </c>
      <c r="CA13" s="1">
        <f t="shared" si="58"/>
        <v>0.81096651727064506</v>
      </c>
      <c r="CB13" s="1">
        <f t="shared" si="59"/>
        <v>0.82881480081301273</v>
      </c>
      <c r="CC13" s="1">
        <f t="shared" si="60"/>
        <v>3.0914133923276129E-2</v>
      </c>
      <c r="CD13" s="83" t="s">
        <v>251</v>
      </c>
      <c r="CE13" s="83" t="s">
        <v>79</v>
      </c>
      <c r="CF13" s="83" t="s">
        <v>74</v>
      </c>
      <c r="CG13" s="1">
        <f t="shared" si="33"/>
        <v>1.4096627346201394</v>
      </c>
      <c r="CH13" s="1">
        <f t="shared" si="34"/>
        <v>0.32816703115277984</v>
      </c>
      <c r="CI13" s="1">
        <f t="shared" si="35"/>
        <v>2.4851360235405031</v>
      </c>
      <c r="CJ13" s="1">
        <f t="shared" si="61"/>
        <v>4.222965789313422</v>
      </c>
      <c r="CK13" s="1">
        <f t="shared" si="62"/>
        <v>0.33380870339689045</v>
      </c>
      <c r="CL13" s="1">
        <f t="shared" si="63"/>
        <v>7.7710085168872248E-2</v>
      </c>
      <c r="CM13" s="1">
        <f t="shared" si="64"/>
        <v>0.58848121143423737</v>
      </c>
      <c r="CN13" s="1">
        <f t="shared" si="65"/>
        <v>0.62733625401867354</v>
      </c>
      <c r="CO13" s="1">
        <f t="shared" si="66"/>
        <v>6.7298907886495701E-2</v>
      </c>
      <c r="CP13" s="83" t="s">
        <v>251</v>
      </c>
      <c r="CQ13" s="83" t="s">
        <v>79</v>
      </c>
      <c r="CR13" s="83" t="s">
        <v>74</v>
      </c>
      <c r="CS13" s="1">
        <f t="shared" si="36"/>
        <v>1.8604733623157623</v>
      </c>
      <c r="CT13" s="1">
        <f t="shared" si="37"/>
        <v>0.32816703115277984</v>
      </c>
      <c r="CU13" s="1">
        <f t="shared" si="38"/>
        <v>2.4851360235405031</v>
      </c>
      <c r="CV13" s="1">
        <f t="shared" si="67"/>
        <v>4.6737764170090452</v>
      </c>
      <c r="CW13" s="1">
        <f t="shared" si="68"/>
        <v>0.39806640205231747</v>
      </c>
      <c r="CX13" s="1">
        <f t="shared" si="69"/>
        <v>7.0214533574712232E-2</v>
      </c>
      <c r="CY13" s="1">
        <f t="shared" si="103"/>
        <v>0.53171906437297034</v>
      </c>
      <c r="CZ13" s="1">
        <f t="shared" si="104"/>
        <v>0.56682633116032644</v>
      </c>
      <c r="DA13" s="1">
        <f t="shared" si="105"/>
        <v>6.080756979057618E-2</v>
      </c>
      <c r="DB13" s="83" t="s">
        <v>251</v>
      </c>
      <c r="DC13" s="83" t="s">
        <v>79</v>
      </c>
      <c r="DD13" s="83" t="s">
        <v>74</v>
      </c>
      <c r="DE13" s="1">
        <f t="shared" si="39"/>
        <v>4.0491137557843047</v>
      </c>
      <c r="DF13" s="1">
        <f t="shared" si="40"/>
        <v>5.6386509384805574</v>
      </c>
      <c r="DG13" s="1">
        <f t="shared" si="41"/>
        <v>7.4554080706215089</v>
      </c>
      <c r="DH13" s="1">
        <f t="shared" si="70"/>
        <v>17.143172764886373</v>
      </c>
      <c r="DI13" s="1">
        <f t="shared" si="71"/>
        <v>0.23619395378654359</v>
      </c>
      <c r="DJ13" s="1">
        <f t="shared" si="72"/>
        <v>0.32891524899229652</v>
      </c>
      <c r="DK13" s="1">
        <f t="shared" si="73"/>
        <v>0.43489079722115981</v>
      </c>
      <c r="DL13" s="1">
        <f t="shared" si="74"/>
        <v>0.59934842171730807</v>
      </c>
      <c r="DM13" s="1">
        <f t="shared" si="75"/>
        <v>0.28484896131941273</v>
      </c>
      <c r="DN13" s="83" t="s">
        <v>79</v>
      </c>
      <c r="DO13" s="83" t="s">
        <v>74</v>
      </c>
      <c r="DP13" s="62">
        <f t="shared" si="76"/>
        <v>3.5050629193552947</v>
      </c>
      <c r="DQ13" s="62">
        <f t="shared" si="77"/>
        <v>1.6877646942648621</v>
      </c>
      <c r="DR13" s="62">
        <f t="shared" si="78"/>
        <v>3.9137397565794232</v>
      </c>
      <c r="DS13" s="1">
        <f t="shared" si="79"/>
        <v>9.1065673701995795</v>
      </c>
      <c r="DT13" s="1">
        <f t="shared" si="80"/>
        <v>0.38489397561866145</v>
      </c>
      <c r="DU13" s="1">
        <f t="shared" si="81"/>
        <v>0.18533489356131266</v>
      </c>
      <c r="DV13" s="1">
        <f t="shared" si="82"/>
        <v>0.42977113082002594</v>
      </c>
      <c r="DW13" s="1">
        <f t="shared" si="83"/>
        <v>0.52243857760068224</v>
      </c>
      <c r="DX13" s="1">
        <f t="shared" si="84"/>
        <v>0.16050472603178176</v>
      </c>
      <c r="DY13" s="83" t="s">
        <v>251</v>
      </c>
      <c r="DZ13" s="1">
        <f t="shared" si="85"/>
        <v>7.4188026759347174</v>
      </c>
      <c r="EA13" s="1">
        <f t="shared" si="86"/>
        <v>5.6386509384805574</v>
      </c>
      <c r="EB13" s="1">
        <f t="shared" si="87"/>
        <v>4.0491137557843047</v>
      </c>
      <c r="EC13" s="1">
        <f t="shared" si="88"/>
        <v>17.106567370199578</v>
      </c>
      <c r="ED13" s="1">
        <f t="shared" si="89"/>
        <v>0.43368155138234282</v>
      </c>
      <c r="EE13" s="1">
        <f t="shared" si="90"/>
        <v>0.3296190764900821</v>
      </c>
      <c r="EF13" s="1">
        <f t="shared" si="91"/>
        <v>0.23669937212757516</v>
      </c>
      <c r="EG13" s="1">
        <f t="shared" si="92"/>
        <v>0.40150891037261621</v>
      </c>
      <c r="EH13" s="1">
        <f t="shared" si="93"/>
        <v>0.28545849381237709</v>
      </c>
      <c r="EI13" s="83" t="s">
        <v>79</v>
      </c>
      <c r="EJ13" s="83" t="s">
        <v>74</v>
      </c>
      <c r="EK13" s="62">
        <f t="shared" si="94"/>
        <v>3.5050629193552947</v>
      </c>
      <c r="EL13" s="62">
        <f t="shared" si="95"/>
        <v>4.0491137557843047</v>
      </c>
      <c r="EM13" s="62">
        <f t="shared" si="96"/>
        <v>3.9137397565794232</v>
      </c>
      <c r="EN13" s="1">
        <f t="shared" si="97"/>
        <v>11.467916431719022</v>
      </c>
      <c r="EO13" s="1">
        <f t="shared" si="98"/>
        <v>0.30564077966775793</v>
      </c>
      <c r="EP13" s="1">
        <f t="shared" si="99"/>
        <v>0.3530819028803604</v>
      </c>
      <c r="EQ13" s="1">
        <f t="shared" si="100"/>
        <v>0.34127731745188172</v>
      </c>
      <c r="ER13" s="1">
        <f t="shared" si="101"/>
        <v>0.51781826889206195</v>
      </c>
      <c r="ES13" s="1">
        <f t="shared" si="102"/>
        <v>0.30577789751094203</v>
      </c>
    </row>
    <row r="14" spans="1:149" x14ac:dyDescent="0.2">
      <c r="A14" s="83" t="s">
        <v>77</v>
      </c>
      <c r="B14" s="83" t="s">
        <v>80</v>
      </c>
      <c r="C14" s="83" t="s">
        <v>74</v>
      </c>
      <c r="D14" s="95">
        <v>12.9231150819947</v>
      </c>
      <c r="E14" s="95">
        <v>0</v>
      </c>
      <c r="F14" s="95">
        <v>19.8697021057401</v>
      </c>
      <c r="G14" s="95">
        <v>33.616834563582401</v>
      </c>
      <c r="H14" s="95">
        <v>0.14912836512046401</v>
      </c>
      <c r="I14" s="95">
        <v>0.84905871878137096</v>
      </c>
      <c r="J14" s="95">
        <v>5.5605725564964903E-2</v>
      </c>
      <c r="K14" s="95">
        <v>0.18625759250830901</v>
      </c>
      <c r="L14" s="95">
        <v>32.350297846707598</v>
      </c>
      <c r="M14" s="4">
        <v>1</v>
      </c>
      <c r="N14" s="4">
        <v>0</v>
      </c>
      <c r="O14">
        <f t="shared" si="42"/>
        <v>32.350297846707598</v>
      </c>
      <c r="P14" s="30">
        <f t="shared" si="43"/>
        <v>0</v>
      </c>
      <c r="R14" s="33">
        <v>25</v>
      </c>
      <c r="S14" s="83" t="s">
        <v>80</v>
      </c>
      <c r="T14" s="83" t="s">
        <v>74</v>
      </c>
      <c r="U14" s="1">
        <f t="shared" si="0"/>
        <v>320.59327913655915</v>
      </c>
      <c r="V14" s="1">
        <f t="shared" si="1"/>
        <v>0</v>
      </c>
      <c r="W14" s="1">
        <f t="shared" si="2"/>
        <v>389.7548471114182</v>
      </c>
      <c r="X14" s="1">
        <f t="shared" si="3"/>
        <v>559.44141393879841</v>
      </c>
      <c r="Y14" s="1">
        <f t="shared" si="4"/>
        <v>3.1662073273983871</v>
      </c>
      <c r="Z14" s="1">
        <f t="shared" si="5"/>
        <v>15.140134072421024</v>
      </c>
      <c r="AA14" s="1">
        <f t="shared" si="6"/>
        <v>1.1608710973896639</v>
      </c>
      <c r="AB14" s="1">
        <f t="shared" si="7"/>
        <v>2.6256613931199766</v>
      </c>
      <c r="AC14" s="1">
        <f t="shared" si="8"/>
        <v>450.24770837449688</v>
      </c>
      <c r="AD14" s="1">
        <f t="shared" si="9"/>
        <v>0</v>
      </c>
      <c r="AF14" s="83" t="s">
        <v>80</v>
      </c>
      <c r="AG14" s="83" t="s">
        <v>74</v>
      </c>
      <c r="AH14" s="1">
        <f t="shared" si="10"/>
        <v>320.59327913655915</v>
      </c>
      <c r="AI14" s="1">
        <f t="shared" si="11"/>
        <v>0</v>
      </c>
      <c r="AJ14" s="1">
        <f t="shared" si="12"/>
        <v>584.63227066712727</v>
      </c>
      <c r="AK14" s="1">
        <f t="shared" si="13"/>
        <v>1118.8828278775968</v>
      </c>
      <c r="AL14" s="1">
        <f t="shared" si="14"/>
        <v>1.5831036636991935</v>
      </c>
      <c r="AM14" s="1">
        <f t="shared" si="15"/>
        <v>15.140134072421024</v>
      </c>
      <c r="AN14" s="1">
        <f t="shared" si="16"/>
        <v>2.3217421947793278</v>
      </c>
      <c r="AO14" s="1">
        <f t="shared" si="17"/>
        <v>2.6256613931199766</v>
      </c>
      <c r="AP14" s="1">
        <f t="shared" si="18"/>
        <v>450.24770837449688</v>
      </c>
      <c r="AQ14" s="1">
        <f t="shared" si="19"/>
        <v>0</v>
      </c>
      <c r="AR14" s="1">
        <f t="shared" si="44"/>
        <v>2496.0267273797995</v>
      </c>
      <c r="AT14" s="83" t="s">
        <v>80</v>
      </c>
      <c r="AU14" s="83" t="s">
        <v>74</v>
      </c>
      <c r="AV14" s="22">
        <f t="shared" si="20"/>
        <v>3.2110361201250184</v>
      </c>
      <c r="AW14" s="22">
        <f t="shared" si="21"/>
        <v>0</v>
      </c>
      <c r="AX14" s="22">
        <f t="shared" si="22"/>
        <v>3.9037527406663912</v>
      </c>
      <c r="AY14" s="22">
        <f t="shared" si="23"/>
        <v>5.6033195458414751</v>
      </c>
      <c r="AZ14" s="22">
        <f t="shared" si="24"/>
        <v>3.1712474196160842E-2</v>
      </c>
      <c r="BA14" s="22">
        <f t="shared" si="25"/>
        <v>0.15164234727881257</v>
      </c>
      <c r="BB14" s="22">
        <f t="shared" si="26"/>
        <v>1.1627190172441449E-2</v>
      </c>
      <c r="BC14" s="22">
        <f t="shared" si="27"/>
        <v>2.6298410232532453E-2</v>
      </c>
      <c r="BD14" s="22">
        <f t="shared" si="28"/>
        <v>4.5096443022381392</v>
      </c>
      <c r="BE14" s="22">
        <f t="shared" si="29"/>
        <v>0</v>
      </c>
      <c r="BF14" s="33">
        <v>25</v>
      </c>
      <c r="BG14" s="17">
        <f t="shared" si="45"/>
        <v>17.254051119103558</v>
      </c>
      <c r="BH14" s="1">
        <f t="shared" si="46"/>
        <v>2.3966804541585249</v>
      </c>
      <c r="BI14" s="1">
        <f t="shared" si="47"/>
        <v>1.5070722865078663</v>
      </c>
      <c r="BJ14">
        <v>8</v>
      </c>
      <c r="BK14" s="1">
        <f t="shared" si="48"/>
        <v>9.2277527088710229</v>
      </c>
      <c r="BL14" s="1">
        <f t="shared" si="49"/>
        <v>0.1833548214749734</v>
      </c>
      <c r="BM14" s="1">
        <f t="shared" si="50"/>
        <v>2.396680454158524</v>
      </c>
      <c r="BN14" s="1">
        <f t="shared" si="51"/>
        <v>-1.9625777042499166</v>
      </c>
      <c r="BO14" s="1">
        <f t="shared" si="52"/>
        <v>0.33499716875378599</v>
      </c>
      <c r="BP14" s="1">
        <f t="shared" si="53"/>
        <v>0.43410274990860742</v>
      </c>
      <c r="BQ14" s="1">
        <f t="shared" si="54"/>
        <v>9.9105581154821432E-2</v>
      </c>
      <c r="BR14" s="83" t="s">
        <v>251</v>
      </c>
      <c r="BS14" s="83" t="s">
        <v>80</v>
      </c>
      <c r="BT14" s="83" t="s">
        <v>74</v>
      </c>
      <c r="BU14" s="1">
        <f t="shared" si="30"/>
        <v>1.4008298864603688</v>
      </c>
      <c r="BV14" s="1">
        <f t="shared" si="31"/>
        <v>0.33499716875378599</v>
      </c>
      <c r="BW14" s="1">
        <f t="shared" si="32"/>
        <v>7.7469788325956896</v>
      </c>
      <c r="BX14" s="1">
        <f t="shared" si="55"/>
        <v>9.4828058878098442</v>
      </c>
      <c r="BY14" s="1">
        <f t="shared" si="56"/>
        <v>0.14772314260498962</v>
      </c>
      <c r="BZ14" s="1">
        <f t="shared" si="57"/>
        <v>3.5326798071910887E-2</v>
      </c>
      <c r="CA14" s="1">
        <f t="shared" si="58"/>
        <v>0.8169500593230995</v>
      </c>
      <c r="CB14" s="1">
        <f t="shared" si="59"/>
        <v>0.83461345835905498</v>
      </c>
      <c r="CC14" s="1">
        <f t="shared" si="60"/>
        <v>3.0593904564637953E-2</v>
      </c>
      <c r="CD14" s="83" t="s">
        <v>251</v>
      </c>
      <c r="CE14" s="83" t="s">
        <v>80</v>
      </c>
      <c r="CF14" s="83" t="s">
        <v>74</v>
      </c>
      <c r="CG14" s="1">
        <f t="shared" si="33"/>
        <v>1.4008298864603688</v>
      </c>
      <c r="CH14" s="1">
        <f t="shared" si="34"/>
        <v>0.33499716875378599</v>
      </c>
      <c r="CI14" s="1">
        <f t="shared" si="35"/>
        <v>2.5823262775318967</v>
      </c>
      <c r="CJ14" s="1">
        <f t="shared" si="61"/>
        <v>4.3181533327460517</v>
      </c>
      <c r="CK14" s="1">
        <f t="shared" si="62"/>
        <v>0.32440485052658757</v>
      </c>
      <c r="CL14" s="1">
        <f t="shared" si="63"/>
        <v>7.7578803469850521E-2</v>
      </c>
      <c r="CM14" s="1">
        <f t="shared" si="64"/>
        <v>0.5980163460035619</v>
      </c>
      <c r="CN14" s="1">
        <f t="shared" si="65"/>
        <v>0.63680574773848719</v>
      </c>
      <c r="CO14" s="1">
        <f t="shared" si="66"/>
        <v>6.7185214600090901E-2</v>
      </c>
      <c r="CP14" s="83" t="s">
        <v>251</v>
      </c>
      <c r="CQ14" s="83" t="s">
        <v>80</v>
      </c>
      <c r="CR14" s="83" t="s">
        <v>74</v>
      </c>
      <c r="CS14" s="1">
        <f t="shared" si="36"/>
        <v>1.7843777859563026</v>
      </c>
      <c r="CT14" s="1">
        <f t="shared" si="37"/>
        <v>0.33499716875378599</v>
      </c>
      <c r="CU14" s="1">
        <f t="shared" si="38"/>
        <v>2.5823262775318967</v>
      </c>
      <c r="CV14" s="1">
        <f t="shared" si="67"/>
        <v>4.7017012322419856</v>
      </c>
      <c r="CW14" s="1">
        <f t="shared" si="68"/>
        <v>0.37951747629558119</v>
      </c>
      <c r="CX14" s="1">
        <f t="shared" si="69"/>
        <v>7.1250203321414379E-2</v>
      </c>
      <c r="CY14" s="1">
        <f t="shared" si="103"/>
        <v>0.5492323203830044</v>
      </c>
      <c r="CZ14" s="1">
        <f t="shared" si="104"/>
        <v>0.58485742204371161</v>
      </c>
      <c r="DA14" s="1">
        <f t="shared" si="105"/>
        <v>6.1704486101151236E-2</v>
      </c>
      <c r="DB14" s="83" t="s">
        <v>251</v>
      </c>
      <c r="DC14" s="83" t="s">
        <v>80</v>
      </c>
      <c r="DD14" s="83" t="s">
        <v>74</v>
      </c>
      <c r="DE14" s="1">
        <f t="shared" si="39"/>
        <v>3.9037527406663912</v>
      </c>
      <c r="DF14" s="1">
        <f t="shared" si="40"/>
        <v>5.6033195458414751</v>
      </c>
      <c r="DG14" s="1">
        <f t="shared" si="41"/>
        <v>7.7469788325956896</v>
      </c>
      <c r="DH14" s="1">
        <f t="shared" si="70"/>
        <v>17.254051119103558</v>
      </c>
      <c r="DI14" s="1">
        <f t="shared" si="71"/>
        <v>0.2262513721397397</v>
      </c>
      <c r="DJ14" s="1">
        <f t="shared" si="72"/>
        <v>0.3247538509745993</v>
      </c>
      <c r="DK14" s="1">
        <f t="shared" si="73"/>
        <v>0.44899477688566092</v>
      </c>
      <c r="DL14" s="1">
        <f t="shared" si="74"/>
        <v>0.61137170237296057</v>
      </c>
      <c r="DM14" s="1">
        <f t="shared" si="75"/>
        <v>0.28124508492082878</v>
      </c>
      <c r="DN14" s="83" t="s">
        <v>80</v>
      </c>
      <c r="DO14" s="83" t="s">
        <v>74</v>
      </c>
      <c r="DP14" s="62">
        <f t="shared" si="76"/>
        <v>3.2110361201250184</v>
      </c>
      <c r="DQ14" s="62">
        <f t="shared" si="77"/>
        <v>1.5070722865078663</v>
      </c>
      <c r="DR14" s="62">
        <f t="shared" si="78"/>
        <v>4.5096443022381392</v>
      </c>
      <c r="DS14" s="1">
        <f t="shared" si="79"/>
        <v>9.2277527088710229</v>
      </c>
      <c r="DT14" s="1">
        <f t="shared" si="80"/>
        <v>0.34797596136685754</v>
      </c>
      <c r="DU14" s="1">
        <f t="shared" si="81"/>
        <v>0.16331953554185027</v>
      </c>
      <c r="DV14" s="1">
        <f t="shared" si="82"/>
        <v>0.48870450309129226</v>
      </c>
      <c r="DW14" s="1">
        <f t="shared" si="83"/>
        <v>0.57036427086221742</v>
      </c>
      <c r="DX14" s="1">
        <f t="shared" si="84"/>
        <v>0.14143886671351785</v>
      </c>
      <c r="DY14" s="83" t="s">
        <v>251</v>
      </c>
      <c r="DZ14" s="1">
        <f t="shared" si="85"/>
        <v>7.7206804223631575</v>
      </c>
      <c r="EA14" s="1">
        <f t="shared" si="86"/>
        <v>5.6033195458414751</v>
      </c>
      <c r="EB14" s="1">
        <f t="shared" si="87"/>
        <v>3.9037527406663912</v>
      </c>
      <c r="EC14" s="1">
        <f t="shared" si="88"/>
        <v>17.227752708871023</v>
      </c>
      <c r="ED14" s="1">
        <f t="shared" si="89"/>
        <v>0.44815365955349334</v>
      </c>
      <c r="EE14" s="1">
        <f t="shared" si="90"/>
        <v>0.3252495923601329</v>
      </c>
      <c r="EF14" s="1">
        <f t="shared" si="91"/>
        <v>0.22659674808637381</v>
      </c>
      <c r="EG14" s="1">
        <f t="shared" si="92"/>
        <v>0.38922154426644029</v>
      </c>
      <c r="EH14" s="1">
        <f t="shared" si="93"/>
        <v>0.28167440955440814</v>
      </c>
      <c r="EI14" s="83" t="s">
        <v>80</v>
      </c>
      <c r="EJ14" s="83" t="s">
        <v>74</v>
      </c>
      <c r="EK14" s="62">
        <f t="shared" si="94"/>
        <v>3.2110361201250184</v>
      </c>
      <c r="EL14" s="62">
        <f t="shared" si="95"/>
        <v>3.9037527406663912</v>
      </c>
      <c r="EM14" s="62">
        <f t="shared" si="96"/>
        <v>4.5096443022381392</v>
      </c>
      <c r="EN14" s="1">
        <f t="shared" si="97"/>
        <v>11.624433163029549</v>
      </c>
      <c r="EO14" s="1">
        <f t="shared" si="98"/>
        <v>0.27623162997206835</v>
      </c>
      <c r="EP14" s="1">
        <f t="shared" si="99"/>
        <v>0.33582306215858521</v>
      </c>
      <c r="EQ14" s="1">
        <f t="shared" si="100"/>
        <v>0.38794530786934645</v>
      </c>
      <c r="ER14" s="1">
        <f t="shared" si="101"/>
        <v>0.55585683894863902</v>
      </c>
      <c r="ES14" s="1">
        <f t="shared" si="102"/>
        <v>0.2908313030060154</v>
      </c>
    </row>
    <row r="15" spans="1:149" x14ac:dyDescent="0.2">
      <c r="A15" s="83" t="s">
        <v>77</v>
      </c>
      <c r="B15" s="83" t="s">
        <v>82</v>
      </c>
      <c r="C15" s="83" t="s">
        <v>74</v>
      </c>
      <c r="D15" s="95">
        <v>14.6414621212533</v>
      </c>
      <c r="E15" s="95">
        <v>0</v>
      </c>
      <c r="F15" s="95">
        <v>21.287653194073801</v>
      </c>
      <c r="G15" s="95">
        <v>33.997991757058202</v>
      </c>
      <c r="H15" s="95">
        <v>6.8006803164304103E-2</v>
      </c>
      <c r="I15" s="95">
        <v>0.82260200240480197</v>
      </c>
      <c r="J15" s="95">
        <v>8.5227095514637408E-3</v>
      </c>
      <c r="K15" s="95">
        <v>7.50930685301716E-2</v>
      </c>
      <c r="L15" s="95">
        <v>29.098668343964</v>
      </c>
      <c r="M15" s="4">
        <v>1</v>
      </c>
      <c r="N15" s="4">
        <v>0</v>
      </c>
      <c r="O15">
        <f t="shared" si="42"/>
        <v>29.098668343964</v>
      </c>
      <c r="P15" s="30">
        <f t="shared" si="43"/>
        <v>0</v>
      </c>
      <c r="R15" s="33">
        <v>25</v>
      </c>
      <c r="S15" s="83" t="s">
        <v>82</v>
      </c>
      <c r="T15" s="83" t="s">
        <v>74</v>
      </c>
      <c r="U15" s="1">
        <f t="shared" si="0"/>
        <v>363.22158574183328</v>
      </c>
      <c r="V15" s="1">
        <f t="shared" si="1"/>
        <v>0</v>
      </c>
      <c r="W15" s="1">
        <f t="shared" si="2"/>
        <v>417.56871702773253</v>
      </c>
      <c r="X15" s="1">
        <f t="shared" si="3"/>
        <v>565.78451917221173</v>
      </c>
      <c r="Y15" s="1">
        <f t="shared" si="4"/>
        <v>1.4438811712166475</v>
      </c>
      <c r="Z15" s="1">
        <f t="shared" si="5"/>
        <v>14.668366661997183</v>
      </c>
      <c r="AA15" s="1">
        <f t="shared" si="6"/>
        <v>0.17792713051072528</v>
      </c>
      <c r="AB15" s="1">
        <f t="shared" si="7"/>
        <v>1.0585821940213711</v>
      </c>
      <c r="AC15" s="1">
        <f t="shared" si="8"/>
        <v>404.991904578483</v>
      </c>
      <c r="AD15" s="1">
        <f t="shared" si="9"/>
        <v>0</v>
      </c>
      <c r="AF15" s="83" t="s">
        <v>82</v>
      </c>
      <c r="AG15" s="83" t="s">
        <v>74</v>
      </c>
      <c r="AH15" s="1">
        <f t="shared" si="10"/>
        <v>363.22158574183328</v>
      </c>
      <c r="AI15" s="1">
        <f t="shared" si="11"/>
        <v>0</v>
      </c>
      <c r="AJ15" s="1">
        <f t="shared" si="12"/>
        <v>626.35307554159886</v>
      </c>
      <c r="AK15" s="1">
        <f t="shared" si="13"/>
        <v>1131.5690383444235</v>
      </c>
      <c r="AL15" s="1">
        <f t="shared" si="14"/>
        <v>0.72194058560832375</v>
      </c>
      <c r="AM15" s="1">
        <f t="shared" si="15"/>
        <v>14.668366661997183</v>
      </c>
      <c r="AN15" s="1">
        <f t="shared" si="16"/>
        <v>0.35585426102145057</v>
      </c>
      <c r="AO15" s="1">
        <f t="shared" si="17"/>
        <v>1.0585821940213711</v>
      </c>
      <c r="AP15" s="1">
        <f t="shared" si="18"/>
        <v>404.991904578483</v>
      </c>
      <c r="AQ15" s="1">
        <f t="shared" si="19"/>
        <v>0</v>
      </c>
      <c r="AR15" s="1">
        <f t="shared" si="44"/>
        <v>2542.9403479089865</v>
      </c>
      <c r="AT15" s="83" t="s">
        <v>82</v>
      </c>
      <c r="AU15" s="83" t="s">
        <v>74</v>
      </c>
      <c r="AV15" s="22">
        <f t="shared" si="20"/>
        <v>3.5708818930859287</v>
      </c>
      <c r="AW15" s="22">
        <f t="shared" si="21"/>
        <v>0</v>
      </c>
      <c r="AX15" s="22">
        <f t="shared" si="22"/>
        <v>4.1051760943890381</v>
      </c>
      <c r="AY15" s="22">
        <f t="shared" si="23"/>
        <v>5.5623062455775463</v>
      </c>
      <c r="AZ15" s="22">
        <f t="shared" si="24"/>
        <v>1.4194996477246553E-2</v>
      </c>
      <c r="BA15" s="22">
        <f t="shared" si="25"/>
        <v>0.14420675138977124</v>
      </c>
      <c r="BB15" s="22">
        <f t="shared" si="26"/>
        <v>1.7492263498928664E-3</v>
      </c>
      <c r="BC15" s="22">
        <f t="shared" si="27"/>
        <v>1.04070686802762E-2</v>
      </c>
      <c r="BD15" s="22">
        <f t="shared" si="28"/>
        <v>3.9815317031669704</v>
      </c>
      <c r="BE15" s="22">
        <f t="shared" si="29"/>
        <v>0</v>
      </c>
      <c r="BF15" s="33">
        <v>25</v>
      </c>
      <c r="BG15" s="17">
        <f t="shared" si="45"/>
        <v>17.23030300489976</v>
      </c>
      <c r="BH15" s="1">
        <f t="shared" si="46"/>
        <v>2.4376937544224537</v>
      </c>
      <c r="BI15" s="1">
        <f t="shared" si="47"/>
        <v>1.6674823399665843</v>
      </c>
      <c r="BJ15">
        <v>8</v>
      </c>
      <c r="BK15" s="1">
        <f t="shared" si="48"/>
        <v>9.2198959362194834</v>
      </c>
      <c r="BL15" s="1">
        <f t="shared" si="49"/>
        <v>0.1584017478670178</v>
      </c>
      <c r="BM15" s="1">
        <f t="shared" si="50"/>
        <v>2.4376937544224546</v>
      </c>
      <c r="BN15" s="1">
        <f t="shared" si="51"/>
        <v>-2.1072742124055495</v>
      </c>
      <c r="BO15" s="1">
        <f t="shared" si="52"/>
        <v>0.30260849925678901</v>
      </c>
      <c r="BP15" s="1">
        <f t="shared" si="53"/>
        <v>0.33041954201690515</v>
      </c>
      <c r="BQ15" s="1">
        <f t="shared" si="54"/>
        <v>2.7811042760116145E-2</v>
      </c>
      <c r="BR15" s="83" t="s">
        <v>251</v>
      </c>
      <c r="BS15" s="83" t="s">
        <v>82</v>
      </c>
      <c r="BT15" s="83" t="s">
        <v>74</v>
      </c>
      <c r="BU15" s="1">
        <f t="shared" si="30"/>
        <v>1.3905765613943866</v>
      </c>
      <c r="BV15" s="1">
        <f t="shared" si="31"/>
        <v>0.30260849925678901</v>
      </c>
      <c r="BW15" s="1">
        <f t="shared" si="32"/>
        <v>7.5628206649331755</v>
      </c>
      <c r="BX15" s="1">
        <f t="shared" si="55"/>
        <v>9.2560057255843518</v>
      </c>
      <c r="BY15" s="1">
        <f t="shared" si="56"/>
        <v>0.15023505847135768</v>
      </c>
      <c r="BZ15" s="1">
        <f t="shared" si="57"/>
        <v>3.2693205711871433E-2</v>
      </c>
      <c r="CA15" s="1">
        <f t="shared" si="58"/>
        <v>0.81707173581677084</v>
      </c>
      <c r="CB15" s="1">
        <f t="shared" si="59"/>
        <v>0.83341833867270654</v>
      </c>
      <c r="CC15" s="1">
        <f t="shared" si="60"/>
        <v>2.8313146677631171E-2</v>
      </c>
      <c r="CD15" s="83" t="s">
        <v>251</v>
      </c>
      <c r="CE15" s="83" t="s">
        <v>82</v>
      </c>
      <c r="CF15" s="83" t="s">
        <v>74</v>
      </c>
      <c r="CG15" s="1">
        <f t="shared" si="33"/>
        <v>1.3905765613943866</v>
      </c>
      <c r="CH15" s="1">
        <f t="shared" si="34"/>
        <v>0.30260849925678901</v>
      </c>
      <c r="CI15" s="1">
        <f t="shared" si="35"/>
        <v>2.5209402216443917</v>
      </c>
      <c r="CJ15" s="1">
        <f t="shared" si="61"/>
        <v>4.2141252822955675</v>
      </c>
      <c r="CK15" s="1">
        <f t="shared" si="62"/>
        <v>0.32997988152760743</v>
      </c>
      <c r="CL15" s="1">
        <f t="shared" si="63"/>
        <v>7.1808140239235735E-2</v>
      </c>
      <c r="CM15" s="1">
        <f t="shared" si="64"/>
        <v>0.59821197823315675</v>
      </c>
      <c r="CN15" s="1">
        <f t="shared" si="65"/>
        <v>0.63411604835277458</v>
      </c>
      <c r="CO15" s="1">
        <f t="shared" si="66"/>
        <v>6.218767364569372E-2</v>
      </c>
      <c r="CP15" s="83" t="s">
        <v>251</v>
      </c>
      <c r="CQ15" s="83" t="s">
        <v>82</v>
      </c>
      <c r="CR15" s="83" t="s">
        <v>74</v>
      </c>
      <c r="CS15" s="1">
        <f t="shared" si="36"/>
        <v>1.9012837975661245</v>
      </c>
      <c r="CT15" s="1">
        <f t="shared" si="37"/>
        <v>0.30260849925678901</v>
      </c>
      <c r="CU15" s="1">
        <f t="shared" si="38"/>
        <v>2.5209402216443917</v>
      </c>
      <c r="CV15" s="1">
        <f t="shared" si="67"/>
        <v>4.7248325184673057</v>
      </c>
      <c r="CW15" s="1">
        <f t="shared" si="68"/>
        <v>0.4024023687897586</v>
      </c>
      <c r="CX15" s="1">
        <f t="shared" si="69"/>
        <v>6.4046397004343461E-2</v>
      </c>
      <c r="CY15" s="1">
        <f t="shared" si="103"/>
        <v>0.5335512342058979</v>
      </c>
      <c r="CZ15" s="1">
        <f t="shared" si="104"/>
        <v>0.56557443270806962</v>
      </c>
      <c r="DA15" s="1">
        <f t="shared" si="105"/>
        <v>5.5465806826625004E-2</v>
      </c>
      <c r="DB15" s="83" t="s">
        <v>251</v>
      </c>
      <c r="DC15" s="83" t="s">
        <v>82</v>
      </c>
      <c r="DD15" s="83" t="s">
        <v>74</v>
      </c>
      <c r="DE15" s="1">
        <f t="shared" si="39"/>
        <v>4.1051760943890381</v>
      </c>
      <c r="DF15" s="1">
        <f t="shared" si="40"/>
        <v>5.5623062455775463</v>
      </c>
      <c r="DG15" s="1">
        <f t="shared" si="41"/>
        <v>7.5628206649331755</v>
      </c>
      <c r="DH15" s="1">
        <f t="shared" si="70"/>
        <v>17.23030300489976</v>
      </c>
      <c r="DI15" s="1">
        <f t="shared" si="71"/>
        <v>0.23825327350434025</v>
      </c>
      <c r="DJ15" s="1">
        <f t="shared" si="72"/>
        <v>0.32282115085241392</v>
      </c>
      <c r="DK15" s="1">
        <f t="shared" si="73"/>
        <v>0.43892557564324586</v>
      </c>
      <c r="DL15" s="1">
        <f t="shared" si="74"/>
        <v>0.60033615106945282</v>
      </c>
      <c r="DM15" s="1">
        <f t="shared" si="75"/>
        <v>0.27957131751711894</v>
      </c>
      <c r="DN15" s="83" t="s">
        <v>82</v>
      </c>
      <c r="DO15" s="83" t="s">
        <v>74</v>
      </c>
      <c r="DP15" s="62">
        <f t="shared" si="76"/>
        <v>3.5708818930859287</v>
      </c>
      <c r="DQ15" s="62">
        <f t="shared" si="77"/>
        <v>1.6674823399665843</v>
      </c>
      <c r="DR15" s="62">
        <f t="shared" si="78"/>
        <v>3.9815317031669704</v>
      </c>
      <c r="DS15" s="1">
        <f t="shared" si="79"/>
        <v>9.2198959362194834</v>
      </c>
      <c r="DT15" s="1">
        <f t="shared" si="80"/>
        <v>0.38730175674305162</v>
      </c>
      <c r="DU15" s="1">
        <f t="shared" si="81"/>
        <v>0.18085695885308625</v>
      </c>
      <c r="DV15" s="1">
        <f t="shared" si="82"/>
        <v>0.4318412844038621</v>
      </c>
      <c r="DW15" s="1">
        <f t="shared" si="83"/>
        <v>0.52226976383040524</v>
      </c>
      <c r="DX15" s="1">
        <f t="shared" si="84"/>
        <v>0.15662672081796961</v>
      </c>
      <c r="DY15" s="83" t="s">
        <v>251</v>
      </c>
      <c r="DZ15" s="1">
        <f t="shared" si="85"/>
        <v>7.5524135962528991</v>
      </c>
      <c r="EA15" s="1">
        <f t="shared" si="86"/>
        <v>5.5623062455775463</v>
      </c>
      <c r="EB15" s="1">
        <f t="shared" si="87"/>
        <v>4.1051760943890381</v>
      </c>
      <c r="EC15" s="1">
        <f t="shared" si="88"/>
        <v>17.219895936219483</v>
      </c>
      <c r="ED15" s="1">
        <f t="shared" si="89"/>
        <v>0.43858648299770053</v>
      </c>
      <c r="EE15" s="1">
        <f t="shared" si="90"/>
        <v>0.3230162520249652</v>
      </c>
      <c r="EF15" s="1">
        <f t="shared" si="91"/>
        <v>0.23839726497733429</v>
      </c>
      <c r="EG15" s="1">
        <f t="shared" si="92"/>
        <v>0.39990539098981692</v>
      </c>
      <c r="EH15" s="1">
        <f t="shared" si="93"/>
        <v>0.27974028008885649</v>
      </c>
      <c r="EI15" s="83" t="s">
        <v>82</v>
      </c>
      <c r="EJ15" s="83" t="s">
        <v>74</v>
      </c>
      <c r="EK15" s="62">
        <f t="shared" si="94"/>
        <v>3.5708818930859287</v>
      </c>
      <c r="EL15" s="62">
        <f t="shared" si="95"/>
        <v>4.1051760943890381</v>
      </c>
      <c r="EM15" s="62">
        <f t="shared" si="96"/>
        <v>3.9815317031669704</v>
      </c>
      <c r="EN15" s="1">
        <f t="shared" si="97"/>
        <v>11.657589690641938</v>
      </c>
      <c r="EO15" s="1">
        <f t="shared" si="98"/>
        <v>0.30631391118117951</v>
      </c>
      <c r="EP15" s="1">
        <f t="shared" si="99"/>
        <v>0.35214621575542704</v>
      </c>
      <c r="EQ15" s="1">
        <f t="shared" si="100"/>
        <v>0.34153987306339334</v>
      </c>
      <c r="ER15" s="1">
        <f t="shared" si="101"/>
        <v>0.51761298094110686</v>
      </c>
      <c r="ES15" s="1">
        <f t="shared" si="102"/>
        <v>0.30496756869075575</v>
      </c>
    </row>
    <row r="16" spans="1:149" x14ac:dyDescent="0.2">
      <c r="A16" s="83" t="s">
        <v>77</v>
      </c>
      <c r="B16" s="83" t="s">
        <v>83</v>
      </c>
      <c r="C16" s="83" t="s">
        <v>74</v>
      </c>
      <c r="D16" s="95">
        <v>13.9677419941665</v>
      </c>
      <c r="E16" s="95">
        <v>0</v>
      </c>
      <c r="F16" s="95">
        <v>20.6033713016622</v>
      </c>
      <c r="G16" s="95">
        <v>35.687414871967903</v>
      </c>
      <c r="H16" s="95">
        <v>0.106967456527403</v>
      </c>
      <c r="I16" s="95">
        <v>1.2638886765835</v>
      </c>
      <c r="J16" s="95">
        <v>5.2764076684394E-2</v>
      </c>
      <c r="K16" s="95">
        <v>0.145420881857559</v>
      </c>
      <c r="L16" s="95">
        <v>28.172430740550599</v>
      </c>
      <c r="M16" s="4">
        <v>1</v>
      </c>
      <c r="N16" s="4">
        <v>0</v>
      </c>
      <c r="O16">
        <f t="shared" si="42"/>
        <v>28.172430740550599</v>
      </c>
      <c r="P16" s="30">
        <f t="shared" si="43"/>
        <v>0</v>
      </c>
      <c r="R16" s="33">
        <v>25</v>
      </c>
      <c r="S16" s="83" t="s">
        <v>83</v>
      </c>
      <c r="T16" s="83" t="s">
        <v>74</v>
      </c>
      <c r="U16" s="1">
        <f t="shared" si="0"/>
        <v>346.50811198626894</v>
      </c>
      <c r="V16" s="1">
        <f t="shared" si="1"/>
        <v>0</v>
      </c>
      <c r="W16" s="1">
        <f t="shared" si="2"/>
        <v>404.14616127230681</v>
      </c>
      <c r="X16" s="1">
        <f t="shared" si="3"/>
        <v>593.89939876797962</v>
      </c>
      <c r="Y16" s="1">
        <f t="shared" si="4"/>
        <v>2.2710712638514439</v>
      </c>
      <c r="Z16" s="1">
        <f t="shared" si="5"/>
        <v>22.537244589577391</v>
      </c>
      <c r="AA16" s="1">
        <f t="shared" si="6"/>
        <v>1.101546486104259</v>
      </c>
      <c r="AB16" s="1">
        <f t="shared" si="7"/>
        <v>2.0499888896063152</v>
      </c>
      <c r="AC16" s="1">
        <f t="shared" si="8"/>
        <v>392.10063661169943</v>
      </c>
      <c r="AD16" s="1">
        <f t="shared" si="9"/>
        <v>0</v>
      </c>
      <c r="AF16" s="83" t="s">
        <v>83</v>
      </c>
      <c r="AG16" s="83" t="s">
        <v>74</v>
      </c>
      <c r="AH16" s="1">
        <f t="shared" si="10"/>
        <v>346.50811198626894</v>
      </c>
      <c r="AI16" s="1">
        <f t="shared" si="11"/>
        <v>0</v>
      </c>
      <c r="AJ16" s="1">
        <f t="shared" si="12"/>
        <v>606.21924190846016</v>
      </c>
      <c r="AK16" s="1">
        <f t="shared" si="13"/>
        <v>1187.7987975359592</v>
      </c>
      <c r="AL16" s="1">
        <f t="shared" si="14"/>
        <v>1.1355356319257219</v>
      </c>
      <c r="AM16" s="1">
        <f t="shared" si="15"/>
        <v>22.537244589577391</v>
      </c>
      <c r="AN16" s="1">
        <f t="shared" si="16"/>
        <v>2.203092972208518</v>
      </c>
      <c r="AO16" s="1">
        <f t="shared" si="17"/>
        <v>2.0499888896063152</v>
      </c>
      <c r="AP16" s="1">
        <f t="shared" si="18"/>
        <v>392.10063661169943</v>
      </c>
      <c r="AQ16" s="1">
        <f t="shared" si="19"/>
        <v>0</v>
      </c>
      <c r="AR16" s="1">
        <f t="shared" si="44"/>
        <v>2560.5526501257064</v>
      </c>
      <c r="AT16" s="83" t="s">
        <v>83</v>
      </c>
      <c r="AU16" s="83" t="s">
        <v>74</v>
      </c>
      <c r="AV16" s="22">
        <f t="shared" si="20"/>
        <v>3.383137932833149</v>
      </c>
      <c r="AW16" s="22">
        <f t="shared" si="21"/>
        <v>0</v>
      </c>
      <c r="AX16" s="22">
        <f t="shared" si="22"/>
        <v>3.9458880219907395</v>
      </c>
      <c r="AY16" s="22">
        <f t="shared" si="23"/>
        <v>5.7985470318177503</v>
      </c>
      <c r="AZ16" s="22">
        <f t="shared" si="24"/>
        <v>2.2173643488056664E-2</v>
      </c>
      <c r="BA16" s="22">
        <f t="shared" si="25"/>
        <v>0.22004277659034818</v>
      </c>
      <c r="BB16" s="22">
        <f t="shared" si="26"/>
        <v>1.0754968132076685E-2</v>
      </c>
      <c r="BC16" s="22">
        <f t="shared" si="27"/>
        <v>2.001510191076987E-2</v>
      </c>
      <c r="BD16" s="22">
        <f t="shared" si="28"/>
        <v>3.8282813340359345</v>
      </c>
      <c r="BE16" s="22">
        <f t="shared" si="29"/>
        <v>0</v>
      </c>
      <c r="BF16" s="33">
        <v>25</v>
      </c>
      <c r="BG16" s="17">
        <f t="shared" si="45"/>
        <v>16.975869422588342</v>
      </c>
      <c r="BH16" s="1">
        <f t="shared" si="46"/>
        <v>2.2014529681822497</v>
      </c>
      <c r="BI16" s="1">
        <f t="shared" si="47"/>
        <v>1.7444350538084898</v>
      </c>
      <c r="BJ16">
        <v>8</v>
      </c>
      <c r="BK16" s="1">
        <f t="shared" si="48"/>
        <v>8.9558543206775738</v>
      </c>
      <c r="BL16" s="1">
        <f t="shared" si="49"/>
        <v>0.24221642007840485</v>
      </c>
      <c r="BM16" s="1">
        <f t="shared" si="50"/>
        <v>2.2014529681822488</v>
      </c>
      <c r="BN16" s="1">
        <f t="shared" si="51"/>
        <v>-1.6561436951636352</v>
      </c>
      <c r="BO16" s="1">
        <f t="shared" si="52"/>
        <v>0.46225919666875304</v>
      </c>
      <c r="BP16" s="1">
        <f t="shared" si="53"/>
        <v>0.54530927301861354</v>
      </c>
      <c r="BQ16" s="1">
        <f t="shared" si="54"/>
        <v>8.3050076349860502E-2</v>
      </c>
      <c r="BR16" s="83" t="s">
        <v>251</v>
      </c>
      <c r="BS16" s="83" t="s">
        <v>83</v>
      </c>
      <c r="BT16" s="83" t="s">
        <v>74</v>
      </c>
      <c r="BU16" s="1">
        <f t="shared" si="30"/>
        <v>1.4496367579544376</v>
      </c>
      <c r="BV16" s="1">
        <f t="shared" si="31"/>
        <v>0.46225919666875304</v>
      </c>
      <c r="BW16" s="1">
        <f t="shared" si="32"/>
        <v>7.231434368779853</v>
      </c>
      <c r="BX16" s="1">
        <f t="shared" si="55"/>
        <v>9.1433303234030436</v>
      </c>
      <c r="BY16" s="1">
        <f t="shared" si="56"/>
        <v>0.15854581500178147</v>
      </c>
      <c r="BZ16" s="1">
        <f t="shared" si="57"/>
        <v>5.0556983103362867E-2</v>
      </c>
      <c r="CA16" s="1">
        <f t="shared" si="58"/>
        <v>0.79089720189485568</v>
      </c>
      <c r="CB16" s="1">
        <f t="shared" si="59"/>
        <v>0.81617569344653706</v>
      </c>
      <c r="CC16" s="1">
        <f t="shared" si="60"/>
        <v>4.3783631706212869E-2</v>
      </c>
      <c r="CD16" s="83" t="s">
        <v>251</v>
      </c>
      <c r="CE16" s="83" t="s">
        <v>83</v>
      </c>
      <c r="CF16" s="83" t="s">
        <v>74</v>
      </c>
      <c r="CG16" s="1">
        <f t="shared" si="33"/>
        <v>1.4496367579544376</v>
      </c>
      <c r="CH16" s="1">
        <f t="shared" si="34"/>
        <v>0.46225919666875304</v>
      </c>
      <c r="CI16" s="1">
        <f t="shared" si="35"/>
        <v>2.4104781229266177</v>
      </c>
      <c r="CJ16" s="1">
        <f t="shared" si="61"/>
        <v>4.3223740775498083</v>
      </c>
      <c r="CK16" s="1">
        <f t="shared" si="62"/>
        <v>0.3353797547240942</v>
      </c>
      <c r="CL16" s="1">
        <f t="shared" si="63"/>
        <v>0.10694567114625822</v>
      </c>
      <c r="CM16" s="1">
        <f t="shared" si="64"/>
        <v>0.5576745741296476</v>
      </c>
      <c r="CN16" s="1">
        <f t="shared" si="65"/>
        <v>0.6111474097027767</v>
      </c>
      <c r="CO16" s="1">
        <f t="shared" si="66"/>
        <v>9.2617668037436054E-2</v>
      </c>
      <c r="CP16" s="83" t="s">
        <v>251</v>
      </c>
      <c r="CQ16" s="83" t="s">
        <v>83</v>
      </c>
      <c r="CR16" s="83" t="s">
        <v>74</v>
      </c>
      <c r="CS16" s="1">
        <f t="shared" si="36"/>
        <v>1.7418144126609931</v>
      </c>
      <c r="CT16" s="1">
        <f t="shared" si="37"/>
        <v>0.46225919666875304</v>
      </c>
      <c r="CU16" s="1">
        <f t="shared" si="38"/>
        <v>2.4104781229266177</v>
      </c>
      <c r="CV16" s="1">
        <f t="shared" si="67"/>
        <v>4.6145517322563636</v>
      </c>
      <c r="CW16" s="1">
        <f t="shared" si="68"/>
        <v>0.37746123864761688</v>
      </c>
      <c r="CX16" s="1">
        <f t="shared" si="69"/>
        <v>0.10017423652171813</v>
      </c>
      <c r="CY16" s="1">
        <f t="shared" si="103"/>
        <v>0.52236452483066509</v>
      </c>
      <c r="CZ16" s="1">
        <f t="shared" si="104"/>
        <v>0.57245164309152419</v>
      </c>
      <c r="DA16" s="1">
        <f t="shared" si="105"/>
        <v>8.6753433632518792E-2</v>
      </c>
      <c r="DB16" s="83" t="s">
        <v>251</v>
      </c>
      <c r="DC16" s="83" t="s">
        <v>83</v>
      </c>
      <c r="DD16" s="83" t="s">
        <v>74</v>
      </c>
      <c r="DE16" s="1">
        <f t="shared" si="39"/>
        <v>3.9458880219907395</v>
      </c>
      <c r="DF16" s="1">
        <f t="shared" si="40"/>
        <v>5.7985470318177503</v>
      </c>
      <c r="DG16" s="1">
        <f t="shared" si="41"/>
        <v>7.231434368779853</v>
      </c>
      <c r="DH16" s="1">
        <f t="shared" si="70"/>
        <v>16.975869422588342</v>
      </c>
      <c r="DI16" s="1">
        <f t="shared" si="71"/>
        <v>0.23244099749850117</v>
      </c>
      <c r="DJ16" s="1">
        <f t="shared" si="72"/>
        <v>0.34157585025377951</v>
      </c>
      <c r="DK16" s="1">
        <f t="shared" si="73"/>
        <v>0.42598315224771932</v>
      </c>
      <c r="DL16" s="1">
        <f t="shared" si="74"/>
        <v>0.5967710773746091</v>
      </c>
      <c r="DM16" s="1">
        <f t="shared" si="75"/>
        <v>0.29581336363904231</v>
      </c>
      <c r="DN16" s="83" t="s">
        <v>83</v>
      </c>
      <c r="DO16" s="83" t="s">
        <v>74</v>
      </c>
      <c r="DP16" s="62">
        <f t="shared" si="76"/>
        <v>3.383137932833149</v>
      </c>
      <c r="DQ16" s="62">
        <f t="shared" si="77"/>
        <v>1.7444350538084898</v>
      </c>
      <c r="DR16" s="62">
        <f t="shared" si="78"/>
        <v>3.8282813340359345</v>
      </c>
      <c r="DS16" s="1">
        <f t="shared" si="79"/>
        <v>8.9558543206775738</v>
      </c>
      <c r="DT16" s="1">
        <f t="shared" si="80"/>
        <v>0.37775714205422567</v>
      </c>
      <c r="DU16" s="1">
        <f t="shared" si="81"/>
        <v>0.19478153522226019</v>
      </c>
      <c r="DV16" s="1">
        <f t="shared" si="82"/>
        <v>0.42746132272351411</v>
      </c>
      <c r="DW16" s="1">
        <f t="shared" si="83"/>
        <v>0.52485209033464419</v>
      </c>
      <c r="DX16" s="1">
        <f t="shared" si="84"/>
        <v>0.16868575769061073</v>
      </c>
      <c r="DY16" s="83" t="s">
        <v>251</v>
      </c>
      <c r="DZ16" s="1">
        <f t="shared" si="85"/>
        <v>7.2114192668690835</v>
      </c>
      <c r="EA16" s="1">
        <f t="shared" si="86"/>
        <v>5.7985470318177503</v>
      </c>
      <c r="EB16" s="1">
        <f t="shared" si="87"/>
        <v>3.9458880219907395</v>
      </c>
      <c r="EC16" s="1">
        <f t="shared" si="88"/>
        <v>16.955854320677574</v>
      </c>
      <c r="ED16" s="1">
        <f t="shared" si="89"/>
        <v>0.42530556883086668</v>
      </c>
      <c r="EE16" s="1">
        <f t="shared" si="90"/>
        <v>0.34197905467649914</v>
      </c>
      <c r="EF16" s="1">
        <f t="shared" si="91"/>
        <v>0.23271537649263419</v>
      </c>
      <c r="EG16" s="1">
        <f t="shared" si="92"/>
        <v>0.40370490383088375</v>
      </c>
      <c r="EH16" s="1">
        <f t="shared" si="93"/>
        <v>0.29616254891203575</v>
      </c>
      <c r="EI16" s="83" t="s">
        <v>83</v>
      </c>
      <c r="EJ16" s="83" t="s">
        <v>74</v>
      </c>
      <c r="EK16" s="62">
        <f t="shared" si="94"/>
        <v>3.383137932833149</v>
      </c>
      <c r="EL16" s="62">
        <f t="shared" si="95"/>
        <v>3.9458880219907395</v>
      </c>
      <c r="EM16" s="62">
        <f t="shared" si="96"/>
        <v>3.8282813340359345</v>
      </c>
      <c r="EN16" s="1">
        <f t="shared" si="97"/>
        <v>11.157307288859823</v>
      </c>
      <c r="EO16" s="1">
        <f t="shared" si="98"/>
        <v>0.30322172234254879</v>
      </c>
      <c r="EP16" s="1">
        <f t="shared" si="99"/>
        <v>0.35365952732435446</v>
      </c>
      <c r="EQ16" s="1">
        <f t="shared" si="100"/>
        <v>0.3431187503330968</v>
      </c>
      <c r="ER16" s="1">
        <f t="shared" si="101"/>
        <v>0.51994851399527398</v>
      </c>
      <c r="ES16" s="1">
        <f t="shared" si="102"/>
        <v>0.30627813495328776</v>
      </c>
    </row>
    <row r="17" spans="1:149" x14ac:dyDescent="0.2">
      <c r="A17" s="83" t="s">
        <v>77</v>
      </c>
      <c r="B17" s="83" t="s">
        <v>84</v>
      </c>
      <c r="C17" s="83" t="s">
        <v>74</v>
      </c>
      <c r="D17" s="95">
        <v>12.8425168000359</v>
      </c>
      <c r="E17" s="95">
        <v>0</v>
      </c>
      <c r="F17" s="95">
        <v>19.557312124832801</v>
      </c>
      <c r="G17" s="95">
        <v>34.960593339569797</v>
      </c>
      <c r="H17" s="95">
        <v>0.112003552588527</v>
      </c>
      <c r="I17" s="95">
        <v>1.0935097847362301</v>
      </c>
      <c r="J17" s="95">
        <v>0.11787388501285199</v>
      </c>
      <c r="K17" s="95">
        <v>0.222811226472309</v>
      </c>
      <c r="L17" s="95">
        <v>31.093379286751599</v>
      </c>
      <c r="M17" s="4">
        <v>1</v>
      </c>
      <c r="N17" s="4">
        <v>0</v>
      </c>
      <c r="O17">
        <f t="shared" si="42"/>
        <v>31.093379286751599</v>
      </c>
      <c r="P17" s="30">
        <f t="shared" si="43"/>
        <v>0</v>
      </c>
      <c r="R17" s="33">
        <v>25</v>
      </c>
      <c r="S17" s="83" t="s">
        <v>84</v>
      </c>
      <c r="T17" s="83" t="s">
        <v>74</v>
      </c>
      <c r="U17" s="1">
        <f t="shared" si="0"/>
        <v>318.59381791207892</v>
      </c>
      <c r="V17" s="1">
        <f t="shared" si="1"/>
        <v>0</v>
      </c>
      <c r="W17" s="1">
        <f t="shared" si="2"/>
        <v>383.62715034979999</v>
      </c>
      <c r="X17" s="1">
        <f t="shared" si="3"/>
        <v>581.80384988466949</v>
      </c>
      <c r="Y17" s="1">
        <f t="shared" si="4"/>
        <v>2.377994747102484</v>
      </c>
      <c r="Z17" s="1">
        <f t="shared" si="5"/>
        <v>19.499104578035489</v>
      </c>
      <c r="AA17" s="1">
        <f t="shared" si="6"/>
        <v>2.4608326725021294</v>
      </c>
      <c r="AB17" s="1">
        <f t="shared" si="7"/>
        <v>3.1409556379612025</v>
      </c>
      <c r="AC17" s="1">
        <f t="shared" si="8"/>
        <v>432.75406105430204</v>
      </c>
      <c r="AD17" s="1">
        <f t="shared" si="9"/>
        <v>0</v>
      </c>
      <c r="AF17" s="83" t="s">
        <v>84</v>
      </c>
      <c r="AG17" s="83" t="s">
        <v>74</v>
      </c>
      <c r="AH17" s="1">
        <f t="shared" si="10"/>
        <v>318.59381791207892</v>
      </c>
      <c r="AI17" s="1">
        <f t="shared" si="11"/>
        <v>0</v>
      </c>
      <c r="AJ17" s="1">
        <f t="shared" si="12"/>
        <v>575.44072552469993</v>
      </c>
      <c r="AK17" s="1">
        <f t="shared" si="13"/>
        <v>1163.607699769339</v>
      </c>
      <c r="AL17" s="1">
        <f t="shared" si="14"/>
        <v>1.188997373551242</v>
      </c>
      <c r="AM17" s="1">
        <f t="shared" si="15"/>
        <v>19.499104578035489</v>
      </c>
      <c r="AN17" s="1">
        <f t="shared" si="16"/>
        <v>4.9216653450042589</v>
      </c>
      <c r="AO17" s="1">
        <f t="shared" si="17"/>
        <v>3.1409556379612025</v>
      </c>
      <c r="AP17" s="1">
        <f t="shared" si="18"/>
        <v>432.75406105430204</v>
      </c>
      <c r="AQ17" s="1">
        <f t="shared" si="19"/>
        <v>0</v>
      </c>
      <c r="AR17" s="1">
        <f t="shared" si="44"/>
        <v>2519.1470271949725</v>
      </c>
      <c r="AT17" s="83" t="s">
        <v>84</v>
      </c>
      <c r="AU17" s="83" t="s">
        <v>74</v>
      </c>
      <c r="AV17" s="22">
        <f t="shared" si="20"/>
        <v>3.1617231395464414</v>
      </c>
      <c r="AW17" s="22">
        <f t="shared" si="21"/>
        <v>0</v>
      </c>
      <c r="AX17" s="22">
        <f t="shared" si="22"/>
        <v>3.807113540897237</v>
      </c>
      <c r="AY17" s="22">
        <f t="shared" si="23"/>
        <v>5.7738179193583852</v>
      </c>
      <c r="AZ17" s="22">
        <f t="shared" si="24"/>
        <v>2.3599205618323328E-2</v>
      </c>
      <c r="BA17" s="22">
        <f t="shared" si="25"/>
        <v>0.1935089969693771</v>
      </c>
      <c r="BB17" s="22">
        <f t="shared" si="26"/>
        <v>2.4421288693520848E-2</v>
      </c>
      <c r="BC17" s="22">
        <f t="shared" si="27"/>
        <v>3.1170824926588379E-2</v>
      </c>
      <c r="BD17" s="22">
        <f t="shared" si="28"/>
        <v>4.2946487082987606</v>
      </c>
      <c r="BE17" s="22">
        <f t="shared" si="29"/>
        <v>0</v>
      </c>
      <c r="BF17" s="33">
        <v>25</v>
      </c>
      <c r="BG17" s="17">
        <f t="shared" si="45"/>
        <v>17.068474133027411</v>
      </c>
      <c r="BH17" s="1">
        <f t="shared" si="46"/>
        <v>2.2261820806416148</v>
      </c>
      <c r="BI17" s="1">
        <f t="shared" si="47"/>
        <v>1.5809314602556221</v>
      </c>
      <c r="BJ17">
        <v>8</v>
      </c>
      <c r="BK17" s="1">
        <f t="shared" si="48"/>
        <v>9.0373033081008245</v>
      </c>
      <c r="BL17" s="1">
        <f t="shared" si="49"/>
        <v>0.21710820258770042</v>
      </c>
      <c r="BM17" s="1">
        <f t="shared" si="50"/>
        <v>2.2261820806416139</v>
      </c>
      <c r="BN17" s="1">
        <f t="shared" si="51"/>
        <v>-1.6555380764572689</v>
      </c>
      <c r="BO17" s="1">
        <f t="shared" si="52"/>
        <v>0.41061719955707754</v>
      </c>
      <c r="BP17" s="1">
        <f t="shared" si="53"/>
        <v>0.57064400418434502</v>
      </c>
      <c r="BQ17" s="1">
        <f t="shared" si="54"/>
        <v>0.16002680462726748</v>
      </c>
      <c r="BR17" s="83" t="s">
        <v>251</v>
      </c>
      <c r="BS17" s="83" t="s">
        <v>84</v>
      </c>
      <c r="BT17" s="83" t="s">
        <v>74</v>
      </c>
      <c r="BU17" s="1">
        <f t="shared" si="30"/>
        <v>1.4434544798395963</v>
      </c>
      <c r="BV17" s="1">
        <f t="shared" si="31"/>
        <v>0.41061719955707754</v>
      </c>
      <c r="BW17" s="1">
        <f t="shared" si="32"/>
        <v>7.4875426727717906</v>
      </c>
      <c r="BX17" s="1">
        <f t="shared" si="55"/>
        <v>9.3416143521684649</v>
      </c>
      <c r="BY17" s="1">
        <f t="shared" si="56"/>
        <v>0.15451874006172475</v>
      </c>
      <c r="BZ17" s="1">
        <f t="shared" si="57"/>
        <v>4.3955700168864402E-2</v>
      </c>
      <c r="CA17" s="1">
        <f t="shared" si="58"/>
        <v>0.80152555976941076</v>
      </c>
      <c r="CB17" s="1">
        <f t="shared" si="59"/>
        <v>0.82350340985384296</v>
      </c>
      <c r="CC17" s="1">
        <f t="shared" si="60"/>
        <v>3.8066752987368509E-2</v>
      </c>
      <c r="CD17" s="83" t="s">
        <v>251</v>
      </c>
      <c r="CE17" s="83" t="s">
        <v>84</v>
      </c>
      <c r="CF17" s="83" t="s">
        <v>74</v>
      </c>
      <c r="CG17" s="1">
        <f t="shared" si="33"/>
        <v>1.4434544798395963</v>
      </c>
      <c r="CH17" s="1">
        <f t="shared" si="34"/>
        <v>0.41061719955707754</v>
      </c>
      <c r="CI17" s="1">
        <f t="shared" si="35"/>
        <v>2.4958475575905967</v>
      </c>
      <c r="CJ17" s="1">
        <f t="shared" si="61"/>
        <v>4.3499192369872706</v>
      </c>
      <c r="CK17" s="1">
        <f t="shared" si="62"/>
        <v>0.33183477696917535</v>
      </c>
      <c r="CL17" s="1">
        <f t="shared" si="63"/>
        <v>9.4396511104300113E-2</v>
      </c>
      <c r="CM17" s="1">
        <f t="shared" si="64"/>
        <v>0.57376871192652457</v>
      </c>
      <c r="CN17" s="1">
        <f t="shared" si="65"/>
        <v>0.62096696747867464</v>
      </c>
      <c r="CO17" s="1">
        <f t="shared" si="66"/>
        <v>8.1749776644943747E-2</v>
      </c>
      <c r="CP17" s="83" t="s">
        <v>251</v>
      </c>
      <c r="CQ17" s="83" t="s">
        <v>84</v>
      </c>
      <c r="CR17" s="83" t="s">
        <v>74</v>
      </c>
      <c r="CS17" s="1">
        <f t="shared" si="36"/>
        <v>1.6982481706700798</v>
      </c>
      <c r="CT17" s="1">
        <f t="shared" si="37"/>
        <v>0.41061719955707754</v>
      </c>
      <c r="CU17" s="1">
        <f t="shared" si="38"/>
        <v>2.4958475575905967</v>
      </c>
      <c r="CV17" s="1">
        <f t="shared" si="67"/>
        <v>4.6047129278177543</v>
      </c>
      <c r="CW17" s="1">
        <f t="shared" si="68"/>
        <v>0.36880652437868833</v>
      </c>
      <c r="CX17" s="1">
        <f t="shared" si="69"/>
        <v>8.9173246192282271E-2</v>
      </c>
      <c r="CY17" s="1">
        <f t="shared" si="103"/>
        <v>0.54202022942902939</v>
      </c>
      <c r="CZ17" s="1">
        <f t="shared" si="104"/>
        <v>0.58660685252517053</v>
      </c>
      <c r="DA17" s="1">
        <f t="shared" si="105"/>
        <v>7.7226296540440401E-2</v>
      </c>
      <c r="DB17" s="83" t="s">
        <v>251</v>
      </c>
      <c r="DC17" s="83" t="s">
        <v>84</v>
      </c>
      <c r="DD17" s="83" t="s">
        <v>74</v>
      </c>
      <c r="DE17" s="1">
        <f t="shared" si="39"/>
        <v>3.807113540897237</v>
      </c>
      <c r="DF17" s="1">
        <f t="shared" si="40"/>
        <v>5.7738179193583852</v>
      </c>
      <c r="DG17" s="1">
        <f t="shared" si="41"/>
        <v>7.4875426727717906</v>
      </c>
      <c r="DH17" s="1">
        <f t="shared" si="70"/>
        <v>17.068474133027411</v>
      </c>
      <c r="DI17" s="1">
        <f t="shared" si="71"/>
        <v>0.22304943671153893</v>
      </c>
      <c r="DJ17" s="1">
        <f t="shared" si="72"/>
        <v>0.3382738184068883</v>
      </c>
      <c r="DK17" s="1">
        <f t="shared" si="73"/>
        <v>0.43867674488157282</v>
      </c>
      <c r="DL17" s="1">
        <f t="shared" si="74"/>
        <v>0.60781365408501697</v>
      </c>
      <c r="DM17" s="1">
        <f t="shared" si="75"/>
        <v>0.29295372017552929</v>
      </c>
      <c r="DN17" s="83" t="s">
        <v>84</v>
      </c>
      <c r="DO17" s="83" t="s">
        <v>74</v>
      </c>
      <c r="DP17" s="62">
        <f t="shared" si="76"/>
        <v>3.1617231395464414</v>
      </c>
      <c r="DQ17" s="62">
        <f t="shared" si="77"/>
        <v>1.5809314602556221</v>
      </c>
      <c r="DR17" s="62">
        <f t="shared" si="78"/>
        <v>4.2946487082987606</v>
      </c>
      <c r="DS17" s="1">
        <f t="shared" si="79"/>
        <v>9.0373033081008245</v>
      </c>
      <c r="DT17" s="1">
        <f t="shared" si="80"/>
        <v>0.34985249822392789</v>
      </c>
      <c r="DU17" s="1">
        <f t="shared" si="81"/>
        <v>0.17493398266698792</v>
      </c>
      <c r="DV17" s="1">
        <f t="shared" si="82"/>
        <v>0.47521351910908416</v>
      </c>
      <c r="DW17" s="1">
        <f t="shared" si="83"/>
        <v>0.56268051044257816</v>
      </c>
      <c r="DX17" s="1">
        <f t="shared" si="84"/>
        <v>0.1514972729747982</v>
      </c>
      <c r="DY17" s="83" t="s">
        <v>251</v>
      </c>
      <c r="DZ17" s="1">
        <f t="shared" si="85"/>
        <v>7.4563718478452019</v>
      </c>
      <c r="EA17" s="1">
        <f t="shared" si="86"/>
        <v>5.7738179193583852</v>
      </c>
      <c r="EB17" s="1">
        <f t="shared" si="87"/>
        <v>3.807113540897237</v>
      </c>
      <c r="EC17" s="1">
        <f t="shared" si="88"/>
        <v>17.037303308100824</v>
      </c>
      <c r="ED17" s="1">
        <f t="shared" si="89"/>
        <v>0.43764976845249198</v>
      </c>
      <c r="EE17" s="1">
        <f t="shared" si="90"/>
        <v>0.33889271177164959</v>
      </c>
      <c r="EF17" s="1">
        <f t="shared" si="91"/>
        <v>0.22345751977585834</v>
      </c>
      <c r="EG17" s="1">
        <f t="shared" si="92"/>
        <v>0.39290387566168317</v>
      </c>
      <c r="EH17" s="1">
        <f t="shared" si="93"/>
        <v>0.29348969755164622</v>
      </c>
      <c r="EI17" s="83" t="s">
        <v>84</v>
      </c>
      <c r="EJ17" s="83" t="s">
        <v>74</v>
      </c>
      <c r="EK17" s="62">
        <f t="shared" si="94"/>
        <v>3.1617231395464414</v>
      </c>
      <c r="EL17" s="62">
        <f t="shared" si="95"/>
        <v>3.807113540897237</v>
      </c>
      <c r="EM17" s="62">
        <f t="shared" si="96"/>
        <v>4.2946487082987606</v>
      </c>
      <c r="EN17" s="1">
        <f t="shared" si="97"/>
        <v>11.263485388742438</v>
      </c>
      <c r="EO17" s="1">
        <f t="shared" si="98"/>
        <v>0.28070557473324392</v>
      </c>
      <c r="EP17" s="1">
        <f t="shared" si="99"/>
        <v>0.33800492560698381</v>
      </c>
      <c r="EQ17" s="1">
        <f t="shared" si="100"/>
        <v>0.38128949965977232</v>
      </c>
      <c r="ER17" s="1">
        <f t="shared" si="101"/>
        <v>0.55029196246326428</v>
      </c>
      <c r="ES17" s="1">
        <f t="shared" si="102"/>
        <v>0.29272085217991728</v>
      </c>
    </row>
    <row r="18" spans="1:149" x14ac:dyDescent="0.2">
      <c r="A18" s="83" t="s">
        <v>77</v>
      </c>
      <c r="B18" s="83" t="s">
        <v>85</v>
      </c>
      <c r="C18" s="83" t="s">
        <v>74</v>
      </c>
      <c r="D18" s="95">
        <v>13.2130232394377</v>
      </c>
      <c r="E18" s="95">
        <v>0</v>
      </c>
      <c r="F18" s="95">
        <v>22.211336620265101</v>
      </c>
      <c r="G18" s="95">
        <v>39.839259210484599</v>
      </c>
      <c r="H18" s="95">
        <v>0.117746419153564</v>
      </c>
      <c r="I18" s="95">
        <v>0.98925199345648296</v>
      </c>
      <c r="J18" s="95">
        <v>5.6784627622049798E-2</v>
      </c>
      <c r="K18" s="95">
        <v>0.200126815725022</v>
      </c>
      <c r="L18" s="95">
        <v>23.3724710738556</v>
      </c>
      <c r="M18" s="4">
        <v>1</v>
      </c>
      <c r="N18" s="4">
        <v>0</v>
      </c>
      <c r="O18">
        <f t="shared" si="42"/>
        <v>23.3724710738556</v>
      </c>
      <c r="P18" s="30">
        <f t="shared" si="43"/>
        <v>0</v>
      </c>
      <c r="R18" s="33">
        <v>25</v>
      </c>
      <c r="S18" s="83" t="s">
        <v>85</v>
      </c>
      <c r="T18" s="83" t="s">
        <v>74</v>
      </c>
      <c r="U18" s="1">
        <f t="shared" si="0"/>
        <v>327.78524533459932</v>
      </c>
      <c r="V18" s="1">
        <f t="shared" si="1"/>
        <v>0</v>
      </c>
      <c r="W18" s="1">
        <f t="shared" si="2"/>
        <v>435.68726206875448</v>
      </c>
      <c r="X18" s="1">
        <f t="shared" si="3"/>
        <v>662.99316376243291</v>
      </c>
      <c r="Y18" s="1">
        <f t="shared" si="4"/>
        <v>2.4999239735363905</v>
      </c>
      <c r="Z18" s="1">
        <f t="shared" si="5"/>
        <v>17.640014148653407</v>
      </c>
      <c r="AA18" s="1">
        <f t="shared" si="6"/>
        <v>1.1854828313580335</v>
      </c>
      <c r="AB18" s="1">
        <f t="shared" si="7"/>
        <v>2.8211749475597077</v>
      </c>
      <c r="AC18" s="1">
        <f t="shared" si="8"/>
        <v>325.29535245449688</v>
      </c>
      <c r="AD18" s="1">
        <f t="shared" si="9"/>
        <v>0</v>
      </c>
      <c r="AF18" s="83" t="s">
        <v>85</v>
      </c>
      <c r="AG18" s="83" t="s">
        <v>74</v>
      </c>
      <c r="AH18" s="1">
        <f t="shared" si="10"/>
        <v>327.78524533459932</v>
      </c>
      <c r="AI18" s="1">
        <f t="shared" si="11"/>
        <v>0</v>
      </c>
      <c r="AJ18" s="1">
        <f t="shared" si="12"/>
        <v>653.53089310313169</v>
      </c>
      <c r="AK18" s="1">
        <f t="shared" si="13"/>
        <v>1325.9863275248658</v>
      </c>
      <c r="AL18" s="1">
        <f t="shared" si="14"/>
        <v>1.2499619867681953</v>
      </c>
      <c r="AM18" s="1">
        <f t="shared" si="15"/>
        <v>17.640014148653407</v>
      </c>
      <c r="AN18" s="1">
        <f t="shared" si="16"/>
        <v>2.3709656627160669</v>
      </c>
      <c r="AO18" s="1">
        <f t="shared" si="17"/>
        <v>2.8211749475597077</v>
      </c>
      <c r="AP18" s="1">
        <f t="shared" si="18"/>
        <v>325.29535245449688</v>
      </c>
      <c r="AQ18" s="1">
        <f t="shared" si="19"/>
        <v>0</v>
      </c>
      <c r="AR18" s="1">
        <f t="shared" si="44"/>
        <v>2656.679935162791</v>
      </c>
      <c r="AT18" s="83" t="s">
        <v>85</v>
      </c>
      <c r="AU18" s="83" t="s">
        <v>74</v>
      </c>
      <c r="AV18" s="22">
        <f t="shared" si="20"/>
        <v>3.0845383461153921</v>
      </c>
      <c r="AW18" s="22">
        <f t="shared" si="21"/>
        <v>0</v>
      </c>
      <c r="AX18" s="22">
        <f t="shared" si="22"/>
        <v>4.0999223909339433</v>
      </c>
      <c r="AY18" s="22">
        <f t="shared" si="23"/>
        <v>6.2389258392336915</v>
      </c>
      <c r="AZ18" s="22">
        <f t="shared" si="24"/>
        <v>2.3524888531436937E-2</v>
      </c>
      <c r="BA18" s="22">
        <f t="shared" si="25"/>
        <v>0.16599679467572459</v>
      </c>
      <c r="BB18" s="22">
        <f t="shared" si="26"/>
        <v>1.1155679836206838E-2</v>
      </c>
      <c r="BC18" s="22">
        <f t="shared" si="27"/>
        <v>2.6547937805940829E-2</v>
      </c>
      <c r="BD18" s="22">
        <f t="shared" si="28"/>
        <v>3.0611078525965159</v>
      </c>
      <c r="BE18" s="22">
        <f t="shared" si="29"/>
        <v>0</v>
      </c>
      <c r="BF18" s="33">
        <v>25</v>
      </c>
      <c r="BG18" s="17">
        <f t="shared" si="45"/>
        <v>16.51104236668548</v>
      </c>
      <c r="BH18" s="1">
        <f t="shared" si="46"/>
        <v>1.7610741607663085</v>
      </c>
      <c r="BI18" s="1">
        <f t="shared" si="47"/>
        <v>2.3388482301676348</v>
      </c>
      <c r="BJ18">
        <v>8</v>
      </c>
      <c r="BK18" s="1">
        <f t="shared" si="48"/>
        <v>8.4844944288795432</v>
      </c>
      <c r="BL18" s="1">
        <f t="shared" si="49"/>
        <v>0.18952168320716153</v>
      </c>
      <c r="BM18" s="1">
        <f t="shared" si="50"/>
        <v>1.7610741607663094</v>
      </c>
      <c r="BN18" s="1">
        <f t="shared" si="51"/>
        <v>-1.3078370879267212</v>
      </c>
      <c r="BO18" s="1">
        <f t="shared" si="52"/>
        <v>0.3555184778828861</v>
      </c>
      <c r="BP18" s="1">
        <f t="shared" si="53"/>
        <v>0.45323707283958825</v>
      </c>
      <c r="BQ18" s="1">
        <f t="shared" si="54"/>
        <v>9.7718594956702154E-2</v>
      </c>
      <c r="BR18" s="83" t="s">
        <v>251</v>
      </c>
      <c r="BS18" s="83" t="s">
        <v>85</v>
      </c>
      <c r="BT18" s="83" t="s">
        <v>74</v>
      </c>
      <c r="BU18" s="1">
        <f t="shared" si="30"/>
        <v>1.5597314598084229</v>
      </c>
      <c r="BV18" s="1">
        <f t="shared" si="31"/>
        <v>0.3555184778828861</v>
      </c>
      <c r="BW18" s="1">
        <f t="shared" si="32"/>
        <v>6.1721941365178496</v>
      </c>
      <c r="BX18" s="1">
        <f t="shared" si="55"/>
        <v>8.0874440742091593</v>
      </c>
      <c r="BY18" s="1">
        <f t="shared" si="56"/>
        <v>0.19285839203295427</v>
      </c>
      <c r="BZ18" s="1">
        <f t="shared" si="57"/>
        <v>4.3959312067039041E-2</v>
      </c>
      <c r="CA18" s="1">
        <f t="shared" si="58"/>
        <v>0.76318229590000664</v>
      </c>
      <c r="CB18" s="1">
        <f t="shared" si="59"/>
        <v>0.78516195193352611</v>
      </c>
      <c r="CC18" s="1">
        <f t="shared" si="60"/>
        <v>3.806988098294363E-2</v>
      </c>
      <c r="CD18" s="83" t="s">
        <v>251</v>
      </c>
      <c r="CE18" s="83" t="s">
        <v>85</v>
      </c>
      <c r="CF18" s="83" t="s">
        <v>74</v>
      </c>
      <c r="CG18" s="1">
        <f t="shared" si="33"/>
        <v>1.5597314598084229</v>
      </c>
      <c r="CH18" s="1">
        <f t="shared" si="34"/>
        <v>0.3555184778828861</v>
      </c>
      <c r="CI18" s="1">
        <f t="shared" si="35"/>
        <v>2.0573980455059497</v>
      </c>
      <c r="CJ18" s="1">
        <f t="shared" si="61"/>
        <v>3.972647983197259</v>
      </c>
      <c r="CK18" s="1">
        <f t="shared" si="62"/>
        <v>0.3926175856520574</v>
      </c>
      <c r="CL18" s="1">
        <f t="shared" si="63"/>
        <v>8.9491563155504758E-2</v>
      </c>
      <c r="CM18" s="1">
        <f t="shared" si="64"/>
        <v>0.51789085119243783</v>
      </c>
      <c r="CN18" s="1">
        <f t="shared" si="65"/>
        <v>0.56263663277019016</v>
      </c>
      <c r="CO18" s="1">
        <f t="shared" si="66"/>
        <v>7.75019671170466E-2</v>
      </c>
      <c r="CP18" s="83" t="s">
        <v>251</v>
      </c>
      <c r="CQ18" s="83" t="s">
        <v>85</v>
      </c>
      <c r="CR18" s="83" t="s">
        <v>74</v>
      </c>
      <c r="CS18" s="1">
        <f t="shared" si="36"/>
        <v>1.8722019565255286</v>
      </c>
      <c r="CT18" s="1">
        <f t="shared" si="37"/>
        <v>0.3555184778828861</v>
      </c>
      <c r="CU18" s="1">
        <f t="shared" si="38"/>
        <v>2.0573980455059497</v>
      </c>
      <c r="CV18" s="1">
        <f t="shared" si="67"/>
        <v>4.2851184799143649</v>
      </c>
      <c r="CW18" s="1">
        <f t="shared" si="68"/>
        <v>0.43690786271163806</v>
      </c>
      <c r="CX18" s="1">
        <f t="shared" si="69"/>
        <v>8.2965845530131269E-2</v>
      </c>
      <c r="CY18" s="1">
        <f t="shared" si="103"/>
        <v>0.48012629175823057</v>
      </c>
      <c r="CZ18" s="1">
        <f t="shared" si="104"/>
        <v>0.52160921452329623</v>
      </c>
      <c r="DA18" s="1">
        <f t="shared" si="105"/>
        <v>7.1850529875549296E-2</v>
      </c>
      <c r="DB18" s="83" t="s">
        <v>251</v>
      </c>
      <c r="DC18" s="83" t="s">
        <v>85</v>
      </c>
      <c r="DD18" s="83" t="s">
        <v>74</v>
      </c>
      <c r="DE18" s="1">
        <f t="shared" si="39"/>
        <v>4.0999223909339433</v>
      </c>
      <c r="DF18" s="1">
        <f t="shared" si="40"/>
        <v>6.2389258392336915</v>
      </c>
      <c r="DG18" s="1">
        <f t="shared" si="41"/>
        <v>6.1721941365178496</v>
      </c>
      <c r="DH18" s="1">
        <f t="shared" si="70"/>
        <v>16.511042366685484</v>
      </c>
      <c r="DI18" s="1">
        <f t="shared" si="71"/>
        <v>0.24831396467169164</v>
      </c>
      <c r="DJ18" s="1">
        <f t="shared" si="72"/>
        <v>0.37786383807130447</v>
      </c>
      <c r="DK18" s="1">
        <f t="shared" si="73"/>
        <v>0.37382219725700394</v>
      </c>
      <c r="DL18" s="1">
        <f t="shared" si="74"/>
        <v>0.56275411629265615</v>
      </c>
      <c r="DM18" s="1">
        <f t="shared" si="75"/>
        <v>0.32723968294123917</v>
      </c>
      <c r="DN18" s="83" t="s">
        <v>85</v>
      </c>
      <c r="DO18" s="83" t="s">
        <v>74</v>
      </c>
      <c r="DP18" s="62">
        <f t="shared" si="76"/>
        <v>3.0845383461153921</v>
      </c>
      <c r="DQ18" s="62">
        <f t="shared" si="77"/>
        <v>2.3388482301676348</v>
      </c>
      <c r="DR18" s="62">
        <f t="shared" si="78"/>
        <v>3.0611078525965159</v>
      </c>
      <c r="DS18" s="1">
        <f t="shared" si="79"/>
        <v>8.4844944288795432</v>
      </c>
      <c r="DT18" s="1">
        <f t="shared" si="80"/>
        <v>0.36355004673186336</v>
      </c>
      <c r="DU18" s="1">
        <f t="shared" si="81"/>
        <v>0.27566147279284636</v>
      </c>
      <c r="DV18" s="1">
        <f t="shared" si="82"/>
        <v>0.36078848047529022</v>
      </c>
      <c r="DW18" s="1">
        <f t="shared" si="83"/>
        <v>0.4986192168717134</v>
      </c>
      <c r="DX18" s="1">
        <f t="shared" si="84"/>
        <v>0.23872983828323779</v>
      </c>
      <c r="DY18" s="83" t="s">
        <v>251</v>
      </c>
      <c r="DZ18" s="1">
        <f t="shared" si="85"/>
        <v>6.1456461987119084</v>
      </c>
      <c r="EA18" s="1">
        <f t="shared" si="86"/>
        <v>6.2389258392336915</v>
      </c>
      <c r="EB18" s="1">
        <f t="shared" si="87"/>
        <v>4.0999223909339433</v>
      </c>
      <c r="EC18" s="1">
        <f t="shared" si="88"/>
        <v>16.484494428879543</v>
      </c>
      <c r="ED18" s="1">
        <f t="shared" si="89"/>
        <v>0.37281375083880142</v>
      </c>
      <c r="EE18" s="1">
        <f t="shared" si="90"/>
        <v>0.37847237997809519</v>
      </c>
      <c r="EF18" s="1">
        <f t="shared" si="91"/>
        <v>0.2487138691831034</v>
      </c>
      <c r="EG18" s="1">
        <f t="shared" si="92"/>
        <v>0.43795005917215102</v>
      </c>
      <c r="EH18" s="1">
        <f t="shared" si="93"/>
        <v>0.32776669569178735</v>
      </c>
      <c r="EI18" s="83" t="s">
        <v>85</v>
      </c>
      <c r="EJ18" s="83" t="s">
        <v>74</v>
      </c>
      <c r="EK18" s="62">
        <f t="shared" si="94"/>
        <v>3.0845383461153921</v>
      </c>
      <c r="EL18" s="62">
        <f t="shared" si="95"/>
        <v>4.0999223909339433</v>
      </c>
      <c r="EM18" s="62">
        <f t="shared" si="96"/>
        <v>3.0611078525965159</v>
      </c>
      <c r="EN18" s="1">
        <f t="shared" si="97"/>
        <v>10.245568589645851</v>
      </c>
      <c r="EO18" s="1">
        <f t="shared" si="98"/>
        <v>0.30106072875571005</v>
      </c>
      <c r="EP18" s="1">
        <f t="shared" si="99"/>
        <v>0.40016543299288593</v>
      </c>
      <c r="EQ18" s="1">
        <f t="shared" si="100"/>
        <v>0.29877383825140408</v>
      </c>
      <c r="ER18" s="1">
        <f t="shared" si="101"/>
        <v>0.49885655474784707</v>
      </c>
      <c r="ES18" s="1">
        <f t="shared" si="102"/>
        <v>0.34655343068823874</v>
      </c>
    </row>
    <row r="19" spans="1:149" x14ac:dyDescent="0.2">
      <c r="A19" s="83" t="s">
        <v>77</v>
      </c>
      <c r="B19" s="83" t="s">
        <v>86</v>
      </c>
      <c r="C19" s="83" t="s">
        <v>74</v>
      </c>
      <c r="D19" s="95">
        <v>12.762662958198099</v>
      </c>
      <c r="E19" s="95">
        <v>0</v>
      </c>
      <c r="F19" s="95">
        <v>19.253439836497201</v>
      </c>
      <c r="G19" s="95">
        <v>32.439955140916901</v>
      </c>
      <c r="H19" s="95">
        <v>0.13194752979136101</v>
      </c>
      <c r="I19" s="95">
        <v>0.65774321439071104</v>
      </c>
      <c r="J19" s="95">
        <v>4.2601717412871297E-2</v>
      </c>
      <c r="K19" s="95">
        <v>0.205302068721822</v>
      </c>
      <c r="L19" s="95">
        <v>34.506347534071097</v>
      </c>
      <c r="M19" s="4">
        <v>1</v>
      </c>
      <c r="N19" s="4">
        <v>0</v>
      </c>
      <c r="O19">
        <f t="shared" si="42"/>
        <v>34.506347534071097</v>
      </c>
      <c r="P19" s="30">
        <f t="shared" si="43"/>
        <v>0</v>
      </c>
      <c r="R19" s="33">
        <v>25</v>
      </c>
      <c r="S19" s="83" t="s">
        <v>86</v>
      </c>
      <c r="T19" s="83" t="s">
        <v>74</v>
      </c>
      <c r="U19" s="1">
        <f t="shared" si="0"/>
        <v>316.61282456457701</v>
      </c>
      <c r="V19" s="1">
        <f t="shared" si="1"/>
        <v>0</v>
      </c>
      <c r="W19" s="1">
        <f t="shared" si="2"/>
        <v>377.666532689235</v>
      </c>
      <c r="X19" s="1">
        <f t="shared" si="3"/>
        <v>539.856134813062</v>
      </c>
      <c r="Y19" s="1">
        <f t="shared" si="4"/>
        <v>2.8014337535320806</v>
      </c>
      <c r="Z19" s="1">
        <f t="shared" si="5"/>
        <v>11.728659315098271</v>
      </c>
      <c r="AA19" s="1">
        <f t="shared" si="6"/>
        <v>0.88938867250253228</v>
      </c>
      <c r="AB19" s="1">
        <f t="shared" si="7"/>
        <v>2.8941301587289923</v>
      </c>
      <c r="AC19" s="1">
        <f t="shared" si="8"/>
        <v>480.255358859723</v>
      </c>
      <c r="AD19" s="1">
        <f t="shared" si="9"/>
        <v>0</v>
      </c>
      <c r="AF19" s="83" t="s">
        <v>86</v>
      </c>
      <c r="AG19" s="83" t="s">
        <v>74</v>
      </c>
      <c r="AH19" s="1">
        <f t="shared" si="10"/>
        <v>316.61282456457701</v>
      </c>
      <c r="AI19" s="1">
        <f t="shared" si="11"/>
        <v>0</v>
      </c>
      <c r="AJ19" s="1">
        <f t="shared" si="12"/>
        <v>566.49979903385247</v>
      </c>
      <c r="AK19" s="1">
        <f t="shared" si="13"/>
        <v>1079.712269626124</v>
      </c>
      <c r="AL19" s="1">
        <f t="shared" si="14"/>
        <v>1.4007168767660403</v>
      </c>
      <c r="AM19" s="1">
        <f t="shared" si="15"/>
        <v>11.728659315098271</v>
      </c>
      <c r="AN19" s="1">
        <f t="shared" si="16"/>
        <v>1.7787773450050646</v>
      </c>
      <c r="AO19" s="1">
        <f t="shared" si="17"/>
        <v>2.8941301587289923</v>
      </c>
      <c r="AP19" s="1">
        <f t="shared" si="18"/>
        <v>480.255358859723</v>
      </c>
      <c r="AQ19" s="1">
        <f t="shared" si="19"/>
        <v>0</v>
      </c>
      <c r="AR19" s="1">
        <f t="shared" si="44"/>
        <v>2460.8825357798746</v>
      </c>
      <c r="AT19" s="83" t="s">
        <v>86</v>
      </c>
      <c r="AU19" s="83" t="s">
        <v>74</v>
      </c>
      <c r="AV19" s="22">
        <f t="shared" si="20"/>
        <v>3.2164560880212809</v>
      </c>
      <c r="AW19" s="22">
        <f t="shared" si="21"/>
        <v>0</v>
      </c>
      <c r="AX19" s="22">
        <f t="shared" si="22"/>
        <v>3.8366980869481981</v>
      </c>
      <c r="AY19" s="22">
        <f t="shared" si="23"/>
        <v>5.4843752897979847</v>
      </c>
      <c r="AZ19" s="22">
        <f t="shared" si="24"/>
        <v>2.8459645196395798E-2</v>
      </c>
      <c r="BA19" s="22">
        <f t="shared" si="25"/>
        <v>0.11915094630249548</v>
      </c>
      <c r="BB19" s="22">
        <f t="shared" si="26"/>
        <v>9.0352613297395509E-3</v>
      </c>
      <c r="BC19" s="22">
        <f t="shared" si="27"/>
        <v>2.9401343996004848E-2</v>
      </c>
      <c r="BD19" s="22">
        <f t="shared" si="28"/>
        <v>4.8788935664042778</v>
      </c>
      <c r="BE19" s="22">
        <f t="shared" si="29"/>
        <v>0</v>
      </c>
      <c r="BF19" s="33">
        <v>25</v>
      </c>
      <c r="BG19" s="17">
        <f t="shared" si="45"/>
        <v>17.445824375167746</v>
      </c>
      <c r="BH19" s="1">
        <f t="shared" si="46"/>
        <v>2.5156247102020153</v>
      </c>
      <c r="BI19" s="1">
        <f t="shared" si="47"/>
        <v>1.3210733767461829</v>
      </c>
      <c r="BJ19">
        <v>8</v>
      </c>
      <c r="BK19" s="1">
        <f t="shared" si="48"/>
        <v>9.4164230311717425</v>
      </c>
      <c r="BL19" s="1">
        <f t="shared" si="49"/>
        <v>0.14761059149889127</v>
      </c>
      <c r="BM19" s="1">
        <f t="shared" si="50"/>
        <v>2.5156247102020153</v>
      </c>
      <c r="BN19" s="1">
        <f t="shared" si="51"/>
        <v>-2.1539194390896661</v>
      </c>
      <c r="BO19" s="1">
        <f t="shared" si="52"/>
        <v>0.26676153780138678</v>
      </c>
      <c r="BP19" s="1">
        <f t="shared" si="53"/>
        <v>0.36170527111234918</v>
      </c>
      <c r="BQ19" s="1">
        <f t="shared" si="54"/>
        <v>9.4943733310962397E-2</v>
      </c>
      <c r="BR19" s="83" t="s">
        <v>251</v>
      </c>
      <c r="BS19" s="83" t="s">
        <v>86</v>
      </c>
      <c r="BT19" s="83" t="s">
        <v>74</v>
      </c>
      <c r="BU19" s="1">
        <f t="shared" si="30"/>
        <v>1.3710938224494962</v>
      </c>
      <c r="BV19" s="1">
        <f t="shared" si="31"/>
        <v>0.26676153780138678</v>
      </c>
      <c r="BW19" s="1">
        <f t="shared" si="32"/>
        <v>8.1247509984215629</v>
      </c>
      <c r="BX19" s="1">
        <f t="shared" si="55"/>
        <v>9.7626063586724463</v>
      </c>
      <c r="BY19" s="1">
        <f t="shared" si="56"/>
        <v>0.14044341972587149</v>
      </c>
      <c r="BZ19" s="1">
        <f t="shared" si="57"/>
        <v>2.7324827817564689E-2</v>
      </c>
      <c r="CA19" s="1">
        <f t="shared" si="58"/>
        <v>0.83223175245656378</v>
      </c>
      <c r="CB19" s="1">
        <f t="shared" si="59"/>
        <v>0.84589416636534609</v>
      </c>
      <c r="CC19" s="1">
        <f t="shared" si="60"/>
        <v>2.3663995044046721E-2</v>
      </c>
      <c r="CD19" s="83" t="s">
        <v>251</v>
      </c>
      <c r="CE19" s="83" t="s">
        <v>86</v>
      </c>
      <c r="CF19" s="83" t="s">
        <v>74</v>
      </c>
      <c r="CG19" s="1">
        <f t="shared" si="33"/>
        <v>1.3710938224494962</v>
      </c>
      <c r="CH19" s="1">
        <f t="shared" si="34"/>
        <v>0.26676153780138678</v>
      </c>
      <c r="CI19" s="1">
        <f t="shared" si="35"/>
        <v>2.7082503328071876</v>
      </c>
      <c r="CJ19" s="1">
        <f t="shared" si="61"/>
        <v>4.346105693058071</v>
      </c>
      <c r="CK19" s="1">
        <f t="shared" si="62"/>
        <v>0.31547641021236805</v>
      </c>
      <c r="CL19" s="1">
        <f t="shared" si="63"/>
        <v>6.1379440961934845E-2</v>
      </c>
      <c r="CM19" s="1">
        <f t="shared" si="64"/>
        <v>0.62314414882569702</v>
      </c>
      <c r="CN19" s="1">
        <f t="shared" si="65"/>
        <v>0.65383386930666443</v>
      </c>
      <c r="CO19" s="1">
        <f t="shared" si="66"/>
        <v>5.3156155143122732E-2</v>
      </c>
      <c r="CP19" s="83" t="s">
        <v>251</v>
      </c>
      <c r="CQ19" s="83" t="s">
        <v>86</v>
      </c>
      <c r="CR19" s="83" t="s">
        <v>74</v>
      </c>
      <c r="CS19" s="1">
        <f t="shared" si="36"/>
        <v>1.7849682745734057</v>
      </c>
      <c r="CT19" s="1">
        <f t="shared" si="37"/>
        <v>0.26676153780138678</v>
      </c>
      <c r="CU19" s="1">
        <f t="shared" si="38"/>
        <v>2.7082503328071876</v>
      </c>
      <c r="CV19" s="1">
        <f t="shared" si="67"/>
        <v>4.7599801451819799</v>
      </c>
      <c r="CW19" s="1">
        <f t="shared" si="68"/>
        <v>0.37499489916573259</v>
      </c>
      <c r="CX19" s="1">
        <f t="shared" si="69"/>
        <v>5.6042573637917592E-2</v>
      </c>
      <c r="CY19" s="1">
        <f t="shared" si="103"/>
        <v>0.56896252719634988</v>
      </c>
      <c r="CZ19" s="1">
        <f t="shared" si="104"/>
        <v>0.59698381401530864</v>
      </c>
      <c r="DA19" s="1">
        <f t="shared" si="105"/>
        <v>4.8534292463896719E-2</v>
      </c>
      <c r="DB19" s="83" t="s">
        <v>251</v>
      </c>
      <c r="DC19" s="83" t="s">
        <v>86</v>
      </c>
      <c r="DD19" s="83" t="s">
        <v>74</v>
      </c>
      <c r="DE19" s="1">
        <f t="shared" si="39"/>
        <v>3.8366980869481981</v>
      </c>
      <c r="DF19" s="1">
        <f t="shared" si="40"/>
        <v>5.4843752897979847</v>
      </c>
      <c r="DG19" s="1">
        <f t="shared" si="41"/>
        <v>8.1247509984215629</v>
      </c>
      <c r="DH19" s="1">
        <f t="shared" si="70"/>
        <v>17.445824375167746</v>
      </c>
      <c r="DI19" s="1">
        <f t="shared" si="71"/>
        <v>0.21992071021930756</v>
      </c>
      <c r="DJ19" s="1">
        <f t="shared" si="72"/>
        <v>0.31436607246857323</v>
      </c>
      <c r="DK19" s="1">
        <f t="shared" si="73"/>
        <v>0.46571321731211923</v>
      </c>
      <c r="DL19" s="1">
        <f t="shared" si="74"/>
        <v>0.62289625354640588</v>
      </c>
      <c r="DM19" s="1">
        <f t="shared" si="75"/>
        <v>0.27224900484572423</v>
      </c>
      <c r="DN19" s="83" t="s">
        <v>86</v>
      </c>
      <c r="DO19" s="83" t="s">
        <v>74</v>
      </c>
      <c r="DP19" s="62">
        <f t="shared" si="76"/>
        <v>3.2164560880212809</v>
      </c>
      <c r="DQ19" s="62">
        <f t="shared" si="77"/>
        <v>1.3210733767461829</v>
      </c>
      <c r="DR19" s="62">
        <f t="shared" si="78"/>
        <v>4.8788935664042778</v>
      </c>
      <c r="DS19" s="1">
        <f t="shared" si="79"/>
        <v>9.4164230311717425</v>
      </c>
      <c r="DT19" s="1">
        <f t="shared" si="80"/>
        <v>0.34157939563395312</v>
      </c>
      <c r="DU19" s="1">
        <f t="shared" si="81"/>
        <v>0.14029460787529993</v>
      </c>
      <c r="DV19" s="1">
        <f t="shared" si="82"/>
        <v>0.51812599649074687</v>
      </c>
      <c r="DW19" s="1">
        <f t="shared" si="83"/>
        <v>0.58827330042839687</v>
      </c>
      <c r="DX19" s="1">
        <f t="shared" si="84"/>
        <v>0.1214986944339861</v>
      </c>
      <c r="DY19" s="83" t="s">
        <v>251</v>
      </c>
      <c r="DZ19" s="1">
        <f t="shared" si="85"/>
        <v>8.0953496544255579</v>
      </c>
      <c r="EA19" s="1">
        <f t="shared" si="86"/>
        <v>5.4843752897979847</v>
      </c>
      <c r="EB19" s="1">
        <f t="shared" si="87"/>
        <v>3.8366980869481981</v>
      </c>
      <c r="EC19" s="1">
        <f t="shared" si="88"/>
        <v>17.416423031171739</v>
      </c>
      <c r="ED19" s="1">
        <f t="shared" si="89"/>
        <v>0.4648112669252798</v>
      </c>
      <c r="EE19" s="1">
        <f t="shared" si="90"/>
        <v>0.31489676611449463</v>
      </c>
      <c r="EF19" s="1">
        <f t="shared" si="91"/>
        <v>0.22029196696022568</v>
      </c>
      <c r="EG19" s="1">
        <f t="shared" si="92"/>
        <v>0.37774035001747297</v>
      </c>
      <c r="EH19" s="1">
        <f t="shared" si="93"/>
        <v>0.27270859902471911</v>
      </c>
      <c r="EI19" s="83" t="s">
        <v>86</v>
      </c>
      <c r="EJ19" s="83" t="s">
        <v>74</v>
      </c>
      <c r="EK19" s="62">
        <f t="shared" si="94"/>
        <v>3.2164560880212809</v>
      </c>
      <c r="EL19" s="62">
        <f t="shared" si="95"/>
        <v>3.8366980869481981</v>
      </c>
      <c r="EM19" s="62">
        <f t="shared" si="96"/>
        <v>4.8788935664042778</v>
      </c>
      <c r="EN19" s="1">
        <f t="shared" si="97"/>
        <v>11.932047741373758</v>
      </c>
      <c r="EO19" s="1">
        <f t="shared" si="98"/>
        <v>0.26956446686584951</v>
      </c>
      <c r="EP19" s="1">
        <f t="shared" si="99"/>
        <v>0.32154565336213381</v>
      </c>
      <c r="EQ19" s="1">
        <f t="shared" si="100"/>
        <v>0.40888987977201657</v>
      </c>
      <c r="ER19" s="1">
        <f t="shared" si="101"/>
        <v>0.56966270645308348</v>
      </c>
      <c r="ES19" s="1">
        <f t="shared" si="102"/>
        <v>0.27846670428807307</v>
      </c>
    </row>
    <row r="20" spans="1:149" x14ac:dyDescent="0.2">
      <c r="A20" s="83" t="s">
        <v>77</v>
      </c>
      <c r="B20" s="83" t="s">
        <v>87</v>
      </c>
      <c r="C20" s="83" t="s">
        <v>74</v>
      </c>
      <c r="D20" s="95">
        <v>13.4163188931097</v>
      </c>
      <c r="E20" s="95">
        <v>0</v>
      </c>
      <c r="F20" s="95">
        <v>20.474837545870901</v>
      </c>
      <c r="G20" s="95">
        <v>34.6230966973256</v>
      </c>
      <c r="H20" s="95">
        <v>7.7191367340042699E-2</v>
      </c>
      <c r="I20" s="95">
        <v>0.66300047577091803</v>
      </c>
      <c r="J20" s="95">
        <v>6.7969842062312297E-2</v>
      </c>
      <c r="K20" s="95">
        <v>0.21254609339500499</v>
      </c>
      <c r="L20" s="95">
        <v>30.464509016861101</v>
      </c>
      <c r="M20" s="4">
        <v>1</v>
      </c>
      <c r="N20" s="4">
        <v>0</v>
      </c>
      <c r="O20">
        <f t="shared" si="42"/>
        <v>30.464509016861101</v>
      </c>
      <c r="P20" s="30">
        <f t="shared" si="43"/>
        <v>0</v>
      </c>
      <c r="R20" s="33">
        <v>25</v>
      </c>
      <c r="S20" s="83" t="s">
        <v>87</v>
      </c>
      <c r="T20" s="83" t="s">
        <v>74</v>
      </c>
      <c r="U20" s="1">
        <f t="shared" si="0"/>
        <v>332.82855105705039</v>
      </c>
      <c r="V20" s="1">
        <f t="shared" si="1"/>
        <v>0</v>
      </c>
      <c r="W20" s="1">
        <f t="shared" si="2"/>
        <v>401.62490282210479</v>
      </c>
      <c r="X20" s="1">
        <f t="shared" si="3"/>
        <v>576.18733062615411</v>
      </c>
      <c r="Y20" s="1">
        <f t="shared" si="4"/>
        <v>1.6388825337588684</v>
      </c>
      <c r="Z20" s="1">
        <f t="shared" si="5"/>
        <v>11.822405060109094</v>
      </c>
      <c r="AA20" s="1">
        <f t="shared" si="6"/>
        <v>1.4189946150795887</v>
      </c>
      <c r="AB20" s="1">
        <f t="shared" si="7"/>
        <v>2.9962487121744665</v>
      </c>
      <c r="AC20" s="1">
        <f t="shared" si="8"/>
        <v>424.0015172840794</v>
      </c>
      <c r="AD20" s="1">
        <f t="shared" si="9"/>
        <v>0</v>
      </c>
      <c r="AF20" s="83" t="s">
        <v>87</v>
      </c>
      <c r="AG20" s="83" t="s">
        <v>74</v>
      </c>
      <c r="AH20" s="1">
        <f t="shared" si="10"/>
        <v>332.82855105705039</v>
      </c>
      <c r="AI20" s="1">
        <f t="shared" si="11"/>
        <v>0</v>
      </c>
      <c r="AJ20" s="1">
        <f t="shared" si="12"/>
        <v>602.43735423315718</v>
      </c>
      <c r="AK20" s="1">
        <f t="shared" si="13"/>
        <v>1152.3746612523082</v>
      </c>
      <c r="AL20" s="1">
        <f t="shared" si="14"/>
        <v>0.81944126687943419</v>
      </c>
      <c r="AM20" s="1">
        <f t="shared" si="15"/>
        <v>11.822405060109094</v>
      </c>
      <c r="AN20" s="1">
        <f t="shared" si="16"/>
        <v>2.8379892301591774</v>
      </c>
      <c r="AO20" s="1">
        <f t="shared" si="17"/>
        <v>2.9962487121744665</v>
      </c>
      <c r="AP20" s="1">
        <f t="shared" si="18"/>
        <v>424.0015172840794</v>
      </c>
      <c r="AQ20" s="1">
        <f t="shared" si="19"/>
        <v>0</v>
      </c>
      <c r="AR20" s="1">
        <f t="shared" si="44"/>
        <v>2530.1181680959176</v>
      </c>
      <c r="AT20" s="83" t="s">
        <v>87</v>
      </c>
      <c r="AU20" s="83" t="s">
        <v>74</v>
      </c>
      <c r="AV20" s="22">
        <f t="shared" si="20"/>
        <v>3.2886660715488043</v>
      </c>
      <c r="AW20" s="22">
        <f t="shared" si="21"/>
        <v>0</v>
      </c>
      <c r="AX20" s="22">
        <f t="shared" si="22"/>
        <v>3.9684401689858055</v>
      </c>
      <c r="AY20" s="22">
        <f t="shared" si="23"/>
        <v>5.6932847830164146</v>
      </c>
      <c r="AZ20" s="22">
        <f t="shared" si="24"/>
        <v>1.6193735083451032E-2</v>
      </c>
      <c r="BA20" s="22">
        <f t="shared" si="25"/>
        <v>0.11681672825785684</v>
      </c>
      <c r="BB20" s="22">
        <f t="shared" si="26"/>
        <v>1.4021031042865052E-2</v>
      </c>
      <c r="BC20" s="22">
        <f t="shared" si="27"/>
        <v>2.9605817921434706E-2</v>
      </c>
      <c r="BD20" s="22">
        <f t="shared" si="28"/>
        <v>4.18954263313291</v>
      </c>
      <c r="BE20" s="22">
        <f t="shared" si="29"/>
        <v>0</v>
      </c>
      <c r="BF20" s="33">
        <v>25</v>
      </c>
      <c r="BG20" s="17">
        <f t="shared" si="45"/>
        <v>17.169539474605369</v>
      </c>
      <c r="BH20" s="1">
        <f t="shared" si="46"/>
        <v>2.3067152169835854</v>
      </c>
      <c r="BI20" s="1">
        <f t="shared" si="47"/>
        <v>1.6617249520022201</v>
      </c>
      <c r="BJ20">
        <v>8</v>
      </c>
      <c r="BK20" s="1">
        <f t="shared" si="48"/>
        <v>9.1399336566839331</v>
      </c>
      <c r="BL20" s="1">
        <f t="shared" si="49"/>
        <v>0.13301046334130787</v>
      </c>
      <c r="BM20" s="1">
        <f t="shared" si="50"/>
        <v>2.3067152169835836</v>
      </c>
      <c r="BN20" s="1">
        <f t="shared" si="51"/>
        <v>-1.9415922653700903</v>
      </c>
      <c r="BO20" s="1">
        <f t="shared" si="52"/>
        <v>0.24982719159916472</v>
      </c>
      <c r="BP20" s="1">
        <f t="shared" si="53"/>
        <v>0.36512295161349329</v>
      </c>
      <c r="BQ20" s="1">
        <f t="shared" si="54"/>
        <v>0.11529576001432856</v>
      </c>
      <c r="BR20" s="83" t="s">
        <v>251</v>
      </c>
      <c r="BS20" s="83" t="s">
        <v>87</v>
      </c>
      <c r="BT20" s="83" t="s">
        <v>74</v>
      </c>
      <c r="BU20" s="1">
        <f t="shared" si="30"/>
        <v>1.4233211957541037</v>
      </c>
      <c r="BV20" s="1">
        <f t="shared" si="31"/>
        <v>0.24982719159916472</v>
      </c>
      <c r="BW20" s="1">
        <f t="shared" si="32"/>
        <v>7.507814522603149</v>
      </c>
      <c r="BX20" s="1">
        <f t="shared" si="55"/>
        <v>9.180962909956417</v>
      </c>
      <c r="BY20" s="1">
        <f t="shared" si="56"/>
        <v>0.15502962049988941</v>
      </c>
      <c r="BZ20" s="1">
        <f t="shared" si="57"/>
        <v>2.721143675771049E-2</v>
      </c>
      <c r="CA20" s="1">
        <f t="shared" si="58"/>
        <v>0.81775894274240013</v>
      </c>
      <c r="CB20" s="1">
        <f t="shared" si="59"/>
        <v>0.8313646611212554</v>
      </c>
      <c r="CC20" s="1">
        <f t="shared" si="60"/>
        <v>2.3565795505650942E-2</v>
      </c>
      <c r="CD20" s="83" t="s">
        <v>251</v>
      </c>
      <c r="CE20" s="83" t="s">
        <v>87</v>
      </c>
      <c r="CF20" s="83" t="s">
        <v>74</v>
      </c>
      <c r="CG20" s="1">
        <f t="shared" si="33"/>
        <v>1.4233211957541037</v>
      </c>
      <c r="CH20" s="1">
        <f t="shared" si="34"/>
        <v>0.24982719159916472</v>
      </c>
      <c r="CI20" s="1">
        <f t="shared" si="35"/>
        <v>2.5026048408677162</v>
      </c>
      <c r="CJ20" s="1">
        <f t="shared" si="61"/>
        <v>4.1757532282209846</v>
      </c>
      <c r="CK20" s="1">
        <f t="shared" si="62"/>
        <v>0.34085376169618331</v>
      </c>
      <c r="CL20" s="1">
        <f t="shared" si="63"/>
        <v>5.9828054471887403E-2</v>
      </c>
      <c r="CM20" s="1">
        <f t="shared" si="64"/>
        <v>0.59931818383192925</v>
      </c>
      <c r="CN20" s="1">
        <f t="shared" si="65"/>
        <v>0.62923221106787297</v>
      </c>
      <c r="CO20" s="1">
        <f t="shared" si="66"/>
        <v>5.1812615031653672E-2</v>
      </c>
      <c r="CP20" s="83" t="s">
        <v>251</v>
      </c>
      <c r="CQ20" s="83" t="s">
        <v>87</v>
      </c>
      <c r="CR20" s="83" t="s">
        <v>74</v>
      </c>
      <c r="CS20" s="1">
        <f t="shared" si="36"/>
        <v>1.8593064886933204</v>
      </c>
      <c r="CT20" s="1">
        <f t="shared" si="37"/>
        <v>0.24982719159916472</v>
      </c>
      <c r="CU20" s="1">
        <f t="shared" si="38"/>
        <v>2.5026048408677162</v>
      </c>
      <c r="CV20" s="1">
        <f t="shared" si="67"/>
        <v>4.6117385211602011</v>
      </c>
      <c r="CW20" s="1">
        <f t="shared" si="68"/>
        <v>0.40316823691590481</v>
      </c>
      <c r="CX20" s="1">
        <f t="shared" si="69"/>
        <v>5.4172020042522764E-2</v>
      </c>
      <c r="CY20" s="1">
        <f t="shared" si="103"/>
        <v>0.5426597430415725</v>
      </c>
      <c r="CZ20" s="1">
        <f t="shared" si="104"/>
        <v>0.56974575306283393</v>
      </c>
      <c r="DA20" s="1">
        <f t="shared" si="105"/>
        <v>4.6914345531144479E-2</v>
      </c>
      <c r="DB20" s="83" t="s">
        <v>251</v>
      </c>
      <c r="DC20" s="83" t="s">
        <v>87</v>
      </c>
      <c r="DD20" s="83" t="s">
        <v>74</v>
      </c>
      <c r="DE20" s="1">
        <f t="shared" si="39"/>
        <v>3.9684401689858055</v>
      </c>
      <c r="DF20" s="1">
        <f t="shared" si="40"/>
        <v>5.6932847830164146</v>
      </c>
      <c r="DG20" s="1">
        <f t="shared" si="41"/>
        <v>7.507814522603149</v>
      </c>
      <c r="DH20" s="1">
        <f t="shared" si="70"/>
        <v>17.169539474605369</v>
      </c>
      <c r="DI20" s="1">
        <f t="shared" si="71"/>
        <v>0.2311325923945329</v>
      </c>
      <c r="DJ20" s="1">
        <f t="shared" si="72"/>
        <v>0.33159216596560875</v>
      </c>
      <c r="DK20" s="1">
        <f t="shared" si="73"/>
        <v>0.43727524163985831</v>
      </c>
      <c r="DL20" s="1">
        <f t="shared" si="74"/>
        <v>0.60307132462266266</v>
      </c>
      <c r="DM20" s="1">
        <f t="shared" si="75"/>
        <v>0.28716723942212291</v>
      </c>
      <c r="DN20" s="83" t="s">
        <v>87</v>
      </c>
      <c r="DO20" s="83" t="s">
        <v>74</v>
      </c>
      <c r="DP20" s="62">
        <f t="shared" si="76"/>
        <v>3.2886660715488043</v>
      </c>
      <c r="DQ20" s="62">
        <f t="shared" si="77"/>
        <v>1.6617249520022201</v>
      </c>
      <c r="DR20" s="62">
        <f t="shared" si="78"/>
        <v>4.18954263313291</v>
      </c>
      <c r="DS20" s="1">
        <f t="shared" si="79"/>
        <v>9.1399336566839331</v>
      </c>
      <c r="DT20" s="1">
        <f t="shared" si="80"/>
        <v>0.35981290401860183</v>
      </c>
      <c r="DU20" s="1">
        <f t="shared" si="81"/>
        <v>0.18180930129476586</v>
      </c>
      <c r="DV20" s="1">
        <f t="shared" si="82"/>
        <v>0.45837779468663248</v>
      </c>
      <c r="DW20" s="1">
        <f t="shared" si="83"/>
        <v>0.54928244533401538</v>
      </c>
      <c r="DX20" s="1">
        <f t="shared" si="84"/>
        <v>0.15745147356556627</v>
      </c>
      <c r="DY20" s="83" t="s">
        <v>251</v>
      </c>
      <c r="DZ20" s="1">
        <f t="shared" si="85"/>
        <v>7.4782087046817143</v>
      </c>
      <c r="EA20" s="1">
        <f t="shared" si="86"/>
        <v>5.6932847830164146</v>
      </c>
      <c r="EB20" s="1">
        <f t="shared" si="87"/>
        <v>3.9684401689858055</v>
      </c>
      <c r="EC20" s="1">
        <f t="shared" si="88"/>
        <v>17.139933656683933</v>
      </c>
      <c r="ED20" s="1">
        <f t="shared" si="89"/>
        <v>0.43630324681948185</v>
      </c>
      <c r="EE20" s="1">
        <f t="shared" si="90"/>
        <v>0.33216492531733027</v>
      </c>
      <c r="EF20" s="1">
        <f t="shared" si="91"/>
        <v>0.23153182786318793</v>
      </c>
      <c r="EG20" s="1">
        <f t="shared" si="92"/>
        <v>0.39761429052185304</v>
      </c>
      <c r="EH20" s="1">
        <f t="shared" si="93"/>
        <v>0.28766326357096883</v>
      </c>
      <c r="EI20" s="83" t="s">
        <v>87</v>
      </c>
      <c r="EJ20" s="83" t="s">
        <v>74</v>
      </c>
      <c r="EK20" s="62">
        <f t="shared" si="94"/>
        <v>3.2886660715488043</v>
      </c>
      <c r="EL20" s="62">
        <f t="shared" si="95"/>
        <v>3.9684401689858055</v>
      </c>
      <c r="EM20" s="62">
        <f t="shared" si="96"/>
        <v>4.18954263313291</v>
      </c>
      <c r="EN20" s="1">
        <f t="shared" si="97"/>
        <v>11.44664887366752</v>
      </c>
      <c r="EO20" s="1">
        <f t="shared" si="98"/>
        <v>0.28730383082809735</v>
      </c>
      <c r="EP20" s="1">
        <f t="shared" si="99"/>
        <v>0.34669012850695685</v>
      </c>
      <c r="EQ20" s="1">
        <f t="shared" si="100"/>
        <v>0.36600604066494574</v>
      </c>
      <c r="ER20" s="1">
        <f t="shared" si="101"/>
        <v>0.5393511049184242</v>
      </c>
      <c r="ES20" s="1">
        <f t="shared" si="102"/>
        <v>0.30024245852831621</v>
      </c>
    </row>
    <row r="21" spans="1:149" x14ac:dyDescent="0.2">
      <c r="A21" s="83" t="s">
        <v>77</v>
      </c>
      <c r="B21" s="83" t="s">
        <v>88</v>
      </c>
      <c r="C21" s="83" t="s">
        <v>74</v>
      </c>
      <c r="D21" s="95">
        <v>13.1535841570304</v>
      </c>
      <c r="E21" s="95">
        <v>1.05556011256005E-2</v>
      </c>
      <c r="F21" s="95">
        <v>20.304673559297999</v>
      </c>
      <c r="G21" s="95">
        <v>34.112850313836297</v>
      </c>
      <c r="H21" s="95">
        <v>2.37861571269983E-2</v>
      </c>
      <c r="I21" s="95">
        <v>0.70684509769063697</v>
      </c>
      <c r="J21" s="95">
        <v>7.2290052817674394E-2</v>
      </c>
      <c r="K21" s="95">
        <v>0.22528268963519299</v>
      </c>
      <c r="L21" s="95">
        <v>31.390132371439201</v>
      </c>
      <c r="M21" s="4">
        <v>1</v>
      </c>
      <c r="N21" s="4">
        <v>0</v>
      </c>
      <c r="O21">
        <f t="shared" si="42"/>
        <v>31.390132371439201</v>
      </c>
      <c r="P21" s="30">
        <f t="shared" si="43"/>
        <v>0</v>
      </c>
      <c r="R21" s="33">
        <v>25</v>
      </c>
      <c r="S21" s="83" t="s">
        <v>88</v>
      </c>
      <c r="T21" s="83" t="s">
        <v>74</v>
      </c>
      <c r="U21" s="1">
        <f t="shared" si="0"/>
        <v>326.31069603151576</v>
      </c>
      <c r="V21" s="1">
        <f t="shared" si="1"/>
        <v>0.34061313732173282</v>
      </c>
      <c r="W21" s="1">
        <f t="shared" si="2"/>
        <v>398.28704510196161</v>
      </c>
      <c r="X21" s="1">
        <f t="shared" si="3"/>
        <v>567.69596128867181</v>
      </c>
      <c r="Y21" s="1">
        <f t="shared" si="4"/>
        <v>0.50501395174094055</v>
      </c>
      <c r="Z21" s="1">
        <f t="shared" si="5"/>
        <v>12.604227847550588</v>
      </c>
      <c r="AA21" s="1">
        <f t="shared" si="6"/>
        <v>1.509186906423265</v>
      </c>
      <c r="AB21" s="1">
        <f t="shared" si="7"/>
        <v>3.1757956964195615</v>
      </c>
      <c r="AC21" s="1">
        <f t="shared" si="8"/>
        <v>436.88423620653032</v>
      </c>
      <c r="AD21" s="1">
        <f t="shared" si="9"/>
        <v>0</v>
      </c>
      <c r="AF21" s="83" t="s">
        <v>88</v>
      </c>
      <c r="AG21" s="83" t="s">
        <v>74</v>
      </c>
      <c r="AH21" s="1">
        <f t="shared" si="10"/>
        <v>326.31069603151576</v>
      </c>
      <c r="AI21" s="1">
        <f t="shared" si="11"/>
        <v>0.17030656866086641</v>
      </c>
      <c r="AJ21" s="1">
        <f t="shared" si="12"/>
        <v>597.43056765294239</v>
      </c>
      <c r="AK21" s="1">
        <f t="shared" si="13"/>
        <v>1135.3919225773436</v>
      </c>
      <c r="AL21" s="1">
        <f t="shared" si="14"/>
        <v>0.25250697587047027</v>
      </c>
      <c r="AM21" s="1">
        <f t="shared" si="15"/>
        <v>12.604227847550588</v>
      </c>
      <c r="AN21" s="1">
        <f t="shared" si="16"/>
        <v>3.0183738128465301</v>
      </c>
      <c r="AO21" s="1">
        <f t="shared" si="17"/>
        <v>3.1757956964195615</v>
      </c>
      <c r="AP21" s="1">
        <f t="shared" si="18"/>
        <v>436.88423620653032</v>
      </c>
      <c r="AQ21" s="1">
        <f t="shared" si="19"/>
        <v>0</v>
      </c>
      <c r="AR21" s="1">
        <f t="shared" si="44"/>
        <v>2515.23863336968</v>
      </c>
      <c r="AT21" s="83" t="s">
        <v>88</v>
      </c>
      <c r="AU21" s="83" t="s">
        <v>74</v>
      </c>
      <c r="AV21" s="22">
        <f t="shared" si="20"/>
        <v>3.2433373488140509</v>
      </c>
      <c r="AW21" s="22">
        <f t="shared" si="21"/>
        <v>3.3854952448926427E-3</v>
      </c>
      <c r="AX21" s="22">
        <f t="shared" si="22"/>
        <v>3.958740135209101</v>
      </c>
      <c r="AY21" s="22">
        <f t="shared" si="23"/>
        <v>5.6425656174035286</v>
      </c>
      <c r="AZ21" s="22">
        <f t="shared" si="24"/>
        <v>5.0195431264544706E-3</v>
      </c>
      <c r="BA21" s="22">
        <f t="shared" si="25"/>
        <v>0.12527864831919178</v>
      </c>
      <c r="BB21" s="22">
        <f t="shared" si="26"/>
        <v>1.5000434614840089E-2</v>
      </c>
      <c r="BC21" s="22">
        <f t="shared" si="27"/>
        <v>3.1565550622973386E-2</v>
      </c>
      <c r="BD21" s="22">
        <f t="shared" si="28"/>
        <v>4.3423736262077242</v>
      </c>
      <c r="BE21" s="22">
        <f t="shared" si="29"/>
        <v>0</v>
      </c>
      <c r="BF21" s="33">
        <v>25</v>
      </c>
      <c r="BG21" s="17">
        <f t="shared" si="45"/>
        <v>17.218582278257379</v>
      </c>
      <c r="BH21" s="1">
        <f t="shared" si="46"/>
        <v>2.3574343825964714</v>
      </c>
      <c r="BI21" s="1">
        <f t="shared" si="47"/>
        <v>1.6013057526126295</v>
      </c>
      <c r="BJ21">
        <v>8</v>
      </c>
      <c r="BK21" s="1">
        <f t="shared" si="48"/>
        <v>9.1870167276344041</v>
      </c>
      <c r="BL21" s="1">
        <f t="shared" si="49"/>
        <v>0.1336836866905389</v>
      </c>
      <c r="BM21" s="1">
        <f t="shared" si="50"/>
        <v>2.3574343825964732</v>
      </c>
      <c r="BN21" s="1">
        <f t="shared" si="51"/>
        <v>-1.97533920788144</v>
      </c>
      <c r="BO21" s="1">
        <f t="shared" si="52"/>
        <v>0.25896233500973065</v>
      </c>
      <c r="BP21" s="1">
        <f t="shared" si="53"/>
        <v>0.38209517471503318</v>
      </c>
      <c r="BQ21" s="1">
        <f t="shared" si="54"/>
        <v>0.12313283970530253</v>
      </c>
      <c r="BR21" s="83" t="s">
        <v>251</v>
      </c>
      <c r="BS21" s="83" t="s">
        <v>88</v>
      </c>
      <c r="BT21" s="83" t="s">
        <v>74</v>
      </c>
      <c r="BU21" s="1">
        <f t="shared" si="30"/>
        <v>1.4106414043508821</v>
      </c>
      <c r="BV21" s="1">
        <f t="shared" si="31"/>
        <v>0.25896233500973065</v>
      </c>
      <c r="BW21" s="1">
        <f t="shared" si="32"/>
        <v>7.6172765256447486</v>
      </c>
      <c r="BX21" s="1">
        <f t="shared" si="55"/>
        <v>9.2868802650053617</v>
      </c>
      <c r="BY21" s="1">
        <f t="shared" si="56"/>
        <v>0.15189615501627959</v>
      </c>
      <c r="BZ21" s="1">
        <f t="shared" si="57"/>
        <v>2.7884750058159723E-2</v>
      </c>
      <c r="CA21" s="1">
        <f t="shared" si="58"/>
        <v>0.82021909492556067</v>
      </c>
      <c r="CB21" s="1">
        <f t="shared" si="59"/>
        <v>0.83416146995464058</v>
      </c>
      <c r="CC21" s="1">
        <f t="shared" si="60"/>
        <v>2.4148901928545921E-2</v>
      </c>
      <c r="CD21" s="83" t="s">
        <v>251</v>
      </c>
      <c r="CE21" s="83" t="s">
        <v>88</v>
      </c>
      <c r="CF21" s="83" t="s">
        <v>74</v>
      </c>
      <c r="CG21" s="1">
        <f t="shared" si="33"/>
        <v>1.4106414043508821</v>
      </c>
      <c r="CH21" s="1">
        <f t="shared" si="34"/>
        <v>0.25896233500973065</v>
      </c>
      <c r="CI21" s="1">
        <f t="shared" si="35"/>
        <v>2.539092175214916</v>
      </c>
      <c r="CJ21" s="1">
        <f t="shared" si="61"/>
        <v>4.2086959145755287</v>
      </c>
      <c r="CK21" s="1">
        <f t="shared" si="62"/>
        <v>0.33517304005394116</v>
      </c>
      <c r="CL21" s="1">
        <f t="shared" si="63"/>
        <v>6.1530303035886712E-2</v>
      </c>
      <c r="CM21" s="1">
        <f t="shared" si="64"/>
        <v>0.6032966569101722</v>
      </c>
      <c r="CN21" s="1">
        <f t="shared" si="65"/>
        <v>0.63406180842811555</v>
      </c>
      <c r="CO21" s="1">
        <f t="shared" si="66"/>
        <v>5.3286805531632654E-2</v>
      </c>
      <c r="CP21" s="83" t="s">
        <v>251</v>
      </c>
      <c r="CQ21" s="83" t="s">
        <v>88</v>
      </c>
      <c r="CR21" s="83" t="s">
        <v>74</v>
      </c>
      <c r="CS21" s="1">
        <f t="shared" si="36"/>
        <v>1.8498889000996852</v>
      </c>
      <c r="CT21" s="1">
        <f t="shared" si="37"/>
        <v>0.25896233500973065</v>
      </c>
      <c r="CU21" s="1">
        <f t="shared" si="38"/>
        <v>2.539092175214916</v>
      </c>
      <c r="CV21" s="1">
        <f t="shared" si="67"/>
        <v>4.6479434103243324</v>
      </c>
      <c r="CW21" s="1">
        <f t="shared" si="68"/>
        <v>0.39800159700537324</v>
      </c>
      <c r="CX21" s="1">
        <f t="shared" si="69"/>
        <v>5.5715466422096634E-2</v>
      </c>
      <c r="CY21" s="1">
        <f t="shared" si="103"/>
        <v>0.54628293657253002</v>
      </c>
      <c r="CZ21" s="1">
        <f t="shared" si="104"/>
        <v>0.57414066978357836</v>
      </c>
      <c r="DA21" s="1">
        <f t="shared" si="105"/>
        <v>4.8251009305234564E-2</v>
      </c>
      <c r="DB21" s="83" t="s">
        <v>251</v>
      </c>
      <c r="DC21" s="83" t="s">
        <v>88</v>
      </c>
      <c r="DD21" s="83" t="s">
        <v>74</v>
      </c>
      <c r="DE21" s="1">
        <f t="shared" si="39"/>
        <v>3.958740135209101</v>
      </c>
      <c r="DF21" s="1">
        <f t="shared" si="40"/>
        <v>5.6425656174035286</v>
      </c>
      <c r="DG21" s="1">
        <f t="shared" si="41"/>
        <v>7.6172765256447486</v>
      </c>
      <c r="DH21" s="1">
        <f t="shared" si="70"/>
        <v>17.218582278257379</v>
      </c>
      <c r="DI21" s="1">
        <f t="shared" si="71"/>
        <v>0.22991092246938163</v>
      </c>
      <c r="DJ21" s="1">
        <f t="shared" si="72"/>
        <v>0.32770210265967314</v>
      </c>
      <c r="DK21" s="1">
        <f t="shared" si="73"/>
        <v>0.44238697487094514</v>
      </c>
      <c r="DL21" s="1">
        <f t="shared" si="74"/>
        <v>0.60623802620078171</v>
      </c>
      <c r="DM21" s="1">
        <f t="shared" si="75"/>
        <v>0.28379834577685298</v>
      </c>
      <c r="DN21" s="83" t="s">
        <v>88</v>
      </c>
      <c r="DO21" s="83" t="s">
        <v>74</v>
      </c>
      <c r="DP21" s="62">
        <f t="shared" si="76"/>
        <v>3.2433373488140509</v>
      </c>
      <c r="DQ21" s="62">
        <f t="shared" si="77"/>
        <v>1.6013057526126295</v>
      </c>
      <c r="DR21" s="62">
        <f t="shared" si="78"/>
        <v>4.3423736262077242</v>
      </c>
      <c r="DS21" s="1">
        <f t="shared" si="79"/>
        <v>9.1870167276344041</v>
      </c>
      <c r="DT21" s="1">
        <f t="shared" si="80"/>
        <v>0.35303488008878248</v>
      </c>
      <c r="DU21" s="1">
        <f t="shared" si="81"/>
        <v>0.17430095101448184</v>
      </c>
      <c r="DV21" s="1">
        <f t="shared" si="82"/>
        <v>0.47266416889673568</v>
      </c>
      <c r="DW21" s="1">
        <f t="shared" si="83"/>
        <v>0.55981464440397666</v>
      </c>
      <c r="DX21" s="1">
        <f t="shared" si="84"/>
        <v>0.15094905148232829</v>
      </c>
      <c r="DY21" s="83" t="s">
        <v>251</v>
      </c>
      <c r="DZ21" s="1">
        <f t="shared" si="85"/>
        <v>7.585710975021775</v>
      </c>
      <c r="EA21" s="1">
        <f t="shared" si="86"/>
        <v>5.6425656174035286</v>
      </c>
      <c r="EB21" s="1">
        <f t="shared" si="87"/>
        <v>3.958740135209101</v>
      </c>
      <c r="EC21" s="1">
        <f t="shared" si="88"/>
        <v>17.187016727634404</v>
      </c>
      <c r="ED21" s="1">
        <f t="shared" si="89"/>
        <v>0.44136286682173148</v>
      </c>
      <c r="EE21" s="1">
        <f t="shared" si="90"/>
        <v>0.32830395797142875</v>
      </c>
      <c r="EF21" s="1">
        <f t="shared" si="91"/>
        <v>0.23033317520683977</v>
      </c>
      <c r="EG21" s="1">
        <f t="shared" si="92"/>
        <v>0.39448515419255414</v>
      </c>
      <c r="EH21" s="1">
        <f t="shared" si="93"/>
        <v>0.28431956776623596</v>
      </c>
      <c r="EI21" s="83" t="s">
        <v>88</v>
      </c>
      <c r="EJ21" s="83" t="s">
        <v>74</v>
      </c>
      <c r="EK21" s="62">
        <f t="shared" si="94"/>
        <v>3.2433373488140509</v>
      </c>
      <c r="EL21" s="62">
        <f t="shared" si="95"/>
        <v>3.958740135209101</v>
      </c>
      <c r="EM21" s="62">
        <f t="shared" si="96"/>
        <v>4.3423736262077242</v>
      </c>
      <c r="EN21" s="1">
        <f t="shared" si="97"/>
        <v>11.544451110230876</v>
      </c>
      <c r="EO21" s="1">
        <f t="shared" si="98"/>
        <v>0.28094340024011655</v>
      </c>
      <c r="EP21" s="1">
        <f t="shared" si="99"/>
        <v>0.34291280697622795</v>
      </c>
      <c r="EQ21" s="1">
        <f t="shared" si="100"/>
        <v>0.37614379278365551</v>
      </c>
      <c r="ER21" s="1">
        <f t="shared" si="101"/>
        <v>0.54760019627176948</v>
      </c>
      <c r="ES21" s="1">
        <f t="shared" si="102"/>
        <v>0.29697120212444306</v>
      </c>
    </row>
    <row r="22" spans="1:149" x14ac:dyDescent="0.2">
      <c r="A22" s="83" t="s">
        <v>77</v>
      </c>
      <c r="B22" s="83" t="s">
        <v>89</v>
      </c>
      <c r="C22" s="83" t="s">
        <v>74</v>
      </c>
      <c r="D22" s="95">
        <v>14.1905255157158</v>
      </c>
      <c r="E22" s="95">
        <v>0</v>
      </c>
      <c r="F22" s="95">
        <v>20.997416233710702</v>
      </c>
      <c r="G22" s="95">
        <v>33.488522056056702</v>
      </c>
      <c r="H22" s="95">
        <v>4.3654356873653301E-2</v>
      </c>
      <c r="I22" s="95">
        <v>0.51006804395957495</v>
      </c>
      <c r="J22" s="95">
        <v>4.95665579739702E-2</v>
      </c>
      <c r="K22" s="95">
        <v>0.202484317815779</v>
      </c>
      <c r="L22" s="95">
        <v>30.5165621814578</v>
      </c>
      <c r="M22" s="4">
        <v>1</v>
      </c>
      <c r="N22" s="4">
        <v>0</v>
      </c>
      <c r="O22">
        <f t="shared" si="42"/>
        <v>30.5165621814578</v>
      </c>
      <c r="P22" s="30">
        <f t="shared" si="43"/>
        <v>0</v>
      </c>
      <c r="R22" s="33">
        <v>25</v>
      </c>
      <c r="S22" s="83" t="s">
        <v>89</v>
      </c>
      <c r="T22" s="83" t="s">
        <v>74</v>
      </c>
      <c r="U22" s="1">
        <f t="shared" si="0"/>
        <v>352.03486766846441</v>
      </c>
      <c r="V22" s="1">
        <f t="shared" si="1"/>
        <v>0</v>
      </c>
      <c r="W22" s="1">
        <f t="shared" si="2"/>
        <v>411.87556362712246</v>
      </c>
      <c r="X22" s="1">
        <f t="shared" si="3"/>
        <v>557.30607515487941</v>
      </c>
      <c r="Y22" s="1">
        <f t="shared" si="4"/>
        <v>0.92684409498202336</v>
      </c>
      <c r="Z22" s="1">
        <f t="shared" si="5"/>
        <v>9.0953645499210936</v>
      </c>
      <c r="AA22" s="1">
        <f t="shared" si="6"/>
        <v>1.034792442045307</v>
      </c>
      <c r="AB22" s="1">
        <f t="shared" si="7"/>
        <v>2.8544085040582123</v>
      </c>
      <c r="AC22" s="1">
        <f t="shared" si="8"/>
        <v>424.7259872158358</v>
      </c>
      <c r="AD22" s="1">
        <f t="shared" si="9"/>
        <v>0</v>
      </c>
      <c r="AF22" s="83" t="s">
        <v>89</v>
      </c>
      <c r="AG22" s="83" t="s">
        <v>74</v>
      </c>
      <c r="AH22" s="1">
        <f t="shared" si="10"/>
        <v>352.03486766846441</v>
      </c>
      <c r="AI22" s="1">
        <f t="shared" si="11"/>
        <v>0</v>
      </c>
      <c r="AJ22" s="1">
        <f t="shared" si="12"/>
        <v>617.81334544068363</v>
      </c>
      <c r="AK22" s="1">
        <f t="shared" si="13"/>
        <v>1114.6121503097588</v>
      </c>
      <c r="AL22" s="1">
        <f t="shared" si="14"/>
        <v>0.46342204749101168</v>
      </c>
      <c r="AM22" s="1">
        <f t="shared" si="15"/>
        <v>9.0953645499210936</v>
      </c>
      <c r="AN22" s="1">
        <f t="shared" si="16"/>
        <v>2.0695848840906139</v>
      </c>
      <c r="AO22" s="1">
        <f t="shared" si="17"/>
        <v>2.8544085040582123</v>
      </c>
      <c r="AP22" s="1">
        <f t="shared" si="18"/>
        <v>424.7259872158358</v>
      </c>
      <c r="AQ22" s="1">
        <f t="shared" si="19"/>
        <v>0</v>
      </c>
      <c r="AR22" s="1">
        <f t="shared" si="44"/>
        <v>2523.6691306203033</v>
      </c>
      <c r="AT22" s="83" t="s">
        <v>89</v>
      </c>
      <c r="AU22" s="83" t="s">
        <v>74</v>
      </c>
      <c r="AV22" s="22">
        <f t="shared" si="20"/>
        <v>3.487331831628977</v>
      </c>
      <c r="AW22" s="22">
        <f t="shared" si="21"/>
        <v>0</v>
      </c>
      <c r="AX22" s="22">
        <f t="shared" si="22"/>
        <v>4.0801264182151904</v>
      </c>
      <c r="AY22" s="22">
        <f t="shared" si="23"/>
        <v>5.5207918145146948</v>
      </c>
      <c r="AZ22" s="22">
        <f t="shared" si="24"/>
        <v>9.1815135722071711E-3</v>
      </c>
      <c r="BA22" s="22">
        <f t="shared" si="25"/>
        <v>9.010060431025585E-2</v>
      </c>
      <c r="BB22" s="22">
        <f t="shared" si="26"/>
        <v>1.0250872722278781E-2</v>
      </c>
      <c r="BC22" s="22">
        <f t="shared" si="27"/>
        <v>2.8276374163167486E-2</v>
      </c>
      <c r="BD22" s="22">
        <f t="shared" si="28"/>
        <v>4.2074254313147676</v>
      </c>
      <c r="BE22" s="22">
        <f t="shared" si="29"/>
        <v>0</v>
      </c>
      <c r="BF22" s="33">
        <v>25</v>
      </c>
      <c r="BG22" s="17">
        <f t="shared" si="45"/>
        <v>17.323951869836797</v>
      </c>
      <c r="BH22" s="1">
        <f t="shared" si="46"/>
        <v>2.4792081854853052</v>
      </c>
      <c r="BI22" s="1">
        <f t="shared" si="47"/>
        <v>1.6009182327298852</v>
      </c>
      <c r="BJ22">
        <v>8</v>
      </c>
      <c r="BK22" s="1">
        <f t="shared" si="48"/>
        <v>9.2956754956736294</v>
      </c>
      <c r="BL22" s="1">
        <f t="shared" si="49"/>
        <v>9.9282117882463022E-2</v>
      </c>
      <c r="BM22" s="1">
        <f t="shared" si="50"/>
        <v>2.4792081854853052</v>
      </c>
      <c r="BN22" s="1">
        <f t="shared" si="51"/>
        <v>-2.192269224077144</v>
      </c>
      <c r="BO22" s="1">
        <f t="shared" si="52"/>
        <v>0.18938272219271887</v>
      </c>
      <c r="BP22" s="1">
        <f t="shared" si="53"/>
        <v>0.28693896140816122</v>
      </c>
      <c r="BQ22" s="1">
        <f t="shared" si="54"/>
        <v>9.7556239215442347E-2</v>
      </c>
      <c r="BR22" s="83" t="s">
        <v>251</v>
      </c>
      <c r="BS22" s="83" t="s">
        <v>89</v>
      </c>
      <c r="BT22" s="83" t="s">
        <v>74</v>
      </c>
      <c r="BU22" s="1">
        <f t="shared" si="30"/>
        <v>1.3801979536286737</v>
      </c>
      <c r="BV22" s="1">
        <f t="shared" si="31"/>
        <v>0.18938272219271887</v>
      </c>
      <c r="BW22" s="1">
        <f t="shared" si="32"/>
        <v>7.7230336371069113</v>
      </c>
      <c r="BX22" s="1">
        <f t="shared" si="55"/>
        <v>9.2926143129283041</v>
      </c>
      <c r="BY22" s="1">
        <f t="shared" si="56"/>
        <v>0.14852633577060009</v>
      </c>
      <c r="BZ22" s="1">
        <f t="shared" si="57"/>
        <v>2.037991848313785E-2</v>
      </c>
      <c r="CA22" s="1">
        <f t="shared" si="58"/>
        <v>0.83109374574626205</v>
      </c>
      <c r="CB22" s="1">
        <f t="shared" si="59"/>
        <v>0.841283704987831</v>
      </c>
      <c r="CC22" s="1">
        <f t="shared" si="60"/>
        <v>1.7649527133453399E-2</v>
      </c>
      <c r="CD22" s="83" t="s">
        <v>251</v>
      </c>
      <c r="CE22" s="83" t="s">
        <v>89</v>
      </c>
      <c r="CF22" s="83" t="s">
        <v>74</v>
      </c>
      <c r="CG22" s="1">
        <f t="shared" si="33"/>
        <v>1.3801979536286737</v>
      </c>
      <c r="CH22" s="1">
        <f t="shared" si="34"/>
        <v>0.18938272219271887</v>
      </c>
      <c r="CI22" s="1">
        <f t="shared" si="35"/>
        <v>2.5743445457023038</v>
      </c>
      <c r="CJ22" s="1">
        <f t="shared" si="61"/>
        <v>4.1439252215236966</v>
      </c>
      <c r="CK22" s="1">
        <f t="shared" si="62"/>
        <v>0.33306536190852959</v>
      </c>
      <c r="CL22" s="1">
        <f t="shared" si="63"/>
        <v>4.5701288529305065E-2</v>
      </c>
      <c r="CM22" s="1">
        <f t="shared" si="64"/>
        <v>0.62123334956216525</v>
      </c>
      <c r="CN22" s="1">
        <f t="shared" si="65"/>
        <v>0.6440839938268178</v>
      </c>
      <c r="CO22" s="1">
        <f t="shared" si="66"/>
        <v>3.9578476852060548E-2</v>
      </c>
      <c r="CP22" s="83" t="s">
        <v>251</v>
      </c>
      <c r="CQ22" s="83" t="s">
        <v>89</v>
      </c>
      <c r="CR22" s="83" t="s">
        <v>74</v>
      </c>
      <c r="CS22" s="1">
        <f t="shared" si="36"/>
        <v>1.9453718480112359</v>
      </c>
      <c r="CT22" s="1">
        <f t="shared" si="37"/>
        <v>0.18938272219271887</v>
      </c>
      <c r="CU22" s="1">
        <f t="shared" si="38"/>
        <v>2.5743445457023038</v>
      </c>
      <c r="CV22" s="1">
        <f t="shared" si="67"/>
        <v>4.709099115906259</v>
      </c>
      <c r="CW22" s="1">
        <f t="shared" si="68"/>
        <v>0.41310913194420035</v>
      </c>
      <c r="CX22" s="1">
        <f t="shared" si="69"/>
        <v>4.0216338100216957E-2</v>
      </c>
      <c r="CY22" s="1">
        <f t="shared" si="103"/>
        <v>0.54667452995558263</v>
      </c>
      <c r="CZ22" s="1">
        <f t="shared" si="104"/>
        <v>0.56678269900569112</v>
      </c>
      <c r="DA22" s="1">
        <f t="shared" si="105"/>
        <v>3.4828370441971894E-2</v>
      </c>
      <c r="DB22" s="83" t="s">
        <v>251</v>
      </c>
      <c r="DC22" s="83" t="s">
        <v>89</v>
      </c>
      <c r="DD22" s="83" t="s">
        <v>74</v>
      </c>
      <c r="DE22" s="1">
        <f t="shared" si="39"/>
        <v>4.0801264182151904</v>
      </c>
      <c r="DF22" s="1">
        <f t="shared" si="40"/>
        <v>5.5207918145146948</v>
      </c>
      <c r="DG22" s="1">
        <f t="shared" si="41"/>
        <v>7.7230336371069113</v>
      </c>
      <c r="DH22" s="1">
        <f t="shared" si="70"/>
        <v>17.323951869836797</v>
      </c>
      <c r="DI22" s="1">
        <f t="shared" si="71"/>
        <v>0.2355193808474618</v>
      </c>
      <c r="DJ22" s="1">
        <f t="shared" si="72"/>
        <v>0.31867970172135468</v>
      </c>
      <c r="DK22" s="1">
        <f t="shared" si="73"/>
        <v>0.4458009174311835</v>
      </c>
      <c r="DL22" s="1">
        <f t="shared" si="74"/>
        <v>0.60514076829186081</v>
      </c>
      <c r="DM22" s="1">
        <f t="shared" si="75"/>
        <v>0.27598471736114066</v>
      </c>
      <c r="DN22" s="83" t="s">
        <v>89</v>
      </c>
      <c r="DO22" s="83" t="s">
        <v>74</v>
      </c>
      <c r="DP22" s="62">
        <f t="shared" si="76"/>
        <v>3.487331831628977</v>
      </c>
      <c r="DQ22" s="62">
        <f t="shared" si="77"/>
        <v>1.6009182327298852</v>
      </c>
      <c r="DR22" s="62">
        <f t="shared" si="78"/>
        <v>4.2074254313147676</v>
      </c>
      <c r="DS22" s="1">
        <f t="shared" si="79"/>
        <v>9.2956754956736294</v>
      </c>
      <c r="DT22" s="1">
        <f t="shared" si="80"/>
        <v>0.37515636526383073</v>
      </c>
      <c r="DU22" s="1">
        <f t="shared" si="81"/>
        <v>0.17222182868528282</v>
      </c>
      <c r="DV22" s="1">
        <f t="shared" si="82"/>
        <v>0.45262180605088648</v>
      </c>
      <c r="DW22" s="1">
        <f t="shared" si="83"/>
        <v>0.53873272039352793</v>
      </c>
      <c r="DX22" s="1">
        <f t="shared" si="84"/>
        <v>0.14914847872766646</v>
      </c>
      <c r="DY22" s="83" t="s">
        <v>251</v>
      </c>
      <c r="DZ22" s="1">
        <f t="shared" si="85"/>
        <v>7.6947572629437442</v>
      </c>
      <c r="EA22" s="1">
        <f t="shared" si="86"/>
        <v>5.5207918145146948</v>
      </c>
      <c r="EB22" s="1">
        <f t="shared" si="87"/>
        <v>4.0801264182151904</v>
      </c>
      <c r="EC22" s="1">
        <f t="shared" si="88"/>
        <v>17.295675495673628</v>
      </c>
      <c r="ED22" s="1">
        <f t="shared" si="89"/>
        <v>0.44489486778753018</v>
      </c>
      <c r="EE22" s="1">
        <f t="shared" si="90"/>
        <v>0.31920070516446009</v>
      </c>
      <c r="EF22" s="1">
        <f t="shared" si="91"/>
        <v>0.23590442704800982</v>
      </c>
      <c r="EG22" s="1">
        <f t="shared" si="92"/>
        <v>0.39550477963023989</v>
      </c>
      <c r="EH22" s="1">
        <f t="shared" si="93"/>
        <v>0.27643591957832908</v>
      </c>
      <c r="EI22" s="83" t="s">
        <v>89</v>
      </c>
      <c r="EJ22" s="83" t="s">
        <v>74</v>
      </c>
      <c r="EK22" s="62">
        <f t="shared" si="94"/>
        <v>3.487331831628977</v>
      </c>
      <c r="EL22" s="62">
        <f t="shared" si="95"/>
        <v>4.0801264182151904</v>
      </c>
      <c r="EM22" s="62">
        <f t="shared" si="96"/>
        <v>4.2074254313147676</v>
      </c>
      <c r="EN22" s="1">
        <f t="shared" si="97"/>
        <v>11.774883681158935</v>
      </c>
      <c r="EO22" s="1">
        <f t="shared" si="98"/>
        <v>0.29616698780719836</v>
      </c>
      <c r="EP22" s="1">
        <f t="shared" si="99"/>
        <v>0.34651097443483253</v>
      </c>
      <c r="EQ22" s="1">
        <f t="shared" si="100"/>
        <v>0.35732203775796917</v>
      </c>
      <c r="ER22" s="1">
        <f t="shared" si="101"/>
        <v>0.53057752497538546</v>
      </c>
      <c r="ES22" s="1">
        <f t="shared" si="102"/>
        <v>0.30008730655066512</v>
      </c>
    </row>
    <row r="23" spans="1:149" x14ac:dyDescent="0.2">
      <c r="A23" s="83" t="s">
        <v>77</v>
      </c>
      <c r="B23" s="83" t="s">
        <v>90</v>
      </c>
      <c r="C23" s="83" t="s">
        <v>74</v>
      </c>
      <c r="D23" s="95">
        <v>12.6748602587448</v>
      </c>
      <c r="E23" s="95">
        <v>5.0119598311068898E-3</v>
      </c>
      <c r="F23" s="95">
        <v>20.955402205496</v>
      </c>
      <c r="G23" s="95">
        <v>35.904841018658601</v>
      </c>
      <c r="H23" s="95">
        <v>7.6983753060237206E-2</v>
      </c>
      <c r="I23" s="95">
        <v>0.59878719502684197</v>
      </c>
      <c r="J23" s="95">
        <v>0</v>
      </c>
      <c r="K23" s="95">
        <v>0.20812560135699401</v>
      </c>
      <c r="L23" s="95">
        <v>29.575988007825298</v>
      </c>
      <c r="M23" s="4">
        <v>1</v>
      </c>
      <c r="N23" s="4">
        <v>0</v>
      </c>
      <c r="O23">
        <f t="shared" si="42"/>
        <v>29.575988007825298</v>
      </c>
      <c r="P23" s="30">
        <f t="shared" si="43"/>
        <v>0</v>
      </c>
      <c r="R23" s="33">
        <v>25</v>
      </c>
      <c r="S23" s="83" t="s">
        <v>90</v>
      </c>
      <c r="T23" s="83" t="s">
        <v>74</v>
      </c>
      <c r="U23" s="1">
        <f t="shared" si="0"/>
        <v>314.4346380239345</v>
      </c>
      <c r="V23" s="1">
        <f t="shared" si="1"/>
        <v>0.16172829400151309</v>
      </c>
      <c r="W23" s="1">
        <f t="shared" si="2"/>
        <v>411.05143596500591</v>
      </c>
      <c r="X23" s="1">
        <f t="shared" si="3"/>
        <v>597.51774036709276</v>
      </c>
      <c r="Y23" s="1">
        <f t="shared" si="4"/>
        <v>1.6344745872661826</v>
      </c>
      <c r="Z23" s="1">
        <f t="shared" si="5"/>
        <v>10.677375089636982</v>
      </c>
      <c r="AA23" s="1">
        <f t="shared" si="6"/>
        <v>0</v>
      </c>
      <c r="AB23" s="1">
        <f t="shared" si="7"/>
        <v>2.9339333180662672</v>
      </c>
      <c r="AC23" s="1">
        <f t="shared" si="8"/>
        <v>411.63518452088101</v>
      </c>
      <c r="AD23" s="1">
        <f t="shared" si="9"/>
        <v>0</v>
      </c>
      <c r="AF23" s="83" t="s">
        <v>90</v>
      </c>
      <c r="AG23" s="83" t="s">
        <v>74</v>
      </c>
      <c r="AH23" s="1">
        <f t="shared" si="10"/>
        <v>314.4346380239345</v>
      </c>
      <c r="AI23" s="1">
        <f t="shared" si="11"/>
        <v>8.0864147000756545E-2</v>
      </c>
      <c r="AJ23" s="1">
        <f t="shared" si="12"/>
        <v>616.5771539475088</v>
      </c>
      <c r="AK23" s="1">
        <f t="shared" si="13"/>
        <v>1195.0354807341855</v>
      </c>
      <c r="AL23" s="1">
        <f t="shared" si="14"/>
        <v>0.81723729363309128</v>
      </c>
      <c r="AM23" s="1">
        <f t="shared" si="15"/>
        <v>10.677375089636982</v>
      </c>
      <c r="AN23" s="1">
        <f t="shared" si="16"/>
        <v>0</v>
      </c>
      <c r="AO23" s="1">
        <f t="shared" si="17"/>
        <v>2.9339333180662672</v>
      </c>
      <c r="AP23" s="1">
        <f t="shared" si="18"/>
        <v>411.63518452088101</v>
      </c>
      <c r="AQ23" s="1">
        <f t="shared" si="19"/>
        <v>0</v>
      </c>
      <c r="AR23" s="1">
        <f t="shared" si="44"/>
        <v>2552.1918670748473</v>
      </c>
      <c r="AT23" s="83" t="s">
        <v>90</v>
      </c>
      <c r="AU23" s="83" t="s">
        <v>74</v>
      </c>
      <c r="AV23" s="22">
        <f t="shared" si="20"/>
        <v>3.0800450593112987</v>
      </c>
      <c r="AW23" s="22">
        <f t="shared" si="21"/>
        <v>1.5842097932362281E-3</v>
      </c>
      <c r="AX23" s="22">
        <f t="shared" si="22"/>
        <v>4.0264550763979754</v>
      </c>
      <c r="AY23" s="22">
        <f t="shared" si="23"/>
        <v>5.8529860947712358</v>
      </c>
      <c r="AZ23" s="22">
        <f t="shared" si="24"/>
        <v>1.6010498743767143E-2</v>
      </c>
      <c r="BA23" s="22">
        <f t="shared" si="25"/>
        <v>0.10459024679318761</v>
      </c>
      <c r="BB23" s="22">
        <f t="shared" si="26"/>
        <v>0</v>
      </c>
      <c r="BC23" s="22">
        <f t="shared" si="27"/>
        <v>2.8739349066151391E-2</v>
      </c>
      <c r="BD23" s="22">
        <f t="shared" si="28"/>
        <v>4.0321731864214216</v>
      </c>
      <c r="BE23" s="22">
        <f t="shared" si="29"/>
        <v>0</v>
      </c>
      <c r="BF23" s="33">
        <v>25</v>
      </c>
      <c r="BG23" s="17">
        <f t="shared" si="45"/>
        <v>17.020398765968082</v>
      </c>
      <c r="BH23" s="1">
        <f t="shared" si="46"/>
        <v>2.1470139052287642</v>
      </c>
      <c r="BI23" s="1">
        <f t="shared" si="47"/>
        <v>1.8794411711692112</v>
      </c>
      <c r="BJ23">
        <v>8</v>
      </c>
      <c r="BK23" s="1">
        <f t="shared" si="48"/>
        <v>8.9916594169019319</v>
      </c>
      <c r="BL23" s="1">
        <f t="shared" si="49"/>
        <v>0.12218495533019098</v>
      </c>
      <c r="BM23" s="1">
        <f t="shared" si="50"/>
        <v>2.1470139052287642</v>
      </c>
      <c r="BN23" s="1">
        <f t="shared" si="51"/>
        <v>-1.8627600049730759</v>
      </c>
      <c r="BO23" s="1">
        <f t="shared" si="52"/>
        <v>0.22677520212337859</v>
      </c>
      <c r="BP23" s="1">
        <f t="shared" si="53"/>
        <v>0.28425390025568831</v>
      </c>
      <c r="BQ23" s="1">
        <f t="shared" si="54"/>
        <v>5.7478698132309713E-2</v>
      </c>
      <c r="BR23" s="83" t="s">
        <v>251</v>
      </c>
      <c r="BS23" s="83" t="s">
        <v>90</v>
      </c>
      <c r="BT23" s="83" t="s">
        <v>74</v>
      </c>
      <c r="BU23" s="1">
        <f t="shared" si="30"/>
        <v>1.4632465236928089</v>
      </c>
      <c r="BV23" s="1">
        <f t="shared" si="31"/>
        <v>0.22677520212337859</v>
      </c>
      <c r="BW23" s="1">
        <f t="shared" si="32"/>
        <v>7.1409575947988717</v>
      </c>
      <c r="BX23" s="1">
        <f t="shared" si="55"/>
        <v>8.8309793206150591</v>
      </c>
      <c r="BY23" s="1">
        <f t="shared" si="56"/>
        <v>0.16569470616661991</v>
      </c>
      <c r="BZ23" s="1">
        <f t="shared" si="57"/>
        <v>2.5679507774861846E-2</v>
      </c>
      <c r="CA23" s="1">
        <f t="shared" si="58"/>
        <v>0.80862578605851831</v>
      </c>
      <c r="CB23" s="1">
        <f t="shared" si="59"/>
        <v>0.82146553994594929</v>
      </c>
      <c r="CC23" s="1">
        <f t="shared" si="60"/>
        <v>2.2239106089710359E-2</v>
      </c>
      <c r="CD23" s="83" t="s">
        <v>251</v>
      </c>
      <c r="CE23" s="83" t="s">
        <v>90</v>
      </c>
      <c r="CF23" s="83" t="s">
        <v>74</v>
      </c>
      <c r="CG23" s="1">
        <f t="shared" si="33"/>
        <v>1.4632465236928089</v>
      </c>
      <c r="CH23" s="1">
        <f t="shared" si="34"/>
        <v>0.22677520212337859</v>
      </c>
      <c r="CI23" s="1">
        <f t="shared" si="35"/>
        <v>2.3803191982662906</v>
      </c>
      <c r="CJ23" s="1">
        <f t="shared" si="61"/>
        <v>4.0703409240824779</v>
      </c>
      <c r="CK23" s="1">
        <f t="shared" si="62"/>
        <v>0.35948991767136773</v>
      </c>
      <c r="CL23" s="1">
        <f t="shared" si="63"/>
        <v>5.5714055985248326E-2</v>
      </c>
      <c r="CM23" s="1">
        <f t="shared" si="64"/>
        <v>0.58479602634338401</v>
      </c>
      <c r="CN23" s="1">
        <f t="shared" si="65"/>
        <v>0.61265305433600814</v>
      </c>
      <c r="CO23" s="1">
        <f t="shared" si="66"/>
        <v>4.8249787831093502E-2</v>
      </c>
      <c r="CP23" s="83" t="s">
        <v>251</v>
      </c>
      <c r="CQ23" s="83" t="s">
        <v>90</v>
      </c>
      <c r="CR23" s="83" t="s">
        <v>74</v>
      </c>
      <c r="CS23" s="1">
        <f t="shared" si="36"/>
        <v>1.8998399371372985</v>
      </c>
      <c r="CT23" s="1">
        <f t="shared" si="37"/>
        <v>0.22677520212337859</v>
      </c>
      <c r="CU23" s="1">
        <f t="shared" si="38"/>
        <v>2.3803191982662906</v>
      </c>
      <c r="CV23" s="1">
        <f t="shared" si="67"/>
        <v>4.5069343375269675</v>
      </c>
      <c r="CW23" s="1">
        <f t="shared" si="68"/>
        <v>0.42153707927765671</v>
      </c>
      <c r="CX23" s="1">
        <f t="shared" si="69"/>
        <v>5.0316952753257566E-2</v>
      </c>
      <c r="CY23" s="1">
        <f t="shared" si="103"/>
        <v>0.52814596796908575</v>
      </c>
      <c r="CZ23" s="1">
        <f t="shared" si="104"/>
        <v>0.55330444434571457</v>
      </c>
      <c r="DA23" s="1">
        <f t="shared" si="105"/>
        <v>4.3575759325342404E-2</v>
      </c>
      <c r="DB23" s="83" t="s">
        <v>251</v>
      </c>
      <c r="DC23" s="83" t="s">
        <v>90</v>
      </c>
      <c r="DD23" s="83" t="s">
        <v>74</v>
      </c>
      <c r="DE23" s="1">
        <f t="shared" si="39"/>
        <v>4.0264550763979754</v>
      </c>
      <c r="DF23" s="1">
        <f t="shared" si="40"/>
        <v>5.8529860947712358</v>
      </c>
      <c r="DG23" s="1">
        <f t="shared" si="41"/>
        <v>7.1409575947988717</v>
      </c>
      <c r="DH23" s="1">
        <f t="shared" si="70"/>
        <v>17.020398765968082</v>
      </c>
      <c r="DI23" s="1">
        <f t="shared" si="71"/>
        <v>0.23656643606075697</v>
      </c>
      <c r="DJ23" s="1">
        <f t="shared" si="72"/>
        <v>0.3438806678533381</v>
      </c>
      <c r="DK23" s="1">
        <f t="shared" si="73"/>
        <v>0.41955289608590496</v>
      </c>
      <c r="DL23" s="1">
        <f t="shared" si="74"/>
        <v>0.59149323001257403</v>
      </c>
      <c r="DM23" s="1">
        <f t="shared" si="75"/>
        <v>0.29780939423134956</v>
      </c>
      <c r="DN23" s="83" t="s">
        <v>90</v>
      </c>
      <c r="DO23" s="83" t="s">
        <v>74</v>
      </c>
      <c r="DP23" s="62">
        <f t="shared" si="76"/>
        <v>3.0800450593112987</v>
      </c>
      <c r="DQ23" s="62">
        <f t="shared" si="77"/>
        <v>1.8794411711692112</v>
      </c>
      <c r="DR23" s="62">
        <f t="shared" si="78"/>
        <v>4.0321731864214216</v>
      </c>
      <c r="DS23" s="1">
        <f t="shared" si="79"/>
        <v>8.9916594169019319</v>
      </c>
      <c r="DT23" s="1">
        <f t="shared" si="80"/>
        <v>0.34254467573823266</v>
      </c>
      <c r="DU23" s="1">
        <f t="shared" si="81"/>
        <v>0.20902050267121561</v>
      </c>
      <c r="DV23" s="1">
        <f t="shared" si="82"/>
        <v>0.44843482159055165</v>
      </c>
      <c r="DW23" s="1">
        <f t="shared" si="83"/>
        <v>0.55294507292615946</v>
      </c>
      <c r="DX23" s="1">
        <f t="shared" si="84"/>
        <v>0.18101706522506583</v>
      </c>
      <c r="DY23" s="83" t="s">
        <v>251</v>
      </c>
      <c r="DZ23" s="1">
        <f t="shared" si="85"/>
        <v>7.1122182457327199</v>
      </c>
      <c r="EA23" s="1">
        <f t="shared" si="86"/>
        <v>5.8529860947712358</v>
      </c>
      <c r="EB23" s="1">
        <f t="shared" si="87"/>
        <v>4.0264550763979754</v>
      </c>
      <c r="EC23" s="1">
        <f t="shared" si="88"/>
        <v>16.991659416901932</v>
      </c>
      <c r="ED23" s="1">
        <f t="shared" si="89"/>
        <v>0.41857113959440939</v>
      </c>
      <c r="EE23" s="1">
        <f t="shared" si="90"/>
        <v>0.34446230065964939</v>
      </c>
      <c r="EF23" s="1">
        <f t="shared" si="91"/>
        <v>0.23696655974594116</v>
      </c>
      <c r="EG23" s="1">
        <f t="shared" si="92"/>
        <v>0.40919771007576589</v>
      </c>
      <c r="EH23" s="1">
        <f t="shared" si="93"/>
        <v>0.29831310301728953</v>
      </c>
      <c r="EI23" s="83" t="s">
        <v>90</v>
      </c>
      <c r="EJ23" s="83" t="s">
        <v>74</v>
      </c>
      <c r="EK23" s="62">
        <f t="shared" si="94"/>
        <v>3.0800450593112987</v>
      </c>
      <c r="EL23" s="62">
        <f t="shared" si="95"/>
        <v>4.0264550763979754</v>
      </c>
      <c r="EM23" s="62">
        <f t="shared" si="96"/>
        <v>4.0321731864214216</v>
      </c>
      <c r="EN23" s="1">
        <f t="shared" si="97"/>
        <v>11.138673322130696</v>
      </c>
      <c r="EO23" s="1">
        <f t="shared" si="98"/>
        <v>0.27651812475654169</v>
      </c>
      <c r="EP23" s="1">
        <f t="shared" si="99"/>
        <v>0.36148425938644568</v>
      </c>
      <c r="EQ23" s="1">
        <f t="shared" si="100"/>
        <v>0.36199761585701257</v>
      </c>
      <c r="ER23" s="1">
        <f t="shared" si="101"/>
        <v>0.54273974555023541</v>
      </c>
      <c r="ES23" s="1">
        <f t="shared" si="102"/>
        <v>0.31305455169686536</v>
      </c>
    </row>
    <row r="24" spans="1:149" x14ac:dyDescent="0.2">
      <c r="A24" s="83" t="s">
        <v>77</v>
      </c>
      <c r="B24" s="83" t="s">
        <v>91</v>
      </c>
      <c r="C24" s="83" t="s">
        <v>74</v>
      </c>
      <c r="D24" s="95">
        <v>11.7846939922528</v>
      </c>
      <c r="E24" s="95">
        <v>0</v>
      </c>
      <c r="F24" s="95">
        <v>22.7274418476572</v>
      </c>
      <c r="G24" s="95">
        <v>40.131796548821399</v>
      </c>
      <c r="H24" s="95">
        <v>9.3067481001108204E-2</v>
      </c>
      <c r="I24" s="95">
        <v>0.95719710223593701</v>
      </c>
      <c r="J24" s="95">
        <v>7.7000330705476697E-2</v>
      </c>
      <c r="K24" s="95">
        <v>0.10467184289117799</v>
      </c>
      <c r="L24" s="95">
        <v>24.124130854434899</v>
      </c>
      <c r="M24" s="4">
        <v>1</v>
      </c>
      <c r="N24" s="4">
        <v>0</v>
      </c>
      <c r="O24">
        <f t="shared" si="42"/>
        <v>24.124130854434899</v>
      </c>
      <c r="P24" s="30">
        <f t="shared" si="43"/>
        <v>0</v>
      </c>
      <c r="R24" s="33">
        <v>25</v>
      </c>
      <c r="S24" s="83" t="s">
        <v>91</v>
      </c>
      <c r="T24" s="83" t="s">
        <v>74</v>
      </c>
      <c r="U24" s="1">
        <f t="shared" si="0"/>
        <v>292.35162471478043</v>
      </c>
      <c r="V24" s="1">
        <f t="shared" si="1"/>
        <v>0</v>
      </c>
      <c r="W24" s="1">
        <f t="shared" si="2"/>
        <v>445.81094248052568</v>
      </c>
      <c r="X24" s="1">
        <f t="shared" si="3"/>
        <v>667.86148358830746</v>
      </c>
      <c r="Y24" s="1">
        <f t="shared" si="4"/>
        <v>1.9759550106392401</v>
      </c>
      <c r="Z24" s="1">
        <f t="shared" si="5"/>
        <v>17.068421937160075</v>
      </c>
      <c r="AA24" s="1">
        <f t="shared" si="6"/>
        <v>1.607522561700975</v>
      </c>
      <c r="AB24" s="1">
        <f t="shared" si="7"/>
        <v>1.4755522882312855</v>
      </c>
      <c r="AC24" s="1">
        <f t="shared" si="8"/>
        <v>335.75686645003339</v>
      </c>
      <c r="AD24" s="1">
        <f t="shared" si="9"/>
        <v>0</v>
      </c>
      <c r="AF24" s="83" t="s">
        <v>91</v>
      </c>
      <c r="AG24" s="83" t="s">
        <v>74</v>
      </c>
      <c r="AH24" s="1">
        <f t="shared" si="10"/>
        <v>292.35162471478043</v>
      </c>
      <c r="AI24" s="1">
        <f t="shared" si="11"/>
        <v>0</v>
      </c>
      <c r="AJ24" s="1">
        <f t="shared" si="12"/>
        <v>668.71641372078852</v>
      </c>
      <c r="AK24" s="1">
        <f t="shared" si="13"/>
        <v>1335.7229671766149</v>
      </c>
      <c r="AL24" s="1">
        <f t="shared" si="14"/>
        <v>0.98797750531962003</v>
      </c>
      <c r="AM24" s="1">
        <f t="shared" si="15"/>
        <v>17.068421937160075</v>
      </c>
      <c r="AN24" s="1">
        <f t="shared" si="16"/>
        <v>3.2150451234019499</v>
      </c>
      <c r="AO24" s="1">
        <f t="shared" si="17"/>
        <v>1.4755522882312855</v>
      </c>
      <c r="AP24" s="1">
        <f t="shared" si="18"/>
        <v>335.75686645003339</v>
      </c>
      <c r="AQ24" s="1">
        <f t="shared" si="19"/>
        <v>0</v>
      </c>
      <c r="AR24" s="1">
        <f t="shared" si="44"/>
        <v>2655.2948689163304</v>
      </c>
      <c r="AT24" s="83" t="s">
        <v>91</v>
      </c>
      <c r="AU24" s="83" t="s">
        <v>74</v>
      </c>
      <c r="AV24" s="22">
        <f t="shared" si="20"/>
        <v>2.752534456127032</v>
      </c>
      <c r="AW24" s="22">
        <f t="shared" si="21"/>
        <v>0</v>
      </c>
      <c r="AX24" s="22">
        <f t="shared" si="22"/>
        <v>4.1973769815484605</v>
      </c>
      <c r="AY24" s="22">
        <f t="shared" si="23"/>
        <v>6.2880161767200713</v>
      </c>
      <c r="AZ24" s="22">
        <f t="shared" si="24"/>
        <v>1.8603913201602915E-2</v>
      </c>
      <c r="BA24" s="22">
        <f t="shared" si="25"/>
        <v>0.16070175611161011</v>
      </c>
      <c r="BB24" s="22">
        <f t="shared" si="26"/>
        <v>1.513506635853433E-2</v>
      </c>
      <c r="BC24" s="22">
        <f t="shared" si="27"/>
        <v>1.3892546412684127E-2</v>
      </c>
      <c r="BD24" s="22">
        <f t="shared" si="28"/>
        <v>3.1612013262679683</v>
      </c>
      <c r="BE24" s="22">
        <f t="shared" si="29"/>
        <v>0</v>
      </c>
      <c r="BF24" s="33">
        <v>25</v>
      </c>
      <c r="BG24" s="17">
        <f t="shared" si="45"/>
        <v>16.413021487076215</v>
      </c>
      <c r="BH24" s="1">
        <f t="shared" si="46"/>
        <v>1.7119838232799287</v>
      </c>
      <c r="BI24" s="1">
        <f t="shared" si="47"/>
        <v>2.4853931582685318</v>
      </c>
      <c r="BJ24">
        <v>8</v>
      </c>
      <c r="BK24" s="1">
        <f t="shared" si="48"/>
        <v>8.3991289406635321</v>
      </c>
      <c r="BL24" s="1">
        <f t="shared" si="49"/>
        <v>0.17930566931321301</v>
      </c>
      <c r="BM24" s="1">
        <f t="shared" si="50"/>
        <v>1.7119838232799296</v>
      </c>
      <c r="BN24" s="1">
        <f t="shared" si="51"/>
        <v>-1.2836510395955969</v>
      </c>
      <c r="BO24" s="1">
        <f t="shared" si="52"/>
        <v>0.34000742542482315</v>
      </c>
      <c r="BP24" s="1">
        <f t="shared" si="53"/>
        <v>0.4283327836843327</v>
      </c>
      <c r="BQ24" s="1">
        <f t="shared" si="54"/>
        <v>8.8325358259509545E-2</v>
      </c>
      <c r="BR24" s="83" t="s">
        <v>251</v>
      </c>
      <c r="BS24" s="83" t="s">
        <v>91</v>
      </c>
      <c r="BT24" s="83" t="s">
        <v>74</v>
      </c>
      <c r="BU24" s="1">
        <f t="shared" si="30"/>
        <v>1.5720040441800178</v>
      </c>
      <c r="BV24" s="1">
        <f t="shared" si="31"/>
        <v>0.34000742542482315</v>
      </c>
      <c r="BW24" s="1">
        <f t="shared" si="32"/>
        <v>5.9276283288076845</v>
      </c>
      <c r="BX24" s="1">
        <f t="shared" si="55"/>
        <v>7.8396397984125255</v>
      </c>
      <c r="BY24" s="1">
        <f t="shared" si="56"/>
        <v>0.20051993262475376</v>
      </c>
      <c r="BZ24" s="1">
        <f t="shared" si="57"/>
        <v>4.3370286667210448E-2</v>
      </c>
      <c r="CA24" s="1">
        <f t="shared" si="58"/>
        <v>0.75610978070803581</v>
      </c>
      <c r="CB24" s="1">
        <f t="shared" si="59"/>
        <v>0.77779492404164108</v>
      </c>
      <c r="CC24" s="1">
        <f t="shared" si="60"/>
        <v>3.7559770023217781E-2</v>
      </c>
      <c r="CD24" s="83" t="s">
        <v>251</v>
      </c>
      <c r="CE24" s="83" t="s">
        <v>91</v>
      </c>
      <c r="CF24" s="83" t="s">
        <v>74</v>
      </c>
      <c r="CG24" s="1">
        <f t="shared" si="33"/>
        <v>1.5720040441800178</v>
      </c>
      <c r="CH24" s="1">
        <f t="shared" si="34"/>
        <v>0.34000742542482315</v>
      </c>
      <c r="CI24" s="1">
        <f t="shared" si="35"/>
        <v>1.9758761096025614</v>
      </c>
      <c r="CJ24" s="1">
        <f t="shared" si="61"/>
        <v>3.8878875792074021</v>
      </c>
      <c r="CK24" s="1">
        <f t="shared" si="62"/>
        <v>0.40433371905791882</v>
      </c>
      <c r="CL24" s="1">
        <f t="shared" si="63"/>
        <v>8.7452998189350484E-2</v>
      </c>
      <c r="CM24" s="1">
        <f t="shared" si="64"/>
        <v>0.50821328275273081</v>
      </c>
      <c r="CN24" s="1">
        <f t="shared" si="65"/>
        <v>0.55193978184740611</v>
      </c>
      <c r="CO24" s="1">
        <f t="shared" si="66"/>
        <v>7.5736518069092026E-2</v>
      </c>
      <c r="CP24" s="83" t="s">
        <v>251</v>
      </c>
      <c r="CQ24" s="83" t="s">
        <v>91</v>
      </c>
      <c r="CR24" s="83" t="s">
        <v>74</v>
      </c>
      <c r="CS24" s="1">
        <f t="shared" si="36"/>
        <v>1.9286847780618186</v>
      </c>
      <c r="CT24" s="1">
        <f t="shared" si="37"/>
        <v>0.34000742542482315</v>
      </c>
      <c r="CU24" s="1">
        <f t="shared" si="38"/>
        <v>1.9758761096025614</v>
      </c>
      <c r="CV24" s="1">
        <f t="shared" si="67"/>
        <v>4.2445683130892036</v>
      </c>
      <c r="CW24" s="1">
        <f t="shared" si="68"/>
        <v>0.45438891208659066</v>
      </c>
      <c r="CX24" s="1">
        <f t="shared" si="69"/>
        <v>8.0104123751836898E-2</v>
      </c>
      <c r="CY24" s="1">
        <f t="shared" si="103"/>
        <v>0.46550696416157233</v>
      </c>
      <c r="CZ24" s="1">
        <f t="shared" si="104"/>
        <v>0.50555902603749081</v>
      </c>
      <c r="DA24" s="1">
        <f t="shared" si="105"/>
        <v>6.9372206116983193E-2</v>
      </c>
      <c r="DB24" s="83" t="s">
        <v>251</v>
      </c>
      <c r="DC24" s="83" t="s">
        <v>91</v>
      </c>
      <c r="DD24" s="83" t="s">
        <v>74</v>
      </c>
      <c r="DE24" s="1">
        <f t="shared" si="39"/>
        <v>4.1973769815484605</v>
      </c>
      <c r="DF24" s="1">
        <f t="shared" si="40"/>
        <v>6.2880161767200713</v>
      </c>
      <c r="DG24" s="1">
        <f t="shared" si="41"/>
        <v>5.9276283288076845</v>
      </c>
      <c r="DH24" s="1">
        <f t="shared" si="70"/>
        <v>16.413021487076218</v>
      </c>
      <c r="DI24" s="1">
        <f t="shared" si="71"/>
        <v>0.25573456933895555</v>
      </c>
      <c r="DJ24" s="1">
        <f t="shared" si="72"/>
        <v>0.38311143269210485</v>
      </c>
      <c r="DK24" s="1">
        <f t="shared" si="73"/>
        <v>0.36115399796893949</v>
      </c>
      <c r="DL24" s="1">
        <f t="shared" si="74"/>
        <v>0.55270971431499194</v>
      </c>
      <c r="DM24" s="1">
        <f t="shared" si="75"/>
        <v>0.33178423319161487</v>
      </c>
      <c r="DN24" s="83" t="s">
        <v>91</v>
      </c>
      <c r="DO24" s="83" t="s">
        <v>74</v>
      </c>
      <c r="DP24" s="62">
        <f t="shared" si="76"/>
        <v>2.752534456127032</v>
      </c>
      <c r="DQ24" s="62">
        <f t="shared" si="77"/>
        <v>2.4853931582685318</v>
      </c>
      <c r="DR24" s="62">
        <f t="shared" si="78"/>
        <v>3.1612013262679683</v>
      </c>
      <c r="DS24" s="1">
        <f t="shared" si="79"/>
        <v>8.3991289406635321</v>
      </c>
      <c r="DT24" s="1">
        <f t="shared" si="80"/>
        <v>0.32771665675959744</v>
      </c>
      <c r="DU24" s="1">
        <f t="shared" si="81"/>
        <v>0.29591082311354366</v>
      </c>
      <c r="DV24" s="1">
        <f t="shared" si="82"/>
        <v>0.3763725201268589</v>
      </c>
      <c r="DW24" s="1">
        <f t="shared" si="83"/>
        <v>0.52432793168363068</v>
      </c>
      <c r="DX24" s="1">
        <f t="shared" si="84"/>
        <v>0.25626629007109225</v>
      </c>
      <c r="DY24" s="83" t="s">
        <v>251</v>
      </c>
      <c r="DZ24" s="1">
        <f t="shared" si="85"/>
        <v>5.9137357823950003</v>
      </c>
      <c r="EA24" s="1">
        <f t="shared" si="86"/>
        <v>6.2880161767200713</v>
      </c>
      <c r="EB24" s="1">
        <f t="shared" si="87"/>
        <v>4.1973769815484605</v>
      </c>
      <c r="EC24" s="1">
        <f t="shared" si="88"/>
        <v>16.39912894066353</v>
      </c>
      <c r="ED24" s="1">
        <f t="shared" si="89"/>
        <v>0.36061279863049378</v>
      </c>
      <c r="EE24" s="1">
        <f t="shared" si="90"/>
        <v>0.38343598611071411</v>
      </c>
      <c r="EF24" s="1">
        <f t="shared" si="91"/>
        <v>0.25595121525879222</v>
      </c>
      <c r="EG24" s="1">
        <f t="shared" si="92"/>
        <v>0.44766920831414925</v>
      </c>
      <c r="EH24" s="1">
        <f t="shared" si="93"/>
        <v>0.33206530469701556</v>
      </c>
      <c r="EI24" s="83" t="s">
        <v>91</v>
      </c>
      <c r="EJ24" s="83" t="s">
        <v>74</v>
      </c>
      <c r="EK24" s="62">
        <f t="shared" si="94"/>
        <v>2.752534456127032</v>
      </c>
      <c r="EL24" s="62">
        <f t="shared" si="95"/>
        <v>4.1973769815484605</v>
      </c>
      <c r="EM24" s="62">
        <f t="shared" si="96"/>
        <v>3.1612013262679683</v>
      </c>
      <c r="EN24" s="1">
        <f t="shared" si="97"/>
        <v>10.11111276394346</v>
      </c>
      <c r="EO24" s="1">
        <f t="shared" si="98"/>
        <v>0.27222863797372082</v>
      </c>
      <c r="EP24" s="1">
        <f t="shared" si="99"/>
        <v>0.41512512811808766</v>
      </c>
      <c r="EQ24" s="1">
        <f t="shared" si="100"/>
        <v>0.31264623390819157</v>
      </c>
      <c r="ER24" s="1">
        <f t="shared" si="101"/>
        <v>0.5202087979672354</v>
      </c>
      <c r="ES24" s="1">
        <f t="shared" si="102"/>
        <v>0.35950890669953367</v>
      </c>
    </row>
    <row r="25" spans="1:149" x14ac:dyDescent="0.2">
      <c r="A25" s="83" t="s">
        <v>77</v>
      </c>
      <c r="B25" s="83" t="s">
        <v>92</v>
      </c>
      <c r="C25" s="83" t="s">
        <v>74</v>
      </c>
      <c r="D25" s="95">
        <v>13.9295555622056</v>
      </c>
      <c r="E25" s="95">
        <v>0</v>
      </c>
      <c r="F25" s="95">
        <v>20.301588629810901</v>
      </c>
      <c r="G25" s="95">
        <v>33.840380648999201</v>
      </c>
      <c r="H25" s="95">
        <v>2.5317445640183601E-2</v>
      </c>
      <c r="I25" s="95">
        <v>0.54241895803846296</v>
      </c>
      <c r="J25" s="95">
        <v>5.27727891299496E-2</v>
      </c>
      <c r="K25" s="95">
        <v>0.12902577884574201</v>
      </c>
      <c r="L25" s="95">
        <v>31.1591884897509</v>
      </c>
      <c r="M25" s="4">
        <v>1</v>
      </c>
      <c r="N25" s="4">
        <v>0</v>
      </c>
      <c r="O25">
        <f t="shared" si="42"/>
        <v>31.1591884897509</v>
      </c>
      <c r="P25" s="30">
        <f t="shared" si="43"/>
        <v>0</v>
      </c>
      <c r="R25" s="33">
        <v>25</v>
      </c>
      <c r="S25" s="83" t="s">
        <v>92</v>
      </c>
      <c r="T25" s="83" t="s">
        <v>74</v>
      </c>
      <c r="U25" s="1">
        <f t="shared" si="0"/>
        <v>345.56079291008683</v>
      </c>
      <c r="V25" s="1">
        <f t="shared" si="1"/>
        <v>0</v>
      </c>
      <c r="W25" s="1">
        <f t="shared" si="2"/>
        <v>398.22653255807967</v>
      </c>
      <c r="X25" s="1">
        <f t="shared" si="3"/>
        <v>563.16160174736558</v>
      </c>
      <c r="Y25" s="1">
        <f t="shared" si="4"/>
        <v>0.5375253851419024</v>
      </c>
      <c r="Z25" s="1">
        <f t="shared" si="5"/>
        <v>9.6722353430539041</v>
      </c>
      <c r="AA25" s="1">
        <f t="shared" si="6"/>
        <v>1.1017283743204509</v>
      </c>
      <c r="AB25" s="1">
        <f t="shared" si="7"/>
        <v>1.8188681689171302</v>
      </c>
      <c r="AC25" s="1">
        <f t="shared" si="8"/>
        <v>433.66998593946977</v>
      </c>
      <c r="AD25" s="1">
        <f t="shared" si="9"/>
        <v>0</v>
      </c>
      <c r="AF25" s="83" t="s">
        <v>92</v>
      </c>
      <c r="AG25" s="83" t="s">
        <v>74</v>
      </c>
      <c r="AH25" s="1">
        <f t="shared" si="10"/>
        <v>345.56079291008683</v>
      </c>
      <c r="AI25" s="1">
        <f t="shared" si="11"/>
        <v>0</v>
      </c>
      <c r="AJ25" s="1">
        <f t="shared" si="12"/>
        <v>597.33979883711947</v>
      </c>
      <c r="AK25" s="1">
        <f t="shared" si="13"/>
        <v>1126.3232034947312</v>
      </c>
      <c r="AL25" s="1">
        <f t="shared" si="14"/>
        <v>0.2687626925709512</v>
      </c>
      <c r="AM25" s="1">
        <f t="shared" si="15"/>
        <v>9.6722353430539041</v>
      </c>
      <c r="AN25" s="1">
        <f t="shared" si="16"/>
        <v>2.2034567486409018</v>
      </c>
      <c r="AO25" s="1">
        <f t="shared" si="17"/>
        <v>1.8188681689171302</v>
      </c>
      <c r="AP25" s="1">
        <f t="shared" si="18"/>
        <v>433.66998593946977</v>
      </c>
      <c r="AQ25" s="1">
        <f t="shared" si="19"/>
        <v>0</v>
      </c>
      <c r="AR25" s="1">
        <f t="shared" si="44"/>
        <v>2516.8571041345899</v>
      </c>
      <c r="AT25" s="83" t="s">
        <v>92</v>
      </c>
      <c r="AU25" s="83" t="s">
        <v>74</v>
      </c>
      <c r="AV25" s="22">
        <f t="shared" si="20"/>
        <v>3.4324633721002047</v>
      </c>
      <c r="AW25" s="22">
        <f t="shared" si="21"/>
        <v>0</v>
      </c>
      <c r="AX25" s="22">
        <f t="shared" si="22"/>
        <v>3.9555933857338323</v>
      </c>
      <c r="AY25" s="22">
        <f t="shared" si="23"/>
        <v>5.59389725406169</v>
      </c>
      <c r="AZ25" s="22">
        <f t="shared" si="24"/>
        <v>5.3392521198251351E-3</v>
      </c>
      <c r="BA25" s="22">
        <f t="shared" si="25"/>
        <v>9.6074538033612947E-2</v>
      </c>
      <c r="BB25" s="22">
        <f t="shared" si="26"/>
        <v>1.0943493499398283E-2</v>
      </c>
      <c r="BC25" s="22">
        <f t="shared" si="27"/>
        <v>1.8066859714931452E-2</v>
      </c>
      <c r="BD25" s="22">
        <f t="shared" si="28"/>
        <v>4.3076540303684148</v>
      </c>
      <c r="BE25" s="22">
        <f t="shared" si="29"/>
        <v>0</v>
      </c>
      <c r="BF25" s="33">
        <v>25</v>
      </c>
      <c r="BG25" s="17">
        <f t="shared" si="45"/>
        <v>17.307674901979073</v>
      </c>
      <c r="BH25" s="1">
        <f t="shared" si="46"/>
        <v>2.40610274593831</v>
      </c>
      <c r="BI25" s="1">
        <f t="shared" si="47"/>
        <v>1.5494906397955224</v>
      </c>
      <c r="BJ25">
        <v>8</v>
      </c>
      <c r="BK25" s="1">
        <f t="shared" si="48"/>
        <v>9.2896080422641418</v>
      </c>
      <c r="BL25" s="1">
        <f t="shared" si="49"/>
        <v>0.10141379015343809</v>
      </c>
      <c r="BM25" s="1">
        <f t="shared" si="50"/>
        <v>2.4061027459383091</v>
      </c>
      <c r="BN25" s="1">
        <f t="shared" si="51"/>
        <v>-2.1287067243238056</v>
      </c>
      <c r="BO25" s="1">
        <f t="shared" si="52"/>
        <v>0.19748832818705103</v>
      </c>
      <c r="BP25" s="1">
        <f t="shared" si="53"/>
        <v>0.2773960216145035</v>
      </c>
      <c r="BQ25" s="1">
        <f t="shared" si="54"/>
        <v>7.9907693427452464E-2</v>
      </c>
      <c r="BR25" s="83" t="s">
        <v>251</v>
      </c>
      <c r="BS25" s="83" t="s">
        <v>92</v>
      </c>
      <c r="BT25" s="83" t="s">
        <v>74</v>
      </c>
      <c r="BU25" s="1">
        <f t="shared" si="30"/>
        <v>1.3984743135154225</v>
      </c>
      <c r="BV25" s="1">
        <f t="shared" si="31"/>
        <v>0.19748832818705103</v>
      </c>
      <c r="BW25" s="1">
        <f t="shared" si="32"/>
        <v>7.7581842621835513</v>
      </c>
      <c r="BX25" s="1">
        <f t="shared" si="55"/>
        <v>9.3541469038860257</v>
      </c>
      <c r="BY25" s="1">
        <f t="shared" si="56"/>
        <v>0.14950313779383231</v>
      </c>
      <c r="BZ25" s="1">
        <f t="shared" si="57"/>
        <v>2.1112382584563407E-2</v>
      </c>
      <c r="CA25" s="1">
        <f t="shared" si="58"/>
        <v>0.82938447962160422</v>
      </c>
      <c r="CB25" s="1">
        <f t="shared" si="59"/>
        <v>0.83994067091388591</v>
      </c>
      <c r="CC25" s="1">
        <f t="shared" si="60"/>
        <v>1.8283859652648074E-2</v>
      </c>
      <c r="CD25" s="83" t="s">
        <v>251</v>
      </c>
      <c r="CE25" s="83" t="s">
        <v>92</v>
      </c>
      <c r="CF25" s="83" t="s">
        <v>74</v>
      </c>
      <c r="CG25" s="1">
        <f t="shared" si="33"/>
        <v>1.3984743135154225</v>
      </c>
      <c r="CH25" s="1">
        <f t="shared" si="34"/>
        <v>0.19748832818705103</v>
      </c>
      <c r="CI25" s="1">
        <f t="shared" si="35"/>
        <v>2.5860614207278503</v>
      </c>
      <c r="CJ25" s="1">
        <f t="shared" si="61"/>
        <v>4.1820240624303242</v>
      </c>
      <c r="CK25" s="1">
        <f t="shared" si="62"/>
        <v>0.3344013072709866</v>
      </c>
      <c r="CL25" s="1">
        <f t="shared" si="63"/>
        <v>4.7223144878866016E-2</v>
      </c>
      <c r="CM25" s="1">
        <f t="shared" si="64"/>
        <v>0.61837554785014726</v>
      </c>
      <c r="CN25" s="1">
        <f t="shared" si="65"/>
        <v>0.64198712028958027</v>
      </c>
      <c r="CO25" s="1">
        <f t="shared" si="66"/>
        <v>4.0896443111690987E-2</v>
      </c>
      <c r="CP25" s="83" t="s">
        <v>251</v>
      </c>
      <c r="CQ25" s="83" t="s">
        <v>92</v>
      </c>
      <c r="CR25" s="83" t="s">
        <v>74</v>
      </c>
      <c r="CS25" s="1">
        <f t="shared" si="36"/>
        <v>1.8790525287733906</v>
      </c>
      <c r="CT25" s="1">
        <f t="shared" si="37"/>
        <v>0.19748832818705103</v>
      </c>
      <c r="CU25" s="1">
        <f t="shared" si="38"/>
        <v>2.5860614207278503</v>
      </c>
      <c r="CV25" s="1">
        <f t="shared" si="67"/>
        <v>4.6626022776882916</v>
      </c>
      <c r="CW25" s="1">
        <f t="shared" si="68"/>
        <v>0.40300510677591417</v>
      </c>
      <c r="CX25" s="1">
        <f t="shared" si="69"/>
        <v>4.2355816864775638E-2</v>
      </c>
      <c r="CY25" s="1">
        <f t="shared" si="103"/>
        <v>0.5546390763593102</v>
      </c>
      <c r="CZ25" s="1">
        <f t="shared" si="104"/>
        <v>0.57581698479169807</v>
      </c>
      <c r="DA25" s="1">
        <f t="shared" si="105"/>
        <v>3.6681213402937056E-2</v>
      </c>
      <c r="DB25" s="83" t="s">
        <v>251</v>
      </c>
      <c r="DC25" s="83" t="s">
        <v>92</v>
      </c>
      <c r="DD25" s="83" t="s">
        <v>74</v>
      </c>
      <c r="DE25" s="1">
        <f t="shared" si="39"/>
        <v>3.9555933857338323</v>
      </c>
      <c r="DF25" s="1">
        <f t="shared" si="40"/>
        <v>5.59389725406169</v>
      </c>
      <c r="DG25" s="1">
        <f t="shared" si="41"/>
        <v>7.7581842621835513</v>
      </c>
      <c r="DH25" s="1">
        <f t="shared" si="70"/>
        <v>17.307674901979073</v>
      </c>
      <c r="DI25" s="1">
        <f t="shared" si="71"/>
        <v>0.22854562546015489</v>
      </c>
      <c r="DJ25" s="1">
        <f t="shared" si="72"/>
        <v>0.32320327749061473</v>
      </c>
      <c r="DK25" s="1">
        <f t="shared" si="73"/>
        <v>0.44825109704923044</v>
      </c>
      <c r="DL25" s="1">
        <f t="shared" si="74"/>
        <v>0.6098527357945378</v>
      </c>
      <c r="DM25" s="1">
        <f t="shared" si="75"/>
        <v>0.27990224889326359</v>
      </c>
      <c r="DN25" s="83" t="s">
        <v>92</v>
      </c>
      <c r="DO25" s="83" t="s">
        <v>74</v>
      </c>
      <c r="DP25" s="62">
        <f t="shared" si="76"/>
        <v>3.4324633721002047</v>
      </c>
      <c r="DQ25" s="62">
        <f t="shared" si="77"/>
        <v>1.5494906397955224</v>
      </c>
      <c r="DR25" s="62">
        <f t="shared" si="78"/>
        <v>4.3076540303684148</v>
      </c>
      <c r="DS25" s="1">
        <f t="shared" si="79"/>
        <v>9.2896080422641418</v>
      </c>
      <c r="DT25" s="1">
        <f t="shared" si="80"/>
        <v>0.36949496216458405</v>
      </c>
      <c r="DU25" s="1">
        <f t="shared" si="81"/>
        <v>0.16679827962018809</v>
      </c>
      <c r="DV25" s="1">
        <f t="shared" si="82"/>
        <v>0.46370675821522789</v>
      </c>
      <c r="DW25" s="1">
        <f t="shared" si="83"/>
        <v>0.54710589802532195</v>
      </c>
      <c r="DX25" s="1">
        <f t="shared" si="84"/>
        <v>0.1444515474586231</v>
      </c>
      <c r="DY25" s="83" t="s">
        <v>251</v>
      </c>
      <c r="DZ25" s="1">
        <f t="shared" si="85"/>
        <v>7.7401174024686199</v>
      </c>
      <c r="EA25" s="1">
        <f t="shared" si="86"/>
        <v>5.59389725406169</v>
      </c>
      <c r="EB25" s="1">
        <f t="shared" si="87"/>
        <v>3.9555933857338323</v>
      </c>
      <c r="EC25" s="1">
        <f t="shared" si="88"/>
        <v>17.289608042264142</v>
      </c>
      <c r="ED25" s="1">
        <f t="shared" si="89"/>
        <v>0.44767454435913406</v>
      </c>
      <c r="EE25" s="1">
        <f t="shared" si="90"/>
        <v>0.32354101032177868</v>
      </c>
      <c r="EF25" s="1">
        <f t="shared" si="91"/>
        <v>0.22878444531908729</v>
      </c>
      <c r="EG25" s="1">
        <f t="shared" si="92"/>
        <v>0.39055495047997663</v>
      </c>
      <c r="EH25" s="1">
        <f t="shared" si="93"/>
        <v>0.2801947341047436</v>
      </c>
      <c r="EI25" s="83" t="s">
        <v>92</v>
      </c>
      <c r="EJ25" s="83" t="s">
        <v>74</v>
      </c>
      <c r="EK25" s="62">
        <f t="shared" si="94"/>
        <v>3.4324633721002047</v>
      </c>
      <c r="EL25" s="62">
        <f t="shared" si="95"/>
        <v>3.9555933857338323</v>
      </c>
      <c r="EM25" s="62">
        <f t="shared" si="96"/>
        <v>4.3076540303684148</v>
      </c>
      <c r="EN25" s="1">
        <f t="shared" si="97"/>
        <v>11.695710788202451</v>
      </c>
      <c r="EO25" s="1">
        <f t="shared" si="98"/>
        <v>0.2934805275419905</v>
      </c>
      <c r="EP25" s="1">
        <f t="shared" si="99"/>
        <v>0.33820889190624209</v>
      </c>
      <c r="EQ25" s="1">
        <f t="shared" si="100"/>
        <v>0.36831058055176746</v>
      </c>
      <c r="ER25" s="1">
        <f t="shared" si="101"/>
        <v>0.53741502650488848</v>
      </c>
      <c r="ES25" s="1">
        <f t="shared" si="102"/>
        <v>0.29289749217659083</v>
      </c>
    </row>
    <row r="26" spans="1:149" s="24" customFormat="1" x14ac:dyDescent="0.2">
      <c r="A26" s="83" t="s">
        <v>77</v>
      </c>
      <c r="B26" s="83" t="s">
        <v>93</v>
      </c>
      <c r="C26" s="83" t="s">
        <v>74</v>
      </c>
      <c r="D26" s="95">
        <v>12.1060661175656</v>
      </c>
      <c r="E26" s="95">
        <v>9.9254923702503592E-3</v>
      </c>
      <c r="F26" s="95">
        <v>22.128847491155401</v>
      </c>
      <c r="G26" s="95">
        <v>37.779260014913</v>
      </c>
      <c r="H26" s="95">
        <v>6.4176403131155205E-2</v>
      </c>
      <c r="I26" s="95">
        <v>0.77182913861344604</v>
      </c>
      <c r="J26" s="95">
        <v>7.5090659714806607E-2</v>
      </c>
      <c r="K26" s="95">
        <v>2.7042905374451E-2</v>
      </c>
      <c r="L26" s="95">
        <v>27.037003420930901</v>
      </c>
      <c r="M26" s="4">
        <v>1</v>
      </c>
      <c r="N26" s="4">
        <v>0</v>
      </c>
      <c r="O26" s="24">
        <f t="shared" si="42"/>
        <v>27.037003420930901</v>
      </c>
      <c r="P26" s="57">
        <f t="shared" si="43"/>
        <v>0</v>
      </c>
      <c r="R26" s="33">
        <v>25</v>
      </c>
      <c r="S26" s="83" t="s">
        <v>93</v>
      </c>
      <c r="T26" s="83" t="s">
        <v>74</v>
      </c>
      <c r="U26" s="58">
        <f t="shared" si="0"/>
        <v>300.3241408475713</v>
      </c>
      <c r="V26" s="58">
        <f t="shared" si="1"/>
        <v>0.32028048952082477</v>
      </c>
      <c r="W26" s="58">
        <f t="shared" si="2"/>
        <v>434.06919362799925</v>
      </c>
      <c r="X26" s="58">
        <f t="shared" si="3"/>
        <v>628.71126668186048</v>
      </c>
      <c r="Y26" s="58">
        <f t="shared" si="4"/>
        <v>1.3625563297485181</v>
      </c>
      <c r="Z26" s="58">
        <f t="shared" si="5"/>
        <v>13.763001758442334</v>
      </c>
      <c r="AA26" s="58">
        <f t="shared" si="6"/>
        <v>1.5676546913320795</v>
      </c>
      <c r="AB26" s="58">
        <f t="shared" si="7"/>
        <v>0.38122211096616171</v>
      </c>
      <c r="AC26" s="58">
        <f t="shared" si="8"/>
        <v>376.29789034002647</v>
      </c>
      <c r="AD26" s="58">
        <f t="shared" si="9"/>
        <v>0</v>
      </c>
      <c r="AF26" s="83" t="s">
        <v>93</v>
      </c>
      <c r="AG26" s="83" t="s">
        <v>74</v>
      </c>
      <c r="AH26" s="58">
        <f t="shared" si="10"/>
        <v>300.3241408475713</v>
      </c>
      <c r="AI26" s="58">
        <f t="shared" si="11"/>
        <v>0.16014024476041239</v>
      </c>
      <c r="AJ26" s="58">
        <f t="shared" si="12"/>
        <v>651.10379044199885</v>
      </c>
      <c r="AK26" s="58">
        <f t="shared" si="13"/>
        <v>1257.422533363721</v>
      </c>
      <c r="AL26" s="58">
        <f t="shared" si="14"/>
        <v>0.68127816487425907</v>
      </c>
      <c r="AM26" s="58">
        <f t="shared" si="15"/>
        <v>13.763001758442334</v>
      </c>
      <c r="AN26" s="58">
        <f t="shared" si="16"/>
        <v>3.1353093826641589</v>
      </c>
      <c r="AO26" s="58">
        <f t="shared" si="17"/>
        <v>0.38122211096616171</v>
      </c>
      <c r="AP26" s="58">
        <f t="shared" si="18"/>
        <v>376.29789034002647</v>
      </c>
      <c r="AQ26" s="58">
        <f t="shared" si="19"/>
        <v>0</v>
      </c>
      <c r="AR26" s="58">
        <f t="shared" si="44"/>
        <v>2603.2693066550246</v>
      </c>
      <c r="AT26" s="83" t="s">
        <v>93</v>
      </c>
      <c r="AU26" s="83" t="s">
        <v>74</v>
      </c>
      <c r="AV26" s="64">
        <f t="shared" si="20"/>
        <v>2.8841055752455147</v>
      </c>
      <c r="AW26" s="64">
        <f t="shared" si="21"/>
        <v>3.0757525614239795E-3</v>
      </c>
      <c r="AX26" s="64">
        <f t="shared" si="22"/>
        <v>4.1685006668186446</v>
      </c>
      <c r="AY26" s="64">
        <f t="shared" si="23"/>
        <v>6.0377086715021813</v>
      </c>
      <c r="AZ26" s="64">
        <f t="shared" si="24"/>
        <v>1.3085049693718442E-2</v>
      </c>
      <c r="BA26" s="64">
        <f t="shared" si="25"/>
        <v>0.13217036096936316</v>
      </c>
      <c r="BB26" s="64">
        <f t="shared" si="26"/>
        <v>1.5054672669905018E-2</v>
      </c>
      <c r="BC26" s="64">
        <f t="shared" si="27"/>
        <v>3.6609937933774423E-3</v>
      </c>
      <c r="BD26" s="64">
        <f t="shared" si="28"/>
        <v>3.6137049802920376</v>
      </c>
      <c r="BE26" s="64">
        <f t="shared" si="29"/>
        <v>0</v>
      </c>
      <c r="BF26" s="33">
        <v>25</v>
      </c>
      <c r="BG26" s="17">
        <f t="shared" si="45"/>
        <v>16.707680887651758</v>
      </c>
      <c r="BH26" s="1">
        <f t="shared" si="46"/>
        <v>1.9622913284978187</v>
      </c>
      <c r="BI26" s="1">
        <f t="shared" si="47"/>
        <v>2.2062093383208259</v>
      </c>
      <c r="BJ26">
        <v>8</v>
      </c>
      <c r="BK26" s="1">
        <f t="shared" si="48"/>
        <v>8.7040198938583782</v>
      </c>
      <c r="BL26" s="1">
        <f t="shared" si="49"/>
        <v>0.14833116322450557</v>
      </c>
      <c r="BM26" s="1">
        <f t="shared" si="50"/>
        <v>1.9622913284978196</v>
      </c>
      <c r="BN26" s="1">
        <f t="shared" si="51"/>
        <v>-1.6142491260375813</v>
      </c>
      <c r="BO26" s="1">
        <f t="shared" si="52"/>
        <v>0.28050152419386876</v>
      </c>
      <c r="BP26" s="1">
        <f t="shared" si="53"/>
        <v>0.34804220246023831</v>
      </c>
      <c r="BQ26" s="1">
        <f t="shared" si="54"/>
        <v>6.7540678266369558E-2</v>
      </c>
      <c r="BR26" s="83" t="s">
        <v>251</v>
      </c>
      <c r="BS26" s="83" t="s">
        <v>93</v>
      </c>
      <c r="BT26" s="83" t="s">
        <v>74</v>
      </c>
      <c r="BU26" s="58">
        <f t="shared" si="30"/>
        <v>1.5094271678755453</v>
      </c>
      <c r="BV26" s="58">
        <f t="shared" si="31"/>
        <v>0.28050152419386876</v>
      </c>
      <c r="BW26" s="58">
        <f t="shared" si="32"/>
        <v>6.5014715493309296</v>
      </c>
      <c r="BX26" s="58">
        <f t="shared" si="55"/>
        <v>8.2914002414003427</v>
      </c>
      <c r="BY26" s="58">
        <f t="shared" si="56"/>
        <v>0.18204731697050686</v>
      </c>
      <c r="BZ26" s="58">
        <f t="shared" si="57"/>
        <v>3.3830416579491353E-2</v>
      </c>
      <c r="CA26" s="58">
        <f t="shared" si="58"/>
        <v>0.78412226645000194</v>
      </c>
      <c r="CB26" s="58">
        <f t="shared" si="59"/>
        <v>0.80103747473974762</v>
      </c>
      <c r="CC26" s="58">
        <f t="shared" si="60"/>
        <v>2.9298000178449767E-2</v>
      </c>
      <c r="CD26" s="83" t="s">
        <v>251</v>
      </c>
      <c r="CE26" s="83" t="s">
        <v>93</v>
      </c>
      <c r="CF26" s="83" t="s">
        <v>74</v>
      </c>
      <c r="CG26" s="58">
        <f t="shared" si="33"/>
        <v>1.5094271678755453</v>
      </c>
      <c r="CH26" s="58">
        <f t="shared" si="34"/>
        <v>0.28050152419386876</v>
      </c>
      <c r="CI26" s="58">
        <f t="shared" si="35"/>
        <v>2.16715718311031</v>
      </c>
      <c r="CJ26" s="58">
        <f t="shared" si="61"/>
        <v>3.957085875179724</v>
      </c>
      <c r="CK26" s="58">
        <f t="shared" si="62"/>
        <v>0.38144918141484352</v>
      </c>
      <c r="CL26" s="58">
        <f t="shared" si="63"/>
        <v>7.0885882450334461E-2</v>
      </c>
      <c r="CM26" s="58">
        <f t="shared" si="64"/>
        <v>0.54766493613482203</v>
      </c>
      <c r="CN26" s="58">
        <f t="shared" si="65"/>
        <v>0.58310787735998926</v>
      </c>
      <c r="CO26" s="58">
        <f t="shared" si="66"/>
        <v>6.1388974971667148E-2</v>
      </c>
      <c r="CP26" s="83" t="s">
        <v>251</v>
      </c>
      <c r="CQ26" s="83" t="s">
        <v>93</v>
      </c>
      <c r="CR26" s="83" t="s">
        <v>74</v>
      </c>
      <c r="CS26" s="58">
        <f t="shared" si="36"/>
        <v>1.9439995713123879</v>
      </c>
      <c r="CT26" s="58">
        <f t="shared" si="37"/>
        <v>0.28050152419386876</v>
      </c>
      <c r="CU26" s="58">
        <f t="shared" si="38"/>
        <v>2.16715718311031</v>
      </c>
      <c r="CV26" s="58">
        <f t="shared" si="67"/>
        <v>4.3916582786165668</v>
      </c>
      <c r="CW26" s="58">
        <f t="shared" si="68"/>
        <v>0.44265729434776852</v>
      </c>
      <c r="CX26" s="58">
        <f t="shared" si="69"/>
        <v>6.3871436800913992E-2</v>
      </c>
      <c r="CY26" s="58">
        <f t="shared" si="103"/>
        <v>0.49347126885131748</v>
      </c>
      <c r="CZ26" s="58">
        <f t="shared" si="104"/>
        <v>0.52540698725177448</v>
      </c>
      <c r="DA26" s="58">
        <f t="shared" si="105"/>
        <v>5.5314286845803792E-2</v>
      </c>
      <c r="DB26" s="83" t="s">
        <v>251</v>
      </c>
      <c r="DC26" s="83" t="s">
        <v>93</v>
      </c>
      <c r="DD26" s="83" t="s">
        <v>74</v>
      </c>
      <c r="DE26" s="1">
        <f t="shared" si="39"/>
        <v>4.1685006668186446</v>
      </c>
      <c r="DF26" s="1">
        <f t="shared" si="40"/>
        <v>6.0377086715021813</v>
      </c>
      <c r="DG26" s="1">
        <f t="shared" si="41"/>
        <v>6.5014715493309296</v>
      </c>
      <c r="DH26" s="1">
        <f t="shared" si="70"/>
        <v>16.707680887651755</v>
      </c>
      <c r="DI26" s="1">
        <f t="shared" si="71"/>
        <v>0.24949606679999994</v>
      </c>
      <c r="DJ26" s="1">
        <f t="shared" si="72"/>
        <v>0.36137323379000535</v>
      </c>
      <c r="DK26" s="1">
        <f t="shared" si="73"/>
        <v>0.38913069940999478</v>
      </c>
      <c r="DL26" s="1">
        <f t="shared" si="74"/>
        <v>0.56981731630499743</v>
      </c>
      <c r="DM26" s="1">
        <f t="shared" si="75"/>
        <v>0.31295840070987774</v>
      </c>
      <c r="DN26" s="83" t="s">
        <v>93</v>
      </c>
      <c r="DO26" s="83" t="s">
        <v>74</v>
      </c>
      <c r="DP26" s="62">
        <f t="shared" si="76"/>
        <v>2.8841055752455147</v>
      </c>
      <c r="DQ26" s="62">
        <f t="shared" si="77"/>
        <v>2.2062093383208259</v>
      </c>
      <c r="DR26" s="62">
        <f t="shared" si="78"/>
        <v>3.6137049802920376</v>
      </c>
      <c r="DS26" s="1">
        <f t="shared" si="79"/>
        <v>8.7040198938583782</v>
      </c>
      <c r="DT26" s="1">
        <f t="shared" si="80"/>
        <v>0.33135328393269886</v>
      </c>
      <c r="DU26" s="1">
        <f t="shared" si="81"/>
        <v>0.25347016266329353</v>
      </c>
      <c r="DV26" s="1">
        <f t="shared" si="82"/>
        <v>0.41517655340400761</v>
      </c>
      <c r="DW26" s="1">
        <f t="shared" si="83"/>
        <v>0.5419116347356544</v>
      </c>
      <c r="DX26" s="1">
        <f t="shared" si="84"/>
        <v>0.2195115999677861</v>
      </c>
      <c r="DY26" s="83" t="s">
        <v>251</v>
      </c>
      <c r="DZ26" s="1">
        <f t="shared" si="85"/>
        <v>6.4978105555375523</v>
      </c>
      <c r="EA26" s="1">
        <f t="shared" si="86"/>
        <v>6.0377086715021813</v>
      </c>
      <c r="EB26" s="1">
        <f t="shared" si="87"/>
        <v>4.1685006668186446</v>
      </c>
      <c r="EC26" s="1">
        <f t="shared" si="88"/>
        <v>16.70401989385838</v>
      </c>
      <c r="ED26" s="1">
        <f t="shared" si="89"/>
        <v>0.38899681614523357</v>
      </c>
      <c r="EE26" s="1">
        <f t="shared" si="90"/>
        <v>0.36145243539383504</v>
      </c>
      <c r="EF26" s="1">
        <f t="shared" si="91"/>
        <v>0.24955074846093128</v>
      </c>
      <c r="EG26" s="1">
        <f t="shared" si="92"/>
        <v>0.43027696615784883</v>
      </c>
      <c r="EH26" s="1">
        <f t="shared" si="93"/>
        <v>0.31302699131081468</v>
      </c>
      <c r="EI26" s="83" t="s">
        <v>93</v>
      </c>
      <c r="EJ26" s="83" t="s">
        <v>74</v>
      </c>
      <c r="EK26" s="62">
        <f t="shared" si="94"/>
        <v>2.8841055752455147</v>
      </c>
      <c r="EL26" s="62">
        <f t="shared" si="95"/>
        <v>4.1685006668186446</v>
      </c>
      <c r="EM26" s="62">
        <f t="shared" si="96"/>
        <v>3.6137049802920376</v>
      </c>
      <c r="EN26" s="1">
        <f t="shared" si="97"/>
        <v>10.666311222356198</v>
      </c>
      <c r="EO26" s="1">
        <f t="shared" si="98"/>
        <v>0.27039390798953389</v>
      </c>
      <c r="EP26" s="1">
        <f t="shared" si="99"/>
        <v>0.39080996043708344</v>
      </c>
      <c r="EQ26" s="1">
        <f t="shared" si="100"/>
        <v>0.33879613157338256</v>
      </c>
      <c r="ER26" s="1">
        <f t="shared" si="101"/>
        <v>0.53420111179192431</v>
      </c>
      <c r="ES26" s="1">
        <f t="shared" si="102"/>
        <v>0.33845135379050567</v>
      </c>
    </row>
    <row r="27" spans="1:149" s="24" customFormat="1" ht="12.75" customHeight="1" x14ac:dyDescent="0.2">
      <c r="A27" s="131" t="s">
        <v>77</v>
      </c>
      <c r="B27" s="131" t="s">
        <v>94</v>
      </c>
      <c r="C27" s="131" t="s">
        <v>74</v>
      </c>
      <c r="D27" s="132">
        <v>13.996280630861101</v>
      </c>
      <c r="E27" s="132">
        <v>0</v>
      </c>
      <c r="F27" s="132">
        <v>20.746503277308001</v>
      </c>
      <c r="G27" s="132">
        <v>35.132522000616099</v>
      </c>
      <c r="H27" s="132">
        <v>0.110137764498337</v>
      </c>
      <c r="I27" s="132">
        <v>0.61661038430530501</v>
      </c>
      <c r="J27" s="132">
        <v>8.0475173118191398E-2</v>
      </c>
      <c r="K27" s="132">
        <v>0.26377217655720098</v>
      </c>
      <c r="L27" s="132">
        <v>29.053698592735799</v>
      </c>
      <c r="M27" s="4">
        <v>1</v>
      </c>
      <c r="N27" s="4">
        <v>0</v>
      </c>
      <c r="O27" s="24">
        <f t="shared" si="42"/>
        <v>29.053698592735799</v>
      </c>
      <c r="P27" s="57">
        <f t="shared" si="43"/>
        <v>0</v>
      </c>
      <c r="R27" s="33">
        <v>25</v>
      </c>
      <c r="S27" s="131" t="s">
        <v>94</v>
      </c>
      <c r="T27" s="131" t="s">
        <v>74</v>
      </c>
      <c r="U27" s="58">
        <f t="shared" si="0"/>
        <v>347.21609106576784</v>
      </c>
      <c r="V27" s="58">
        <f t="shared" si="1"/>
        <v>0</v>
      </c>
      <c r="W27" s="58">
        <f t="shared" si="2"/>
        <v>406.95377162236178</v>
      </c>
      <c r="X27" s="58">
        <f t="shared" si="3"/>
        <v>584.66503578991671</v>
      </c>
      <c r="Y27" s="58">
        <f t="shared" si="4"/>
        <v>2.3383814118542885</v>
      </c>
      <c r="Z27" s="58">
        <f t="shared" si="5"/>
        <v>10.995192302163073</v>
      </c>
      <c r="AA27" s="58">
        <f t="shared" si="6"/>
        <v>1.6800662446386512</v>
      </c>
      <c r="AB27" s="58">
        <f t="shared" si="7"/>
        <v>3.718379536847995</v>
      </c>
      <c r="AC27" s="58">
        <f t="shared" si="8"/>
        <v>404.36602077572445</v>
      </c>
      <c r="AD27" s="58">
        <f t="shared" si="9"/>
        <v>0</v>
      </c>
      <c r="AF27" s="131" t="s">
        <v>94</v>
      </c>
      <c r="AG27" s="131" t="s">
        <v>74</v>
      </c>
      <c r="AH27" s="58">
        <f t="shared" si="10"/>
        <v>347.21609106576784</v>
      </c>
      <c r="AI27" s="58">
        <f t="shared" si="11"/>
        <v>0</v>
      </c>
      <c r="AJ27" s="58">
        <f t="shared" si="12"/>
        <v>610.43065743354271</v>
      </c>
      <c r="AK27" s="58">
        <f t="shared" si="13"/>
        <v>1169.3300715798334</v>
      </c>
      <c r="AL27" s="58">
        <f t="shared" si="14"/>
        <v>1.1691907059271442</v>
      </c>
      <c r="AM27" s="58">
        <f t="shared" si="15"/>
        <v>10.995192302163073</v>
      </c>
      <c r="AN27" s="58">
        <f t="shared" si="16"/>
        <v>3.3601324892773023</v>
      </c>
      <c r="AO27" s="58">
        <f t="shared" si="17"/>
        <v>3.718379536847995</v>
      </c>
      <c r="AP27" s="58">
        <f t="shared" si="18"/>
        <v>404.36602077572445</v>
      </c>
      <c r="AQ27" s="58">
        <f t="shared" si="19"/>
        <v>0</v>
      </c>
      <c r="AR27" s="58">
        <f t="shared" si="44"/>
        <v>2550.5857358890839</v>
      </c>
      <c r="AT27" s="131" t="s">
        <v>94</v>
      </c>
      <c r="AU27" s="131" t="s">
        <v>74</v>
      </c>
      <c r="AV27" s="64">
        <f t="shared" si="20"/>
        <v>3.4032975855322025</v>
      </c>
      <c r="AW27" s="64">
        <f t="shared" si="21"/>
        <v>0</v>
      </c>
      <c r="AX27" s="64">
        <f t="shared" si="22"/>
        <v>3.9888266241764438</v>
      </c>
      <c r="AY27" s="64">
        <f t="shared" si="23"/>
        <v>5.7306938124363231</v>
      </c>
      <c r="AZ27" s="64">
        <f t="shared" si="24"/>
        <v>2.2920043217437413E-2</v>
      </c>
      <c r="BA27" s="64">
        <f t="shared" si="25"/>
        <v>0.10777124786917196</v>
      </c>
      <c r="BB27" s="64">
        <f t="shared" si="26"/>
        <v>1.6467455112354937E-2</v>
      </c>
      <c r="BC27" s="64">
        <f t="shared" si="27"/>
        <v>3.6446329607028885E-2</v>
      </c>
      <c r="BD27" s="64">
        <f t="shared" si="28"/>
        <v>3.9634623440208574</v>
      </c>
      <c r="BE27" s="64">
        <f t="shared" si="29"/>
        <v>0</v>
      </c>
      <c r="BF27" s="33">
        <v>25</v>
      </c>
      <c r="BG27" s="17">
        <f t="shared" si="45"/>
        <v>17.122726695772855</v>
      </c>
      <c r="BH27" s="1">
        <f t="shared" si="46"/>
        <v>2.2693061875636769</v>
      </c>
      <c r="BI27" s="1">
        <f t="shared" si="47"/>
        <v>1.719520436612767</v>
      </c>
      <c r="BJ27">
        <v>8</v>
      </c>
      <c r="BK27" s="1">
        <f t="shared" si="48"/>
        <v>9.0862803661658269</v>
      </c>
      <c r="BL27" s="1">
        <f t="shared" si="49"/>
        <v>0.13069129108660937</v>
      </c>
      <c r="BM27" s="1">
        <f t="shared" si="50"/>
        <v>2.2693061875636786</v>
      </c>
      <c r="BN27" s="1">
        <f t="shared" si="51"/>
        <v>-1.8920811689444221</v>
      </c>
      <c r="BO27" s="1">
        <f t="shared" si="52"/>
        <v>0.23846253895578132</v>
      </c>
      <c r="BP27" s="1">
        <f t="shared" si="53"/>
        <v>0.3772250186192565</v>
      </c>
      <c r="BQ27" s="1">
        <f t="shared" si="54"/>
        <v>0.13876247966347519</v>
      </c>
      <c r="BR27" s="83" t="s">
        <v>251</v>
      </c>
      <c r="BS27" s="131" t="s">
        <v>94</v>
      </c>
      <c r="BT27" s="131" t="s">
        <v>74</v>
      </c>
      <c r="BU27" s="58">
        <f t="shared" si="30"/>
        <v>1.4326734531090808</v>
      </c>
      <c r="BV27" s="58">
        <f t="shared" si="31"/>
        <v>0.23846253895578132</v>
      </c>
      <c r="BW27" s="58">
        <f t="shared" si="32"/>
        <v>7.4032062591600889</v>
      </c>
      <c r="BX27" s="58">
        <f t="shared" si="55"/>
        <v>9.0743422512249516</v>
      </c>
      <c r="BY27" s="58">
        <f t="shared" si="56"/>
        <v>0.15788179610656444</v>
      </c>
      <c r="BZ27" s="58">
        <f t="shared" si="57"/>
        <v>2.6278768460996839E-2</v>
      </c>
      <c r="CA27" s="58">
        <f t="shared" si="58"/>
        <v>0.81583943543243864</v>
      </c>
      <c r="CB27" s="58">
        <f t="shared" si="59"/>
        <v>0.82897881966293707</v>
      </c>
      <c r="CC27" s="58">
        <f t="shared" si="60"/>
        <v>2.2758081067392556E-2</v>
      </c>
      <c r="CD27" s="83" t="s">
        <v>251</v>
      </c>
      <c r="CE27" s="131" t="s">
        <v>94</v>
      </c>
      <c r="CF27" s="131" t="s">
        <v>74</v>
      </c>
      <c r="CG27" s="58">
        <f t="shared" si="33"/>
        <v>1.4326734531090808</v>
      </c>
      <c r="CH27" s="58">
        <f t="shared" si="34"/>
        <v>0.23846253895578132</v>
      </c>
      <c r="CI27" s="58">
        <f t="shared" si="35"/>
        <v>2.4677354197200296</v>
      </c>
      <c r="CJ27" s="58">
        <f t="shared" si="61"/>
        <v>4.1388714117848915</v>
      </c>
      <c r="CK27" s="58">
        <f t="shared" si="62"/>
        <v>0.34615075235962434</v>
      </c>
      <c r="CL27" s="58">
        <f t="shared" si="63"/>
        <v>5.7615353373093599E-2</v>
      </c>
      <c r="CM27" s="58">
        <f t="shared" si="64"/>
        <v>0.59623389426728213</v>
      </c>
      <c r="CN27" s="58">
        <f t="shared" si="65"/>
        <v>0.62504157095382895</v>
      </c>
      <c r="CO27" s="58">
        <f t="shared" si="66"/>
        <v>4.98963596691165E-2</v>
      </c>
      <c r="CP27" s="83" t="s">
        <v>251</v>
      </c>
      <c r="CQ27" s="131" t="s">
        <v>94</v>
      </c>
      <c r="CR27" s="131" t="s">
        <v>74</v>
      </c>
      <c r="CS27" s="58">
        <f t="shared" si="36"/>
        <v>1.8751820426103312</v>
      </c>
      <c r="CT27" s="58">
        <f t="shared" si="37"/>
        <v>0.23846253895578132</v>
      </c>
      <c r="CU27" s="58">
        <f t="shared" si="38"/>
        <v>2.4677354197200296</v>
      </c>
      <c r="CV27" s="58">
        <f t="shared" si="67"/>
        <v>4.5813800012861421</v>
      </c>
      <c r="CW27" s="58">
        <f t="shared" si="68"/>
        <v>0.40930506574086994</v>
      </c>
      <c r="CX27" s="58">
        <f t="shared" si="69"/>
        <v>5.2050373225717393E-2</v>
      </c>
      <c r="CY27" s="58">
        <f t="shared" si="103"/>
        <v>0.53864456103341263</v>
      </c>
      <c r="CZ27" s="58">
        <f t="shared" si="104"/>
        <v>0.56466974764627131</v>
      </c>
      <c r="DA27" s="58">
        <f t="shared" si="105"/>
        <v>4.5076945489932636E-2</v>
      </c>
      <c r="DB27" s="83" t="s">
        <v>251</v>
      </c>
      <c r="DC27" s="131" t="s">
        <v>94</v>
      </c>
      <c r="DD27" s="131" t="s">
        <v>74</v>
      </c>
      <c r="DE27" s="58">
        <f t="shared" si="39"/>
        <v>3.9888266241764438</v>
      </c>
      <c r="DF27" s="58">
        <f t="shared" si="40"/>
        <v>5.7306938124363231</v>
      </c>
      <c r="DG27" s="58">
        <f t="shared" si="41"/>
        <v>7.4032062591600889</v>
      </c>
      <c r="DH27" s="58">
        <f t="shared" si="70"/>
        <v>17.122726695772855</v>
      </c>
      <c r="DI27" s="58">
        <f t="shared" si="71"/>
        <v>0.23295510668643557</v>
      </c>
      <c r="DJ27" s="58">
        <f t="shared" si="72"/>
        <v>0.33468348320078478</v>
      </c>
      <c r="DK27" s="58">
        <f t="shared" si="73"/>
        <v>0.43236141011277973</v>
      </c>
      <c r="DL27" s="58">
        <f t="shared" si="74"/>
        <v>0.59970315171317212</v>
      </c>
      <c r="DM27" s="58">
        <f t="shared" si="75"/>
        <v>0.28984439867894202</v>
      </c>
      <c r="DN27" s="131" t="s">
        <v>94</v>
      </c>
      <c r="DO27" s="131" t="s">
        <v>74</v>
      </c>
      <c r="DP27" s="62">
        <f t="shared" si="76"/>
        <v>3.4032975855322025</v>
      </c>
      <c r="DQ27" s="62">
        <f t="shared" si="77"/>
        <v>1.719520436612767</v>
      </c>
      <c r="DR27" s="62">
        <f t="shared" si="78"/>
        <v>3.9634623440208574</v>
      </c>
      <c r="DS27" s="1">
        <f t="shared" si="79"/>
        <v>9.0862803661658269</v>
      </c>
      <c r="DT27" s="1">
        <f t="shared" si="80"/>
        <v>0.37455344193482171</v>
      </c>
      <c r="DU27" s="1">
        <f t="shared" si="81"/>
        <v>0.1892436032477787</v>
      </c>
      <c r="DV27" s="1">
        <f t="shared" si="82"/>
        <v>0.43620295481739962</v>
      </c>
      <c r="DW27" s="1">
        <f t="shared" si="83"/>
        <v>0.53082475644128901</v>
      </c>
      <c r="DX27" s="1">
        <f t="shared" si="84"/>
        <v>0.16388976791627966</v>
      </c>
      <c r="DY27" s="83" t="s">
        <v>251</v>
      </c>
      <c r="DZ27" s="1">
        <f t="shared" si="85"/>
        <v>7.3667599295530604</v>
      </c>
      <c r="EA27" s="1">
        <f t="shared" si="86"/>
        <v>5.7306938124363231</v>
      </c>
      <c r="EB27" s="1">
        <f t="shared" si="87"/>
        <v>3.9888266241764438</v>
      </c>
      <c r="EC27" s="1">
        <f t="shared" si="88"/>
        <v>17.086280366165827</v>
      </c>
      <c r="ED27" s="1">
        <f t="shared" si="89"/>
        <v>0.43115059402517381</v>
      </c>
      <c r="EE27" s="1">
        <f t="shared" si="90"/>
        <v>0.33539738840901945</v>
      </c>
      <c r="EF27" s="1">
        <f t="shared" si="91"/>
        <v>0.23345201756580677</v>
      </c>
      <c r="EG27" s="1">
        <f t="shared" si="92"/>
        <v>0.40115071177031647</v>
      </c>
      <c r="EH27" s="1">
        <f t="shared" si="93"/>
        <v>0.29046265872516724</v>
      </c>
      <c r="EI27" s="131" t="s">
        <v>94</v>
      </c>
      <c r="EJ27" s="131" t="s">
        <v>74</v>
      </c>
      <c r="EK27" s="62">
        <f t="shared" si="94"/>
        <v>3.4032975855322025</v>
      </c>
      <c r="EL27" s="62">
        <f t="shared" si="95"/>
        <v>3.9888266241764438</v>
      </c>
      <c r="EM27" s="62">
        <f t="shared" si="96"/>
        <v>3.9634623440208574</v>
      </c>
      <c r="EN27" s="1">
        <f t="shared" si="97"/>
        <v>11.355586553729504</v>
      </c>
      <c r="EO27" s="1">
        <f t="shared" si="98"/>
        <v>0.29970249175851343</v>
      </c>
      <c r="EP27" s="1">
        <f t="shared" si="99"/>
        <v>0.35126557358381433</v>
      </c>
      <c r="EQ27" s="1">
        <f t="shared" si="100"/>
        <v>0.34903193465767224</v>
      </c>
      <c r="ER27" s="1">
        <f t="shared" si="101"/>
        <v>0.52466472144957943</v>
      </c>
      <c r="ES27" s="1">
        <f t="shared" si="102"/>
        <v>0.30420491019849522</v>
      </c>
    </row>
    <row r="28" spans="1:149" x14ac:dyDescent="0.2">
      <c r="A28" s="83" t="s">
        <v>77</v>
      </c>
      <c r="B28" s="83" t="s">
        <v>95</v>
      </c>
      <c r="C28" s="83" t="s">
        <v>74</v>
      </c>
      <c r="D28" s="95">
        <v>12.557720744393301</v>
      </c>
      <c r="E28" s="95">
        <v>5.5381416172900098E-3</v>
      </c>
      <c r="F28" s="95">
        <v>22.688203494962998</v>
      </c>
      <c r="G28" s="95">
        <v>39.677259040894803</v>
      </c>
      <c r="H28" s="95">
        <v>2.6956211515454E-2</v>
      </c>
      <c r="I28" s="95">
        <v>0.81967806090407902</v>
      </c>
      <c r="J28" s="95">
        <v>3.8376959163918402E-2</v>
      </c>
      <c r="K28" s="95">
        <v>0.14930450836038001</v>
      </c>
      <c r="L28" s="95">
        <v>24.0251667062842</v>
      </c>
      <c r="M28" s="4">
        <v>1</v>
      </c>
      <c r="N28" s="4">
        <v>0</v>
      </c>
      <c r="O28">
        <f t="shared" si="42"/>
        <v>24.0251667062842</v>
      </c>
      <c r="P28" s="30">
        <f t="shared" si="43"/>
        <v>0</v>
      </c>
      <c r="R28" s="33">
        <v>25</v>
      </c>
      <c r="S28" s="83" t="s">
        <v>95</v>
      </c>
      <c r="T28" s="83" t="s">
        <v>74</v>
      </c>
      <c r="U28" s="1">
        <f t="shared" si="0"/>
        <v>311.52867140643264</v>
      </c>
      <c r="V28" s="1">
        <f t="shared" si="1"/>
        <v>0.17870737713101031</v>
      </c>
      <c r="W28" s="1">
        <f t="shared" si="2"/>
        <v>445.04126118012948</v>
      </c>
      <c r="X28" s="1">
        <f t="shared" si="3"/>
        <v>660.29720487426857</v>
      </c>
      <c r="Y28" s="1">
        <f t="shared" si="4"/>
        <v>0.57231871582704885</v>
      </c>
      <c r="Z28" s="1">
        <f t="shared" si="5"/>
        <v>14.616227904851625</v>
      </c>
      <c r="AA28" s="1">
        <f t="shared" si="6"/>
        <v>0.80118912659537367</v>
      </c>
      <c r="AB28" s="1">
        <f t="shared" si="7"/>
        <v>2.1047361245320522</v>
      </c>
      <c r="AC28" s="1">
        <f t="shared" si="8"/>
        <v>334.37949486825607</v>
      </c>
      <c r="AD28" s="1">
        <f t="shared" si="9"/>
        <v>0</v>
      </c>
      <c r="AF28" s="83" t="s">
        <v>95</v>
      </c>
      <c r="AG28" s="83" t="s">
        <v>74</v>
      </c>
      <c r="AH28" s="1">
        <f t="shared" si="10"/>
        <v>311.52867140643264</v>
      </c>
      <c r="AI28" s="1">
        <f t="shared" si="11"/>
        <v>8.9353688565505157E-2</v>
      </c>
      <c r="AJ28" s="1">
        <f t="shared" si="12"/>
        <v>667.56189177019428</v>
      </c>
      <c r="AK28" s="1">
        <f t="shared" si="13"/>
        <v>1320.5944097485371</v>
      </c>
      <c r="AL28" s="1">
        <f t="shared" si="14"/>
        <v>0.28615935791352443</v>
      </c>
      <c r="AM28" s="1">
        <f t="shared" si="15"/>
        <v>14.616227904851625</v>
      </c>
      <c r="AN28" s="1">
        <f t="shared" si="16"/>
        <v>1.6023782531907473</v>
      </c>
      <c r="AO28" s="1">
        <f t="shared" si="17"/>
        <v>2.1047361245320522</v>
      </c>
      <c r="AP28" s="1">
        <f t="shared" si="18"/>
        <v>334.37949486825607</v>
      </c>
      <c r="AQ28" s="1">
        <f t="shared" si="19"/>
        <v>0</v>
      </c>
      <c r="AR28" s="1">
        <f t="shared" si="44"/>
        <v>2652.7633231224736</v>
      </c>
      <c r="AT28" s="83" t="s">
        <v>95</v>
      </c>
      <c r="AU28" s="83" t="s">
        <v>74</v>
      </c>
      <c r="AV28" s="22">
        <f t="shared" si="20"/>
        <v>2.9358882932660504</v>
      </c>
      <c r="AW28" s="22">
        <f t="shared" si="21"/>
        <v>1.6841624691254044E-3</v>
      </c>
      <c r="AX28" s="22">
        <f t="shared" si="22"/>
        <v>4.1941289795906789</v>
      </c>
      <c r="AY28" s="22">
        <f t="shared" si="23"/>
        <v>6.2227300784701747</v>
      </c>
      <c r="AZ28" s="22">
        <f t="shared" si="24"/>
        <v>5.3936089099855386E-3</v>
      </c>
      <c r="BA28" s="22">
        <f t="shared" si="25"/>
        <v>0.13774530672837582</v>
      </c>
      <c r="BB28" s="22">
        <f t="shared" si="26"/>
        <v>7.5505145861667223E-3</v>
      </c>
      <c r="BC28" s="22">
        <f t="shared" si="27"/>
        <v>1.9835317630736107E-2</v>
      </c>
      <c r="BD28" s="22">
        <f t="shared" si="28"/>
        <v>3.1512375411865792</v>
      </c>
      <c r="BE28" s="22">
        <f t="shared" si="29"/>
        <v>0</v>
      </c>
      <c r="BF28" s="33">
        <v>25</v>
      </c>
      <c r="BG28" s="17">
        <f t="shared" si="45"/>
        <v>16.523820210144219</v>
      </c>
      <c r="BH28" s="1">
        <f t="shared" si="46"/>
        <v>1.7772699215298253</v>
      </c>
      <c r="BI28" s="1">
        <f t="shared" si="47"/>
        <v>2.4168590580608535</v>
      </c>
      <c r="BJ28">
        <v>8</v>
      </c>
      <c r="BK28" s="1">
        <f t="shared" si="48"/>
        <v>8.5039848925134827</v>
      </c>
      <c r="BL28" s="1">
        <f t="shared" si="49"/>
        <v>0.14482307810748674</v>
      </c>
      <c r="BM28" s="1">
        <f t="shared" si="50"/>
        <v>1.7772699215298253</v>
      </c>
      <c r="BN28" s="1">
        <f t="shared" si="51"/>
        <v>-1.4248288430878198</v>
      </c>
      <c r="BO28" s="1">
        <f t="shared" si="52"/>
        <v>0.28256838483586255</v>
      </c>
      <c r="BP28" s="1">
        <f t="shared" si="53"/>
        <v>0.35244107844200556</v>
      </c>
      <c r="BQ28" s="1">
        <f t="shared" si="54"/>
        <v>6.987269360614301E-2</v>
      </c>
      <c r="BR28" s="83" t="s">
        <v>251</v>
      </c>
      <c r="BS28" s="83" t="s">
        <v>95</v>
      </c>
      <c r="BT28" s="83" t="s">
        <v>74</v>
      </c>
      <c r="BU28" s="1">
        <f t="shared" si="30"/>
        <v>1.5556825196175437</v>
      </c>
      <c r="BV28" s="1">
        <f t="shared" si="31"/>
        <v>0.28256838483586255</v>
      </c>
      <c r="BW28" s="1">
        <f t="shared" si="32"/>
        <v>6.1069611520833664</v>
      </c>
      <c r="BX28" s="1">
        <f t="shared" si="55"/>
        <v>7.9452120565367732</v>
      </c>
      <c r="BY28" s="1">
        <f t="shared" si="56"/>
        <v>0.19580125848719609</v>
      </c>
      <c r="BZ28" s="1">
        <f t="shared" si="57"/>
        <v>3.556461209910499E-2</v>
      </c>
      <c r="CA28" s="1">
        <f t="shared" si="58"/>
        <v>0.7686341294136988</v>
      </c>
      <c r="CB28" s="1">
        <f t="shared" si="59"/>
        <v>0.78641643546325124</v>
      </c>
      <c r="CC28" s="1">
        <f t="shared" si="60"/>
        <v>3.079985755356433E-2</v>
      </c>
      <c r="CD28" s="83" t="s">
        <v>251</v>
      </c>
      <c r="CE28" s="83" t="s">
        <v>95</v>
      </c>
      <c r="CF28" s="83" t="s">
        <v>74</v>
      </c>
      <c r="CG28" s="1">
        <f t="shared" si="33"/>
        <v>1.5556825196175437</v>
      </c>
      <c r="CH28" s="1">
        <f t="shared" si="34"/>
        <v>0.28256838483586255</v>
      </c>
      <c r="CI28" s="1">
        <f t="shared" si="35"/>
        <v>2.035653717361122</v>
      </c>
      <c r="CJ28" s="1">
        <f t="shared" si="61"/>
        <v>3.8739046218145283</v>
      </c>
      <c r="CK28" s="1">
        <f t="shared" si="62"/>
        <v>0.40157997459650036</v>
      </c>
      <c r="CL28" s="1">
        <f t="shared" si="63"/>
        <v>7.2941492478848943E-2</v>
      </c>
      <c r="CM28" s="1">
        <f t="shared" si="64"/>
        <v>0.52547853292465063</v>
      </c>
      <c r="CN28" s="1">
        <f t="shared" si="65"/>
        <v>0.56194927916407511</v>
      </c>
      <c r="CO28" s="1">
        <f t="shared" si="66"/>
        <v>6.3169185476634748E-2</v>
      </c>
      <c r="CP28" s="83" t="s">
        <v>251</v>
      </c>
      <c r="CQ28" s="83" t="s">
        <v>95</v>
      </c>
      <c r="CR28" s="83" t="s">
        <v>74</v>
      </c>
      <c r="CS28" s="1">
        <f t="shared" si="36"/>
        <v>1.9557802973774081</v>
      </c>
      <c r="CT28" s="1">
        <f t="shared" si="37"/>
        <v>0.28256838483586255</v>
      </c>
      <c r="CU28" s="1">
        <f t="shared" si="38"/>
        <v>2.035653717361122</v>
      </c>
      <c r="CV28" s="1">
        <f t="shared" si="67"/>
        <v>4.2740023995743925</v>
      </c>
      <c r="CW28" s="1">
        <f t="shared" si="68"/>
        <v>0.45759925113101618</v>
      </c>
      <c r="CX28" s="1">
        <f t="shared" si="69"/>
        <v>6.6113295786638035E-2</v>
      </c>
      <c r="CY28" s="1">
        <f t="shared" si="103"/>
        <v>0.47628745308234582</v>
      </c>
      <c r="CZ28" s="1">
        <f t="shared" si="104"/>
        <v>0.50934410097566485</v>
      </c>
      <c r="DA28" s="1">
        <f t="shared" si="105"/>
        <v>5.7255793679143227E-2</v>
      </c>
      <c r="DB28" s="83" t="s">
        <v>251</v>
      </c>
      <c r="DC28" s="83" t="s">
        <v>95</v>
      </c>
      <c r="DD28" s="83" t="s">
        <v>74</v>
      </c>
      <c r="DE28" s="1">
        <f t="shared" si="39"/>
        <v>4.1941289795906789</v>
      </c>
      <c r="DF28" s="1">
        <f t="shared" si="40"/>
        <v>6.2227300784701747</v>
      </c>
      <c r="DG28" s="1">
        <f t="shared" si="41"/>
        <v>6.1069611520833664</v>
      </c>
      <c r="DH28" s="1">
        <f t="shared" si="70"/>
        <v>16.523820210144223</v>
      </c>
      <c r="DI28" s="1">
        <f t="shared" si="71"/>
        <v>0.2538232034875228</v>
      </c>
      <c r="DJ28" s="1">
        <f t="shared" si="72"/>
        <v>0.37659149030500505</v>
      </c>
      <c r="DK28" s="1">
        <f t="shared" si="73"/>
        <v>0.36958530620747199</v>
      </c>
      <c r="DL28" s="1">
        <f t="shared" si="74"/>
        <v>0.55788105135997457</v>
      </c>
      <c r="DM28" s="1">
        <f t="shared" si="75"/>
        <v>0.3261377974531755</v>
      </c>
      <c r="DN28" s="83" t="s">
        <v>95</v>
      </c>
      <c r="DO28" s="83" t="s">
        <v>74</v>
      </c>
      <c r="DP28" s="62">
        <f t="shared" si="76"/>
        <v>2.9358882932660504</v>
      </c>
      <c r="DQ28" s="62">
        <f t="shared" si="77"/>
        <v>2.4168590580608535</v>
      </c>
      <c r="DR28" s="62">
        <f t="shared" si="78"/>
        <v>3.1512375411865792</v>
      </c>
      <c r="DS28" s="1">
        <f t="shared" si="79"/>
        <v>8.5039848925134827</v>
      </c>
      <c r="DT28" s="1">
        <f t="shared" si="80"/>
        <v>0.34523677198094171</v>
      </c>
      <c r="DU28" s="1">
        <f t="shared" si="81"/>
        <v>0.28420312225490252</v>
      </c>
      <c r="DV28" s="1">
        <f t="shared" si="82"/>
        <v>0.37056010576415577</v>
      </c>
      <c r="DW28" s="1">
        <f t="shared" si="83"/>
        <v>0.51266166689160708</v>
      </c>
      <c r="DX28" s="1">
        <f t="shared" si="84"/>
        <v>0.24612712370760012</v>
      </c>
      <c r="DY28" s="83" t="s">
        <v>251</v>
      </c>
      <c r="DZ28" s="1">
        <f t="shared" si="85"/>
        <v>6.08712583445263</v>
      </c>
      <c r="EA28" s="1">
        <f t="shared" si="86"/>
        <v>6.2227300784701747</v>
      </c>
      <c r="EB28" s="1">
        <f t="shared" si="87"/>
        <v>4.1941289795906789</v>
      </c>
      <c r="EC28" s="1">
        <f t="shared" si="88"/>
        <v>16.503984892513483</v>
      </c>
      <c r="ED28" s="1">
        <f t="shared" si="89"/>
        <v>0.36882764217833625</v>
      </c>
      <c r="EE28" s="1">
        <f t="shared" si="90"/>
        <v>0.37704409686492879</v>
      </c>
      <c r="EF28" s="1">
        <f t="shared" si="91"/>
        <v>0.25412826095673502</v>
      </c>
      <c r="EG28" s="1">
        <f t="shared" si="92"/>
        <v>0.44265030938919941</v>
      </c>
      <c r="EH28" s="1">
        <f t="shared" si="93"/>
        <v>0.32652976623198893</v>
      </c>
      <c r="EI28" s="83" t="s">
        <v>95</v>
      </c>
      <c r="EJ28" s="83" t="s">
        <v>74</v>
      </c>
      <c r="EK28" s="62">
        <f t="shared" si="94"/>
        <v>2.9358882932660504</v>
      </c>
      <c r="EL28" s="62">
        <f t="shared" si="95"/>
        <v>4.1941289795906789</v>
      </c>
      <c r="EM28" s="62">
        <f t="shared" si="96"/>
        <v>3.1512375411865792</v>
      </c>
      <c r="EN28" s="1">
        <f t="shared" si="97"/>
        <v>10.281254814043308</v>
      </c>
      <c r="EO28" s="1">
        <f t="shared" si="98"/>
        <v>0.28555739025706084</v>
      </c>
      <c r="EP28" s="1">
        <f t="shared" si="99"/>
        <v>0.40793940578749788</v>
      </c>
      <c r="EQ28" s="1">
        <f t="shared" si="100"/>
        <v>0.30650320395544134</v>
      </c>
      <c r="ER28" s="1">
        <f t="shared" si="101"/>
        <v>0.51047290684919022</v>
      </c>
      <c r="ES28" s="1">
        <f t="shared" si="102"/>
        <v>0.35328588861670179</v>
      </c>
    </row>
    <row r="29" spans="1:149" x14ac:dyDescent="0.2">
      <c r="A29" s="83" t="s">
        <v>77</v>
      </c>
      <c r="B29" s="83" t="s">
        <v>96</v>
      </c>
      <c r="C29" s="83" t="s">
        <v>74</v>
      </c>
      <c r="D29" s="95">
        <v>15.5047057133159</v>
      </c>
      <c r="E29" s="95">
        <v>0.244587372445319</v>
      </c>
      <c r="F29" s="95">
        <v>22.3044459633646</v>
      </c>
      <c r="G29" s="95">
        <v>36.056553953277799</v>
      </c>
      <c r="H29" s="95">
        <v>0.63626432165697999</v>
      </c>
      <c r="I29" s="95">
        <v>0.93614720887976399</v>
      </c>
      <c r="J29" s="95">
        <v>3.5854465713037603E-2</v>
      </c>
      <c r="K29" s="95">
        <v>8.4990458087415705E-2</v>
      </c>
      <c r="L29" s="95">
        <v>24.1964505432592</v>
      </c>
      <c r="M29" s="4">
        <v>1</v>
      </c>
      <c r="N29" s="4">
        <v>0</v>
      </c>
      <c r="O29">
        <f t="shared" si="42"/>
        <v>24.1964505432592</v>
      </c>
      <c r="P29" s="30">
        <f t="shared" si="43"/>
        <v>0</v>
      </c>
      <c r="R29" s="33">
        <v>25</v>
      </c>
      <c r="S29" s="83" t="s">
        <v>96</v>
      </c>
      <c r="T29" s="83" t="s">
        <v>74</v>
      </c>
      <c r="U29" s="1">
        <f t="shared" si="0"/>
        <v>384.63670834323739</v>
      </c>
      <c r="V29" s="1">
        <f t="shared" si="1"/>
        <v>7.8924611953959021</v>
      </c>
      <c r="W29" s="1">
        <f t="shared" si="2"/>
        <v>437.51365169408791</v>
      </c>
      <c r="X29" s="1">
        <f t="shared" si="3"/>
        <v>600.04250213476109</v>
      </c>
      <c r="Y29" s="1">
        <f t="shared" si="4"/>
        <v>13.508796638152441</v>
      </c>
      <c r="Z29" s="1">
        <f t="shared" si="5"/>
        <v>16.693067205416618</v>
      </c>
      <c r="AA29" s="1">
        <f t="shared" si="6"/>
        <v>0.74852746791310243</v>
      </c>
      <c r="AB29" s="1">
        <f t="shared" si="7"/>
        <v>1.1981050628781955</v>
      </c>
      <c r="AC29" s="1">
        <f t="shared" si="8"/>
        <v>336.76340352483231</v>
      </c>
      <c r="AD29" s="1">
        <f t="shared" si="9"/>
        <v>0</v>
      </c>
      <c r="AF29" s="83" t="s">
        <v>96</v>
      </c>
      <c r="AG29" s="83" t="s">
        <v>74</v>
      </c>
      <c r="AH29" s="1">
        <f t="shared" si="10"/>
        <v>384.63670834323739</v>
      </c>
      <c r="AI29" s="1">
        <f t="shared" si="11"/>
        <v>3.946230597697951</v>
      </c>
      <c r="AJ29" s="1">
        <f t="shared" si="12"/>
        <v>656.27047754113187</v>
      </c>
      <c r="AK29" s="1">
        <f t="shared" si="13"/>
        <v>1200.0850042695222</v>
      </c>
      <c r="AL29" s="1">
        <f t="shared" si="14"/>
        <v>6.7543983190762207</v>
      </c>
      <c r="AM29" s="1">
        <f t="shared" si="15"/>
        <v>16.693067205416618</v>
      </c>
      <c r="AN29" s="1">
        <f t="shared" si="16"/>
        <v>1.4970549358262049</v>
      </c>
      <c r="AO29" s="1">
        <f t="shared" si="17"/>
        <v>1.1981050628781955</v>
      </c>
      <c r="AP29" s="1">
        <f t="shared" si="18"/>
        <v>336.76340352483231</v>
      </c>
      <c r="AQ29" s="1">
        <f t="shared" si="19"/>
        <v>0</v>
      </c>
      <c r="AR29" s="1">
        <f t="shared" si="44"/>
        <v>2607.8444497996197</v>
      </c>
      <c r="AT29" s="83" t="s">
        <v>96</v>
      </c>
      <c r="AU29" s="83" t="s">
        <v>74</v>
      </c>
      <c r="AV29" s="22">
        <f t="shared" si="20"/>
        <v>3.6873049346634912</v>
      </c>
      <c r="AW29" s="22">
        <f t="shared" si="21"/>
        <v>7.5660774130933486E-2</v>
      </c>
      <c r="AX29" s="22">
        <f t="shared" si="22"/>
        <v>4.1942077078993858</v>
      </c>
      <c r="AY29" s="22">
        <f t="shared" si="23"/>
        <v>5.7522842493622166</v>
      </c>
      <c r="AZ29" s="22">
        <f t="shared" si="24"/>
        <v>0.12950155672810953</v>
      </c>
      <c r="BA29" s="22">
        <f t="shared" si="25"/>
        <v>0.16002744341882885</v>
      </c>
      <c r="BB29" s="22">
        <f t="shared" si="26"/>
        <v>7.1757296334393848E-3</v>
      </c>
      <c r="BC29" s="22">
        <f t="shared" si="27"/>
        <v>1.1485587867120055E-2</v>
      </c>
      <c r="BD29" s="22">
        <f t="shared" si="28"/>
        <v>3.2283693487806411</v>
      </c>
      <c r="BE29" s="22">
        <f t="shared" si="29"/>
        <v>0</v>
      </c>
      <c r="BF29" s="33">
        <v>25</v>
      </c>
      <c r="BG29" s="17">
        <f t="shared" si="45"/>
        <v>16.873651828572857</v>
      </c>
      <c r="BH29" s="1">
        <f t="shared" si="46"/>
        <v>2.2477157506377834</v>
      </c>
      <c r="BI29" s="1">
        <f t="shared" si="47"/>
        <v>1.9464919572616024</v>
      </c>
      <c r="BJ29">
        <v>8</v>
      </c>
      <c r="BK29" s="1">
        <f t="shared" si="48"/>
        <v>8.8621662407057347</v>
      </c>
      <c r="BL29" s="1">
        <f t="shared" si="49"/>
        <v>0.36518977427787186</v>
      </c>
      <c r="BM29" s="1">
        <f t="shared" si="50"/>
        <v>2.2477157506377843</v>
      </c>
      <c r="BN29" s="1">
        <f t="shared" si="51"/>
        <v>-1.6708244386730726</v>
      </c>
      <c r="BO29" s="1">
        <f t="shared" si="52"/>
        <v>0.52521721769670071</v>
      </c>
      <c r="BP29" s="1">
        <f t="shared" si="53"/>
        <v>0.57689131196471166</v>
      </c>
      <c r="BQ29" s="1">
        <f t="shared" si="54"/>
        <v>5.1674094268010951E-2</v>
      </c>
      <c r="BR29" s="83" t="s">
        <v>251</v>
      </c>
      <c r="BS29" s="83" t="s">
        <v>96</v>
      </c>
      <c r="BT29" s="83" t="s">
        <v>74</v>
      </c>
      <c r="BU29" s="1">
        <f t="shared" si="30"/>
        <v>1.4380710623405542</v>
      </c>
      <c r="BV29" s="1">
        <f t="shared" si="31"/>
        <v>0.52521721769670071</v>
      </c>
      <c r="BW29" s="1">
        <f t="shared" si="32"/>
        <v>6.9271598713112521</v>
      </c>
      <c r="BX29" s="1">
        <f t="shared" si="55"/>
        <v>8.8904481513485063</v>
      </c>
      <c r="BY29" s="1">
        <f t="shared" si="56"/>
        <v>0.16175461999881605</v>
      </c>
      <c r="BZ29" s="1">
        <f t="shared" si="57"/>
        <v>5.9076573953927798E-2</v>
      </c>
      <c r="CA29" s="1">
        <f t="shared" si="58"/>
        <v>0.77916880604725625</v>
      </c>
      <c r="CB29" s="1">
        <f t="shared" si="59"/>
        <v>0.80870709302422017</v>
      </c>
      <c r="CC29" s="1">
        <f t="shared" si="60"/>
        <v>5.1161813812651571E-2</v>
      </c>
      <c r="CD29" s="83" t="s">
        <v>251</v>
      </c>
      <c r="CE29" s="83" t="s">
        <v>96</v>
      </c>
      <c r="CF29" s="83" t="s">
        <v>74</v>
      </c>
      <c r="CG29" s="1">
        <f t="shared" si="33"/>
        <v>1.4380710623405542</v>
      </c>
      <c r="CH29" s="1">
        <f t="shared" si="34"/>
        <v>0.52521721769670071</v>
      </c>
      <c r="CI29" s="1">
        <f t="shared" si="35"/>
        <v>2.3090532904370842</v>
      </c>
      <c r="CJ29" s="1">
        <f t="shared" si="61"/>
        <v>4.2723415704743388</v>
      </c>
      <c r="CK29" s="1">
        <f t="shared" si="62"/>
        <v>0.33660020825088</v>
      </c>
      <c r="CL29" s="1">
        <f t="shared" si="63"/>
        <v>0.12293427597793596</v>
      </c>
      <c r="CM29" s="1">
        <f t="shared" si="64"/>
        <v>0.54046551577118407</v>
      </c>
      <c r="CN29" s="1">
        <f t="shared" si="65"/>
        <v>0.60193265376015204</v>
      </c>
      <c r="CO29" s="1">
        <f t="shared" si="66"/>
        <v>0.10646420599273961</v>
      </c>
      <c r="CP29" s="83" t="s">
        <v>251</v>
      </c>
      <c r="CQ29" s="83" t="s">
        <v>96</v>
      </c>
      <c r="CR29" s="83" t="s">
        <v>74</v>
      </c>
      <c r="CS29" s="1">
        <f t="shared" si="36"/>
        <v>1.8344952451013425</v>
      </c>
      <c r="CT29" s="1">
        <f t="shared" si="37"/>
        <v>0.52521721769670071</v>
      </c>
      <c r="CU29" s="1">
        <f t="shared" si="38"/>
        <v>2.3090532904370842</v>
      </c>
      <c r="CV29" s="1">
        <f t="shared" si="67"/>
        <v>4.6687657532351281</v>
      </c>
      <c r="CW29" s="1">
        <f t="shared" si="68"/>
        <v>0.39292938263826271</v>
      </c>
      <c r="CX29" s="1">
        <f t="shared" si="69"/>
        <v>0.11249594549325202</v>
      </c>
      <c r="CY29" s="1">
        <f t="shared" si="103"/>
        <v>0.49457467186848508</v>
      </c>
      <c r="CZ29" s="1">
        <f t="shared" si="104"/>
        <v>0.5508226446151111</v>
      </c>
      <c r="DA29" s="1">
        <f t="shared" si="105"/>
        <v>9.7424346619905774E-2</v>
      </c>
      <c r="DB29" s="83" t="s">
        <v>251</v>
      </c>
      <c r="DC29" s="83" t="s">
        <v>96</v>
      </c>
      <c r="DD29" s="83" t="s">
        <v>74</v>
      </c>
      <c r="DE29" s="1">
        <f t="shared" si="39"/>
        <v>4.1942077078993858</v>
      </c>
      <c r="DF29" s="1">
        <f t="shared" si="40"/>
        <v>5.7522842493622166</v>
      </c>
      <c r="DG29" s="1">
        <f t="shared" si="41"/>
        <v>6.9271598713112521</v>
      </c>
      <c r="DH29" s="1">
        <f t="shared" si="70"/>
        <v>16.873651828572854</v>
      </c>
      <c r="DI29" s="1">
        <f t="shared" si="71"/>
        <v>0.24856550025508764</v>
      </c>
      <c r="DJ29" s="1">
        <f t="shared" si="72"/>
        <v>0.34090333899278608</v>
      </c>
      <c r="DK29" s="1">
        <f t="shared" si="73"/>
        <v>0.41053116075212631</v>
      </c>
      <c r="DL29" s="1">
        <f t="shared" si="74"/>
        <v>0.58098283024851938</v>
      </c>
      <c r="DM29" s="1">
        <f t="shared" si="75"/>
        <v>0.29523095180269093</v>
      </c>
      <c r="DN29" s="83" t="s">
        <v>96</v>
      </c>
      <c r="DO29" s="83" t="s">
        <v>74</v>
      </c>
      <c r="DP29" s="62">
        <f t="shared" si="76"/>
        <v>3.6873049346634912</v>
      </c>
      <c r="DQ29" s="62">
        <f t="shared" si="77"/>
        <v>1.9464919572616024</v>
      </c>
      <c r="DR29" s="62">
        <f t="shared" si="78"/>
        <v>3.2283693487806411</v>
      </c>
      <c r="DS29" s="1">
        <f t="shared" si="79"/>
        <v>8.8621662407057347</v>
      </c>
      <c r="DT29" s="1">
        <f t="shared" si="80"/>
        <v>0.41607264347253481</v>
      </c>
      <c r="DU29" s="1">
        <f t="shared" si="81"/>
        <v>0.21964065042257597</v>
      </c>
      <c r="DV29" s="1">
        <f t="shared" si="82"/>
        <v>0.36428670610488922</v>
      </c>
      <c r="DW29" s="1">
        <f t="shared" si="83"/>
        <v>0.47410703131617721</v>
      </c>
      <c r="DX29" s="1">
        <f t="shared" si="84"/>
        <v>0.19021438296968807</v>
      </c>
      <c r="DY29" s="83" t="s">
        <v>251</v>
      </c>
      <c r="DZ29" s="1">
        <f t="shared" si="85"/>
        <v>6.9156742834441323</v>
      </c>
      <c r="EA29" s="1">
        <f t="shared" si="86"/>
        <v>5.7522842493622166</v>
      </c>
      <c r="EB29" s="1">
        <f t="shared" si="87"/>
        <v>4.1942077078993858</v>
      </c>
      <c r="EC29" s="1">
        <f t="shared" si="88"/>
        <v>16.862166240705733</v>
      </c>
      <c r="ED29" s="1">
        <f t="shared" si="89"/>
        <v>0.41012964673242897</v>
      </c>
      <c r="EE29" s="1">
        <f t="shared" si="90"/>
        <v>0.34113554375214522</v>
      </c>
      <c r="EF29" s="1">
        <f t="shared" si="91"/>
        <v>0.2487348095154259</v>
      </c>
      <c r="EG29" s="1">
        <f t="shared" si="92"/>
        <v>0.41930258139149851</v>
      </c>
      <c r="EH29" s="1">
        <f t="shared" si="93"/>
        <v>0.2954320470231756</v>
      </c>
      <c r="EI29" s="83" t="s">
        <v>96</v>
      </c>
      <c r="EJ29" s="83" t="s">
        <v>74</v>
      </c>
      <c r="EK29" s="62">
        <f t="shared" si="94"/>
        <v>3.6873049346634912</v>
      </c>
      <c r="EL29" s="62">
        <f t="shared" si="95"/>
        <v>4.1942077078993858</v>
      </c>
      <c r="EM29" s="62">
        <f t="shared" si="96"/>
        <v>3.2283693487806411</v>
      </c>
      <c r="EN29" s="1">
        <f t="shared" si="97"/>
        <v>11.109881991343517</v>
      </c>
      <c r="EO29" s="1">
        <f t="shared" si="98"/>
        <v>0.33189415851010184</v>
      </c>
      <c r="EP29" s="1">
        <f t="shared" si="99"/>
        <v>0.3775204553178319</v>
      </c>
      <c r="EQ29" s="1">
        <f t="shared" si="100"/>
        <v>0.29058538617206631</v>
      </c>
      <c r="ER29" s="1">
        <f t="shared" si="101"/>
        <v>0.47934561383098229</v>
      </c>
      <c r="ES29" s="1">
        <f t="shared" si="102"/>
        <v>0.32694230475351049</v>
      </c>
    </row>
    <row r="30" spans="1:149" x14ac:dyDescent="0.2">
      <c r="A30" s="83" t="s">
        <v>77</v>
      </c>
      <c r="B30" s="83" t="s">
        <v>97</v>
      </c>
      <c r="C30" s="83" t="s">
        <v>74</v>
      </c>
      <c r="D30" s="95">
        <v>15.766844912831999</v>
      </c>
      <c r="E30" s="95">
        <v>5.0894287790878498E-2</v>
      </c>
      <c r="F30" s="95">
        <v>22.3833197032892</v>
      </c>
      <c r="G30" s="95">
        <v>35.056881405296203</v>
      </c>
      <c r="H30" s="95">
        <v>0.39134959161063498</v>
      </c>
      <c r="I30" s="95">
        <v>0.91492607925139302</v>
      </c>
      <c r="J30" s="95">
        <v>9.1228571748940106E-3</v>
      </c>
      <c r="K30" s="95">
        <v>0.129248818810317</v>
      </c>
      <c r="L30" s="95">
        <v>25.287848108615002</v>
      </c>
      <c r="M30" s="4">
        <v>1</v>
      </c>
      <c r="N30" s="4">
        <v>0</v>
      </c>
      <c r="O30">
        <f t="shared" si="42"/>
        <v>25.287848108615002</v>
      </c>
      <c r="P30" s="30">
        <f t="shared" si="43"/>
        <v>0</v>
      </c>
      <c r="R30" s="33">
        <v>25</v>
      </c>
      <c r="S30" s="83" t="s">
        <v>97</v>
      </c>
      <c r="T30" s="83" t="s">
        <v>74</v>
      </c>
      <c r="U30" s="1">
        <f t="shared" si="0"/>
        <v>391.13978945254274</v>
      </c>
      <c r="V30" s="1">
        <f t="shared" si="1"/>
        <v>1.6422809871209585</v>
      </c>
      <c r="W30" s="1">
        <f t="shared" si="2"/>
        <v>439.06080233992151</v>
      </c>
      <c r="X30" s="1">
        <f t="shared" si="3"/>
        <v>583.40624738386089</v>
      </c>
      <c r="Y30" s="1">
        <f t="shared" si="4"/>
        <v>8.3089085267650749</v>
      </c>
      <c r="Z30" s="1">
        <f t="shared" si="5"/>
        <v>16.314659045138963</v>
      </c>
      <c r="AA30" s="1">
        <f t="shared" si="6"/>
        <v>0.1904563084529021</v>
      </c>
      <c r="AB30" s="1">
        <f t="shared" si="7"/>
        <v>1.8220123490615248</v>
      </c>
      <c r="AC30" s="1">
        <f t="shared" si="8"/>
        <v>351.95334876290889</v>
      </c>
      <c r="AD30" s="1">
        <f t="shared" si="9"/>
        <v>0</v>
      </c>
      <c r="AF30" s="83" t="s">
        <v>97</v>
      </c>
      <c r="AG30" s="83" t="s">
        <v>74</v>
      </c>
      <c r="AH30" s="1">
        <f t="shared" si="10"/>
        <v>391.13978945254274</v>
      </c>
      <c r="AI30" s="1">
        <f t="shared" si="11"/>
        <v>0.82114049356047925</v>
      </c>
      <c r="AJ30" s="1">
        <f t="shared" si="12"/>
        <v>658.59120350988223</v>
      </c>
      <c r="AK30" s="1">
        <f t="shared" si="13"/>
        <v>1166.8124947677218</v>
      </c>
      <c r="AL30" s="1">
        <f t="shared" si="14"/>
        <v>4.1544542633825374</v>
      </c>
      <c r="AM30" s="1">
        <f t="shared" si="15"/>
        <v>16.314659045138963</v>
      </c>
      <c r="AN30" s="1">
        <f t="shared" si="16"/>
        <v>0.38091261690580419</v>
      </c>
      <c r="AO30" s="1">
        <f t="shared" si="17"/>
        <v>1.8220123490615248</v>
      </c>
      <c r="AP30" s="1">
        <f t="shared" si="18"/>
        <v>351.95334876290889</v>
      </c>
      <c r="AQ30" s="1">
        <f t="shared" si="19"/>
        <v>0</v>
      </c>
      <c r="AR30" s="1">
        <f t="shared" si="44"/>
        <v>2591.9900152611044</v>
      </c>
      <c r="AT30" s="83" t="s">
        <v>97</v>
      </c>
      <c r="AU30" s="83" t="s">
        <v>74</v>
      </c>
      <c r="AV30" s="22">
        <f t="shared" si="20"/>
        <v>3.7725819462034198</v>
      </c>
      <c r="AW30" s="22">
        <f t="shared" si="21"/>
        <v>1.5839962513855624E-2</v>
      </c>
      <c r="AX30" s="22">
        <f t="shared" si="22"/>
        <v>4.2347848540582884</v>
      </c>
      <c r="AY30" s="22">
        <f t="shared" si="23"/>
        <v>5.6270109447652654</v>
      </c>
      <c r="AZ30" s="22">
        <f t="shared" si="24"/>
        <v>8.0140244347431222E-2</v>
      </c>
      <c r="BA30" s="22">
        <f t="shared" si="25"/>
        <v>0.15735649972686627</v>
      </c>
      <c r="BB30" s="22">
        <f t="shared" si="26"/>
        <v>1.8369699278501701E-3</v>
      </c>
      <c r="BC30" s="22">
        <f t="shared" si="27"/>
        <v>1.7573489272083329E-2</v>
      </c>
      <c r="BD30" s="22">
        <f t="shared" si="28"/>
        <v>3.3946248508933281</v>
      </c>
      <c r="BE30" s="22">
        <f t="shared" si="29"/>
        <v>0</v>
      </c>
      <c r="BF30" s="33">
        <v>25</v>
      </c>
      <c r="BG30" s="17">
        <f t="shared" si="45"/>
        <v>17.046576085192385</v>
      </c>
      <c r="BH30" s="1">
        <f t="shared" si="46"/>
        <v>2.3729890552347346</v>
      </c>
      <c r="BI30" s="1">
        <f t="shared" si="47"/>
        <v>1.8617957988235538</v>
      </c>
      <c r="BJ30">
        <v>8</v>
      </c>
      <c r="BK30" s="1">
        <f t="shared" si="48"/>
        <v>9.0290025959203017</v>
      </c>
      <c r="BL30" s="1">
        <f t="shared" si="49"/>
        <v>0.2533367065881531</v>
      </c>
      <c r="BM30" s="1">
        <f t="shared" si="50"/>
        <v>2.3729890552347328</v>
      </c>
      <c r="BN30" s="1">
        <f t="shared" si="51"/>
        <v>-1.9198009906641573</v>
      </c>
      <c r="BO30" s="1">
        <f t="shared" si="52"/>
        <v>0.41069320631501938</v>
      </c>
      <c r="BP30" s="1">
        <f t="shared" si="53"/>
        <v>0.45318806457057548</v>
      </c>
      <c r="BQ30" s="1">
        <f t="shared" si="54"/>
        <v>4.2494858255556101E-2</v>
      </c>
      <c r="BR30" s="83" t="s">
        <v>251</v>
      </c>
      <c r="BS30" s="83" t="s">
        <v>97</v>
      </c>
      <c r="BT30" s="83" t="s">
        <v>74</v>
      </c>
      <c r="BU30" s="1">
        <f t="shared" si="30"/>
        <v>1.4067527361913164</v>
      </c>
      <c r="BV30" s="1">
        <f t="shared" si="31"/>
        <v>0.41069320631501938</v>
      </c>
      <c r="BW30" s="1">
        <f t="shared" si="32"/>
        <v>7.1847802863688308</v>
      </c>
      <c r="BX30" s="1">
        <f t="shared" si="55"/>
        <v>9.0022262288751662</v>
      </c>
      <c r="BY30" s="1">
        <f t="shared" si="56"/>
        <v>0.15626720551401774</v>
      </c>
      <c r="BZ30" s="1">
        <f t="shared" si="57"/>
        <v>4.5621293652640824E-2</v>
      </c>
      <c r="CA30" s="1">
        <f t="shared" si="58"/>
        <v>0.79811150083334148</v>
      </c>
      <c r="CB30" s="1">
        <f t="shared" si="59"/>
        <v>0.82092214765966187</v>
      </c>
      <c r="CC30" s="1">
        <f t="shared" si="60"/>
        <v>3.9509199256696714E-2</v>
      </c>
      <c r="CD30" s="83" t="s">
        <v>251</v>
      </c>
      <c r="CE30" s="83" t="s">
        <v>97</v>
      </c>
      <c r="CF30" s="83" t="s">
        <v>74</v>
      </c>
      <c r="CG30" s="1">
        <f t="shared" si="33"/>
        <v>1.4067527361913164</v>
      </c>
      <c r="CH30" s="1">
        <f t="shared" si="34"/>
        <v>0.41069320631501938</v>
      </c>
      <c r="CI30" s="1">
        <f t="shared" si="35"/>
        <v>2.3949267621229438</v>
      </c>
      <c r="CJ30" s="1">
        <f t="shared" si="61"/>
        <v>4.2123727046292796</v>
      </c>
      <c r="CK30" s="1">
        <f t="shared" si="62"/>
        <v>0.33395732876279788</v>
      </c>
      <c r="CL30" s="1">
        <f t="shared" si="63"/>
        <v>9.749688242535591E-2</v>
      </c>
      <c r="CM30" s="1">
        <f t="shared" si="64"/>
        <v>0.56854578881184614</v>
      </c>
      <c r="CN30" s="1">
        <f t="shared" si="65"/>
        <v>0.6172942300245241</v>
      </c>
      <c r="CO30" s="1">
        <f t="shared" si="66"/>
        <v>8.4434776970142789E-2</v>
      </c>
      <c r="CP30" s="83" t="s">
        <v>251</v>
      </c>
      <c r="CQ30" s="83" t="s">
        <v>97</v>
      </c>
      <c r="CR30" s="83" t="s">
        <v>74</v>
      </c>
      <c r="CS30" s="1">
        <f t="shared" si="36"/>
        <v>1.9120458238716345</v>
      </c>
      <c r="CT30" s="1">
        <f t="shared" si="37"/>
        <v>0.41069320631501938</v>
      </c>
      <c r="CU30" s="1">
        <f t="shared" si="38"/>
        <v>2.3949267621229438</v>
      </c>
      <c r="CV30" s="1">
        <f t="shared" si="67"/>
        <v>4.7176657923095977</v>
      </c>
      <c r="CW30" s="1">
        <f t="shared" si="68"/>
        <v>0.40529488693084514</v>
      </c>
      <c r="CX30" s="1">
        <f t="shared" si="69"/>
        <v>8.7054323980410422E-2</v>
      </c>
      <c r="CY30" s="1">
        <f t="shared" si="103"/>
        <v>0.50765078908874439</v>
      </c>
      <c r="CZ30" s="1">
        <f t="shared" si="104"/>
        <v>0.55117795107894962</v>
      </c>
      <c r="DA30" s="1">
        <f t="shared" si="105"/>
        <v>7.5391256076316276E-2</v>
      </c>
      <c r="DB30" s="83" t="s">
        <v>251</v>
      </c>
      <c r="DC30" s="83" t="s">
        <v>97</v>
      </c>
      <c r="DD30" s="83" t="s">
        <v>74</v>
      </c>
      <c r="DE30" s="1">
        <f t="shared" si="39"/>
        <v>4.2347848540582884</v>
      </c>
      <c r="DF30" s="1">
        <f t="shared" si="40"/>
        <v>5.6270109447652654</v>
      </c>
      <c r="DG30" s="1">
        <f t="shared" si="41"/>
        <v>7.1847802863688308</v>
      </c>
      <c r="DH30" s="1">
        <f t="shared" si="70"/>
        <v>17.046576085192385</v>
      </c>
      <c r="DI30" s="1">
        <f t="shared" si="71"/>
        <v>0.24842436586059419</v>
      </c>
      <c r="DJ30" s="1">
        <f t="shared" si="72"/>
        <v>0.33009625608354298</v>
      </c>
      <c r="DK30" s="1">
        <f t="shared" si="73"/>
        <v>0.42147937805586283</v>
      </c>
      <c r="DL30" s="1">
        <f t="shared" si="74"/>
        <v>0.58652750609763427</v>
      </c>
      <c r="DM30" s="1">
        <f t="shared" si="75"/>
        <v>0.28587174346248173</v>
      </c>
      <c r="DN30" s="83" t="s">
        <v>97</v>
      </c>
      <c r="DO30" s="83" t="s">
        <v>74</v>
      </c>
      <c r="DP30" s="62">
        <f t="shared" si="76"/>
        <v>3.7725819462034198</v>
      </c>
      <c r="DQ30" s="62">
        <f t="shared" si="77"/>
        <v>1.8617957988235538</v>
      </c>
      <c r="DR30" s="62">
        <f t="shared" si="78"/>
        <v>3.3946248508933281</v>
      </c>
      <c r="DS30" s="1">
        <f t="shared" si="79"/>
        <v>9.0290025959203017</v>
      </c>
      <c r="DT30" s="1">
        <f t="shared" si="80"/>
        <v>0.41782931238806348</v>
      </c>
      <c r="DU30" s="1">
        <f t="shared" si="81"/>
        <v>0.20620171265260182</v>
      </c>
      <c r="DV30" s="1">
        <f t="shared" si="82"/>
        <v>0.37596897495933473</v>
      </c>
      <c r="DW30" s="1">
        <f t="shared" si="83"/>
        <v>0.47906983128563563</v>
      </c>
      <c r="DX30" s="1">
        <f t="shared" si="84"/>
        <v>0.17857592146101225</v>
      </c>
      <c r="DY30" s="83" t="s">
        <v>251</v>
      </c>
      <c r="DZ30" s="1">
        <f t="shared" si="85"/>
        <v>7.1672067970967479</v>
      </c>
      <c r="EA30" s="1">
        <f t="shared" si="86"/>
        <v>5.6270109447652654</v>
      </c>
      <c r="EB30" s="1">
        <f t="shared" si="87"/>
        <v>4.2347848540582884</v>
      </c>
      <c r="EC30" s="1">
        <f t="shared" si="88"/>
        <v>17.029002595920304</v>
      </c>
      <c r="ED30" s="1">
        <f t="shared" si="89"/>
        <v>0.42088235976978594</v>
      </c>
      <c r="EE30" s="1">
        <f t="shared" si="90"/>
        <v>0.33043690686343236</v>
      </c>
      <c r="EF30" s="1">
        <f t="shared" si="91"/>
        <v>0.24868073336678159</v>
      </c>
      <c r="EG30" s="1">
        <f t="shared" si="92"/>
        <v>0.4138991867984978</v>
      </c>
      <c r="EH30" s="1">
        <f t="shared" si="93"/>
        <v>0.28616675569168493</v>
      </c>
      <c r="EI30" s="83" t="s">
        <v>97</v>
      </c>
      <c r="EJ30" s="83" t="s">
        <v>74</v>
      </c>
      <c r="EK30" s="62">
        <f t="shared" si="94"/>
        <v>3.7725819462034198</v>
      </c>
      <c r="EL30" s="62">
        <f t="shared" si="95"/>
        <v>4.2347848540582884</v>
      </c>
      <c r="EM30" s="62">
        <f t="shared" si="96"/>
        <v>3.3946248508933281</v>
      </c>
      <c r="EN30" s="1">
        <f t="shared" si="97"/>
        <v>11.401991651155036</v>
      </c>
      <c r="EO30" s="1">
        <f t="shared" si="98"/>
        <v>0.33087043576472469</v>
      </c>
      <c r="EP30" s="1">
        <f t="shared" si="99"/>
        <v>0.37140746841621297</v>
      </c>
      <c r="EQ30" s="1">
        <f t="shared" si="100"/>
        <v>0.29772209581906228</v>
      </c>
      <c r="ER30" s="1">
        <f t="shared" si="101"/>
        <v>0.48342583002716877</v>
      </c>
      <c r="ES30" s="1">
        <f t="shared" si="102"/>
        <v>0.32164830280370699</v>
      </c>
    </row>
    <row r="31" spans="1:149" x14ac:dyDescent="0.2">
      <c r="A31" s="83" t="s">
        <v>77</v>
      </c>
      <c r="B31" s="83" t="s">
        <v>98</v>
      </c>
      <c r="C31" s="83" t="s">
        <v>74</v>
      </c>
      <c r="D31" s="95">
        <v>15.1929245486143</v>
      </c>
      <c r="E31" s="95">
        <v>8.7358017947764904E-2</v>
      </c>
      <c r="F31" s="95">
        <v>22.5735588004774</v>
      </c>
      <c r="G31" s="95">
        <v>37.604193021944297</v>
      </c>
      <c r="H31" s="95">
        <v>0.18479491592615899</v>
      </c>
      <c r="I31" s="95">
        <v>1.3014155045949301</v>
      </c>
      <c r="J31" s="95">
        <v>0</v>
      </c>
      <c r="K31" s="95">
        <v>7.9080250390482804E-2</v>
      </c>
      <c r="L31" s="95">
        <v>22.973522579443902</v>
      </c>
      <c r="M31" s="4">
        <v>1</v>
      </c>
      <c r="N31" s="4">
        <v>0</v>
      </c>
      <c r="O31">
        <f t="shared" si="42"/>
        <v>22.973522579443902</v>
      </c>
      <c r="P31" s="30">
        <f t="shared" si="43"/>
        <v>0</v>
      </c>
      <c r="R31" s="33">
        <v>25</v>
      </c>
      <c r="S31" s="83" t="s">
        <v>98</v>
      </c>
      <c r="T31" s="83" t="s">
        <v>74</v>
      </c>
      <c r="U31" s="1">
        <f t="shared" si="0"/>
        <v>376.9021222677822</v>
      </c>
      <c r="V31" s="1">
        <f t="shared" si="1"/>
        <v>2.8189099047358797</v>
      </c>
      <c r="W31" s="1">
        <f t="shared" si="2"/>
        <v>442.79244410508829</v>
      </c>
      <c r="X31" s="1">
        <f t="shared" si="3"/>
        <v>625.79785358536014</v>
      </c>
      <c r="Y31" s="1">
        <f t="shared" si="4"/>
        <v>3.9234589368611248</v>
      </c>
      <c r="Z31" s="1">
        <f t="shared" si="5"/>
        <v>23.20641056695667</v>
      </c>
      <c r="AA31" s="1">
        <f t="shared" si="6"/>
        <v>0</v>
      </c>
      <c r="AB31" s="1">
        <f t="shared" si="7"/>
        <v>1.1147892422119052</v>
      </c>
      <c r="AC31" s="1">
        <f t="shared" si="8"/>
        <v>319.74283339518308</v>
      </c>
      <c r="AD31" s="1">
        <f t="shared" si="9"/>
        <v>0</v>
      </c>
      <c r="AF31" s="83" t="s">
        <v>98</v>
      </c>
      <c r="AG31" s="83" t="s">
        <v>74</v>
      </c>
      <c r="AH31" s="1">
        <f t="shared" si="10"/>
        <v>376.9021222677822</v>
      </c>
      <c r="AI31" s="1">
        <f t="shared" si="11"/>
        <v>1.4094549523679398</v>
      </c>
      <c r="AJ31" s="1">
        <f t="shared" si="12"/>
        <v>664.1886661576325</v>
      </c>
      <c r="AK31" s="1">
        <f t="shared" si="13"/>
        <v>1251.5957071707203</v>
      </c>
      <c r="AL31" s="1">
        <f t="shared" si="14"/>
        <v>1.9617294684305624</v>
      </c>
      <c r="AM31" s="1">
        <f t="shared" si="15"/>
        <v>23.20641056695667</v>
      </c>
      <c r="AN31" s="1">
        <f t="shared" si="16"/>
        <v>0</v>
      </c>
      <c r="AO31" s="1">
        <f t="shared" si="17"/>
        <v>1.1147892422119052</v>
      </c>
      <c r="AP31" s="1">
        <f t="shared" si="18"/>
        <v>319.74283339518308</v>
      </c>
      <c r="AQ31" s="1">
        <f t="shared" si="19"/>
        <v>0</v>
      </c>
      <c r="AR31" s="1">
        <f t="shared" si="44"/>
        <v>2640.1217132212846</v>
      </c>
      <c r="AT31" s="83" t="s">
        <v>98</v>
      </c>
      <c r="AU31" s="83" t="s">
        <v>74</v>
      </c>
      <c r="AV31" s="22">
        <f t="shared" si="20"/>
        <v>3.5689843424672421</v>
      </c>
      <c r="AW31" s="22">
        <f t="shared" si="21"/>
        <v>2.6692991942561341E-2</v>
      </c>
      <c r="AX31" s="22">
        <f t="shared" si="22"/>
        <v>4.1929169580294188</v>
      </c>
      <c r="AY31" s="22">
        <f t="shared" si="23"/>
        <v>5.9258428356869866</v>
      </c>
      <c r="AZ31" s="22">
        <f t="shared" si="24"/>
        <v>3.7152254356428945E-2</v>
      </c>
      <c r="BA31" s="22">
        <f t="shared" si="25"/>
        <v>0.21974754469408433</v>
      </c>
      <c r="BB31" s="22">
        <f t="shared" si="26"/>
        <v>0</v>
      </c>
      <c r="BC31" s="22">
        <f t="shared" si="27"/>
        <v>1.0556229629766959E-2</v>
      </c>
      <c r="BD31" s="22">
        <f t="shared" si="28"/>
        <v>3.027728151641313</v>
      </c>
      <c r="BE31" s="22">
        <f t="shared" si="29"/>
        <v>0</v>
      </c>
      <c r="BF31" s="33">
        <v>25</v>
      </c>
      <c r="BG31" s="17">
        <f t="shared" si="45"/>
        <v>16.726028517454726</v>
      </c>
      <c r="BH31" s="1">
        <f t="shared" si="46"/>
        <v>2.0741571643130134</v>
      </c>
      <c r="BI31" s="1">
        <f t="shared" si="47"/>
        <v>2.1187597937164053</v>
      </c>
      <c r="BJ31">
        <v>8</v>
      </c>
      <c r="BK31" s="1">
        <f t="shared" si="48"/>
        <v>8.7154722878249604</v>
      </c>
      <c r="BL31" s="1">
        <f t="shared" si="49"/>
        <v>0.28359279099307466</v>
      </c>
      <c r="BM31" s="1">
        <f t="shared" si="50"/>
        <v>2.0741571643130143</v>
      </c>
      <c r="BN31" s="1">
        <f t="shared" si="51"/>
        <v>-1.5497043693663244</v>
      </c>
      <c r="BO31" s="1">
        <f t="shared" si="52"/>
        <v>0.50334033568715897</v>
      </c>
      <c r="BP31" s="1">
        <f t="shared" si="53"/>
        <v>0.52445279494668995</v>
      </c>
      <c r="BQ31" s="1">
        <f t="shared" si="54"/>
        <v>2.111245925953098E-2</v>
      </c>
      <c r="BR31" s="83" t="s">
        <v>251</v>
      </c>
      <c r="BS31" s="83" t="s">
        <v>98</v>
      </c>
      <c r="BT31" s="83" t="s">
        <v>74</v>
      </c>
      <c r="BU31" s="1">
        <f t="shared" si="30"/>
        <v>1.4814607089217466</v>
      </c>
      <c r="BV31" s="1">
        <f t="shared" si="31"/>
        <v>0.50334033568715897</v>
      </c>
      <c r="BW31" s="1">
        <f t="shared" si="32"/>
        <v>6.6072687237383221</v>
      </c>
      <c r="BX31" s="1">
        <f t="shared" si="55"/>
        <v>8.592069768347228</v>
      </c>
      <c r="BY31" s="1">
        <f t="shared" si="56"/>
        <v>0.17242186677526486</v>
      </c>
      <c r="BZ31" s="1">
        <f t="shared" si="57"/>
        <v>5.8581965609897695E-2</v>
      </c>
      <c r="CA31" s="1">
        <f t="shared" si="58"/>
        <v>0.76899616761483736</v>
      </c>
      <c r="CB31" s="1">
        <f t="shared" si="59"/>
        <v>0.79828715041978615</v>
      </c>
      <c r="CC31" s="1">
        <f t="shared" si="60"/>
        <v>5.0733470421797745E-2</v>
      </c>
      <c r="CD31" s="83" t="s">
        <v>251</v>
      </c>
      <c r="CE31" s="83" t="s">
        <v>98</v>
      </c>
      <c r="CF31" s="83" t="s">
        <v>74</v>
      </c>
      <c r="CG31" s="1">
        <f t="shared" si="33"/>
        <v>1.4814607089217466</v>
      </c>
      <c r="CH31" s="1">
        <f t="shared" si="34"/>
        <v>0.50334033568715897</v>
      </c>
      <c r="CI31" s="1">
        <f t="shared" si="35"/>
        <v>2.2024229079127742</v>
      </c>
      <c r="CJ31" s="1">
        <f t="shared" si="61"/>
        <v>4.1872239525216797</v>
      </c>
      <c r="CK31" s="1">
        <f t="shared" si="62"/>
        <v>0.35380498528853793</v>
      </c>
      <c r="CL31" s="1">
        <f t="shared" si="63"/>
        <v>0.12020860154471351</v>
      </c>
      <c r="CM31" s="1">
        <f t="shared" si="64"/>
        <v>0.52598641316674855</v>
      </c>
      <c r="CN31" s="1">
        <f t="shared" si="65"/>
        <v>0.58609071393910528</v>
      </c>
      <c r="CO31" s="1">
        <f t="shared" si="66"/>
        <v>0.10410370269112321</v>
      </c>
      <c r="CP31" s="83" t="s">
        <v>251</v>
      </c>
      <c r="CQ31" s="83" t="s">
        <v>98</v>
      </c>
      <c r="CR31" s="83" t="s">
        <v>74</v>
      </c>
      <c r="CS31" s="1">
        <f t="shared" si="36"/>
        <v>1.8447883111711298</v>
      </c>
      <c r="CT31" s="1">
        <f t="shared" si="37"/>
        <v>0.50334033568715897</v>
      </c>
      <c r="CU31" s="1">
        <f t="shared" si="38"/>
        <v>2.2024229079127742</v>
      </c>
      <c r="CV31" s="1">
        <f t="shared" si="67"/>
        <v>4.5505515547710633</v>
      </c>
      <c r="CW31" s="1">
        <f t="shared" si="68"/>
        <v>0.40539883769406948</v>
      </c>
      <c r="CX31" s="1">
        <f t="shared" si="69"/>
        <v>0.11061084126372057</v>
      </c>
      <c r="CY31" s="1">
        <f t="shared" si="103"/>
        <v>0.48399032104220985</v>
      </c>
      <c r="CZ31" s="1">
        <f t="shared" si="104"/>
        <v>0.53929574167407013</v>
      </c>
      <c r="DA31" s="1">
        <f t="shared" si="105"/>
        <v>9.5791798468350051E-2</v>
      </c>
      <c r="DB31" s="83" t="s">
        <v>251</v>
      </c>
      <c r="DC31" s="83" t="s">
        <v>98</v>
      </c>
      <c r="DD31" s="83" t="s">
        <v>74</v>
      </c>
      <c r="DE31" s="1">
        <f t="shared" si="39"/>
        <v>4.1929169580294188</v>
      </c>
      <c r="DF31" s="1">
        <f t="shared" si="40"/>
        <v>5.9258428356869866</v>
      </c>
      <c r="DG31" s="1">
        <f t="shared" si="41"/>
        <v>6.6072687237383221</v>
      </c>
      <c r="DH31" s="1">
        <f t="shared" si="70"/>
        <v>16.726028517454729</v>
      </c>
      <c r="DI31" s="1">
        <f t="shared" si="71"/>
        <v>0.25068216006291211</v>
      </c>
      <c r="DJ31" s="1">
        <f t="shared" si="72"/>
        <v>0.35428869617811387</v>
      </c>
      <c r="DK31" s="1">
        <f t="shared" si="73"/>
        <v>0.39502914375897397</v>
      </c>
      <c r="DL31" s="1">
        <f t="shared" si="74"/>
        <v>0.5721734918480309</v>
      </c>
      <c r="DM31" s="1">
        <f t="shared" si="75"/>
        <v>0.30682301116391336</v>
      </c>
      <c r="DN31" s="83" t="s">
        <v>98</v>
      </c>
      <c r="DO31" s="83" t="s">
        <v>74</v>
      </c>
      <c r="DP31" s="62">
        <f t="shared" si="76"/>
        <v>3.5689843424672421</v>
      </c>
      <c r="DQ31" s="62">
        <f t="shared" si="77"/>
        <v>2.1187597937164053</v>
      </c>
      <c r="DR31" s="62">
        <f t="shared" si="78"/>
        <v>3.027728151641313</v>
      </c>
      <c r="DS31" s="1">
        <f t="shared" si="79"/>
        <v>8.7154722878249604</v>
      </c>
      <c r="DT31" s="1">
        <f t="shared" si="80"/>
        <v>0.40949982107715704</v>
      </c>
      <c r="DU31" s="1">
        <f t="shared" si="81"/>
        <v>0.24310326781443586</v>
      </c>
      <c r="DV31" s="1">
        <f t="shared" si="82"/>
        <v>0.34739691110840709</v>
      </c>
      <c r="DW31" s="1">
        <f t="shared" si="83"/>
        <v>0.468948545015625</v>
      </c>
      <c r="DX31" s="1">
        <f t="shared" si="84"/>
        <v>0.21053360567031335</v>
      </c>
      <c r="DY31" s="83" t="s">
        <v>251</v>
      </c>
      <c r="DZ31" s="1">
        <f t="shared" si="85"/>
        <v>6.5967124941085551</v>
      </c>
      <c r="EA31" s="1">
        <f t="shared" si="86"/>
        <v>5.9258428356869866</v>
      </c>
      <c r="EB31" s="1">
        <f t="shared" si="87"/>
        <v>4.1929169580294188</v>
      </c>
      <c r="EC31" s="1">
        <f t="shared" si="88"/>
        <v>16.715472287824959</v>
      </c>
      <c r="ED31" s="1">
        <f t="shared" si="89"/>
        <v>0.394647089864963</v>
      </c>
      <c r="EE31" s="1">
        <f t="shared" si="90"/>
        <v>0.35451243815606637</v>
      </c>
      <c r="EF31" s="1">
        <f t="shared" si="91"/>
        <v>0.25084047197897075</v>
      </c>
      <c r="EG31" s="1">
        <f t="shared" si="92"/>
        <v>0.42809669105700393</v>
      </c>
      <c r="EH31" s="1">
        <f t="shared" si="93"/>
        <v>0.3070167774007132</v>
      </c>
      <c r="EI31" s="83" t="s">
        <v>98</v>
      </c>
      <c r="EJ31" s="83" t="s">
        <v>74</v>
      </c>
      <c r="EK31" s="62">
        <f t="shared" si="94"/>
        <v>3.5689843424672421</v>
      </c>
      <c r="EL31" s="62">
        <f t="shared" si="95"/>
        <v>4.1929169580294188</v>
      </c>
      <c r="EM31" s="62">
        <f t="shared" si="96"/>
        <v>3.027728151641313</v>
      </c>
      <c r="EN31" s="1">
        <f t="shared" si="97"/>
        <v>10.789629452137973</v>
      </c>
      <c r="EO31" s="1">
        <f t="shared" si="98"/>
        <v>0.33077913920019236</v>
      </c>
      <c r="EP31" s="1">
        <f t="shared" si="99"/>
        <v>0.38860620530379653</v>
      </c>
      <c r="EQ31" s="1">
        <f t="shared" si="100"/>
        <v>0.28061465549601117</v>
      </c>
      <c r="ER31" s="1">
        <f t="shared" si="101"/>
        <v>0.47491775814790943</v>
      </c>
      <c r="ES31" s="1">
        <f t="shared" si="102"/>
        <v>0.33654284586135885</v>
      </c>
    </row>
    <row r="32" spans="1:149" x14ac:dyDescent="0.2">
      <c r="A32" s="83" t="s">
        <v>77</v>
      </c>
      <c r="B32" s="83" t="s">
        <v>99</v>
      </c>
      <c r="C32" s="83" t="s">
        <v>74</v>
      </c>
      <c r="D32" s="95">
        <v>13.989601999037401</v>
      </c>
      <c r="E32" s="95">
        <v>5.1878963479171002E-2</v>
      </c>
      <c r="F32" s="95">
        <v>21.762282520269999</v>
      </c>
      <c r="G32" s="95">
        <v>38.576065005265697</v>
      </c>
      <c r="H32" s="95">
        <v>0.33458736574060699</v>
      </c>
      <c r="I32" s="95">
        <v>1.0944588210010799</v>
      </c>
      <c r="J32" s="95">
        <v>6.7519938811730004E-2</v>
      </c>
      <c r="K32" s="95">
        <v>0.121507252675163</v>
      </c>
      <c r="L32" s="95">
        <v>23.960951699982498</v>
      </c>
      <c r="M32" s="4">
        <v>1</v>
      </c>
      <c r="N32" s="4">
        <v>0</v>
      </c>
      <c r="O32">
        <f t="shared" si="42"/>
        <v>23.960951699982498</v>
      </c>
      <c r="P32" s="30">
        <f t="shared" si="43"/>
        <v>0</v>
      </c>
      <c r="R32" s="33">
        <v>25</v>
      </c>
      <c r="S32" s="83" t="s">
        <v>99</v>
      </c>
      <c r="T32" s="83" t="s">
        <v>74</v>
      </c>
      <c r="U32" s="1">
        <f t="shared" si="0"/>
        <v>347.05040930383029</v>
      </c>
      <c r="V32" s="1">
        <f t="shared" si="1"/>
        <v>1.6740549686728299</v>
      </c>
      <c r="W32" s="1">
        <f t="shared" si="2"/>
        <v>426.87882542703016</v>
      </c>
      <c r="X32" s="1">
        <f t="shared" si="3"/>
        <v>641.97145956508064</v>
      </c>
      <c r="Y32" s="1">
        <f t="shared" si="4"/>
        <v>7.1037657269767935</v>
      </c>
      <c r="Z32" s="1">
        <f t="shared" si="5"/>
        <v>19.516027478621254</v>
      </c>
      <c r="AA32" s="1">
        <f t="shared" si="6"/>
        <v>1.4096020628753654</v>
      </c>
      <c r="AB32" s="1">
        <f t="shared" si="7"/>
        <v>1.7128799853837751</v>
      </c>
      <c r="AC32" s="1">
        <f t="shared" si="8"/>
        <v>333.48575782856648</v>
      </c>
      <c r="AD32" s="1">
        <f t="shared" si="9"/>
        <v>0</v>
      </c>
      <c r="AF32" s="83" t="s">
        <v>99</v>
      </c>
      <c r="AG32" s="83" t="s">
        <v>74</v>
      </c>
      <c r="AH32" s="1">
        <f t="shared" si="10"/>
        <v>347.05040930383029</v>
      </c>
      <c r="AI32" s="1">
        <f t="shared" si="11"/>
        <v>0.83702748433641494</v>
      </c>
      <c r="AJ32" s="1">
        <f t="shared" si="12"/>
        <v>640.31823814054519</v>
      </c>
      <c r="AK32" s="1">
        <f t="shared" si="13"/>
        <v>1283.9429191301613</v>
      </c>
      <c r="AL32" s="1">
        <f t="shared" si="14"/>
        <v>3.5518828634883968</v>
      </c>
      <c r="AM32" s="1">
        <f t="shared" si="15"/>
        <v>19.516027478621254</v>
      </c>
      <c r="AN32" s="1">
        <f t="shared" si="16"/>
        <v>2.8192041257507308</v>
      </c>
      <c r="AO32" s="1">
        <f t="shared" si="17"/>
        <v>1.7128799853837751</v>
      </c>
      <c r="AP32" s="1">
        <f t="shared" si="18"/>
        <v>333.48575782856648</v>
      </c>
      <c r="AQ32" s="1">
        <f t="shared" si="19"/>
        <v>0</v>
      </c>
      <c r="AR32" s="1">
        <f t="shared" si="44"/>
        <v>2633.2343463406837</v>
      </c>
      <c r="AT32" s="83" t="s">
        <v>99</v>
      </c>
      <c r="AU32" s="83" t="s">
        <v>74</v>
      </c>
      <c r="AV32" s="22">
        <f t="shared" si="20"/>
        <v>3.2949062223242156</v>
      </c>
      <c r="AW32" s="22">
        <f t="shared" si="21"/>
        <v>1.5893524355316182E-2</v>
      </c>
      <c r="AX32" s="22">
        <f t="shared" si="22"/>
        <v>4.0527994215578378</v>
      </c>
      <c r="AY32" s="22">
        <f t="shared" si="23"/>
        <v>6.0948948624455568</v>
      </c>
      <c r="AZ32" s="22">
        <f t="shared" si="24"/>
        <v>6.7443349059006605E-2</v>
      </c>
      <c r="BA32" s="22">
        <f t="shared" si="25"/>
        <v>0.18528570677484529</v>
      </c>
      <c r="BB32" s="22">
        <f t="shared" si="26"/>
        <v>1.3382801124729381E-2</v>
      </c>
      <c r="BC32" s="22">
        <f t="shared" si="27"/>
        <v>1.6262130142006788E-2</v>
      </c>
      <c r="BD32" s="22">
        <f t="shared" si="28"/>
        <v>3.1661230445744444</v>
      </c>
      <c r="BE32" s="22">
        <f t="shared" si="29"/>
        <v>0</v>
      </c>
      <c r="BF32" s="33">
        <v>25</v>
      </c>
      <c r="BG32" s="17">
        <f t="shared" si="45"/>
        <v>16.624985681044059</v>
      </c>
      <c r="BH32" s="1">
        <f t="shared" si="46"/>
        <v>1.9051051375544432</v>
      </c>
      <c r="BI32" s="1">
        <f t="shared" si="47"/>
        <v>2.1476942840033946</v>
      </c>
      <c r="BJ32">
        <v>8</v>
      </c>
      <c r="BK32" s="1">
        <f t="shared" si="48"/>
        <v>8.6087235509020541</v>
      </c>
      <c r="BL32" s="1">
        <f t="shared" si="49"/>
        <v>0.26862258018916807</v>
      </c>
      <c r="BM32" s="1">
        <f t="shared" si="50"/>
        <v>1.9051051375544432</v>
      </c>
      <c r="BN32" s="1">
        <f t="shared" si="51"/>
        <v>-1.3651413858075045</v>
      </c>
      <c r="BO32" s="1">
        <f t="shared" si="52"/>
        <v>0.45390828696401336</v>
      </c>
      <c r="BP32" s="1">
        <f t="shared" si="53"/>
        <v>0.53996375174693867</v>
      </c>
      <c r="BQ32" s="1">
        <f t="shared" si="54"/>
        <v>8.6055464782925306E-2</v>
      </c>
      <c r="BR32" s="83" t="s">
        <v>251</v>
      </c>
      <c r="BS32" s="83" t="s">
        <v>99</v>
      </c>
      <c r="BT32" s="83" t="s">
        <v>74</v>
      </c>
      <c r="BU32" s="1">
        <f t="shared" si="30"/>
        <v>1.5237237156113892</v>
      </c>
      <c r="BV32" s="1">
        <f t="shared" si="31"/>
        <v>0.45390828696401336</v>
      </c>
      <c r="BW32" s="1">
        <f t="shared" si="32"/>
        <v>6.4772913970406663</v>
      </c>
      <c r="BX32" s="1">
        <f t="shared" si="55"/>
        <v>8.4549233996160691</v>
      </c>
      <c r="BY32" s="1">
        <f t="shared" si="56"/>
        <v>0.18021732942968829</v>
      </c>
      <c r="BZ32" s="1">
        <f t="shared" si="57"/>
        <v>5.3685677032227749E-2</v>
      </c>
      <c r="CA32" s="1">
        <f t="shared" si="58"/>
        <v>0.76609699353808391</v>
      </c>
      <c r="CB32" s="1">
        <f t="shared" si="59"/>
        <v>0.79293983205419782</v>
      </c>
      <c r="CC32" s="1">
        <f t="shared" si="60"/>
        <v>4.6493160129275998E-2</v>
      </c>
      <c r="CD32" s="83" t="s">
        <v>251</v>
      </c>
      <c r="CE32" s="83" t="s">
        <v>99</v>
      </c>
      <c r="CF32" s="83" t="s">
        <v>74</v>
      </c>
      <c r="CG32" s="1">
        <f t="shared" si="33"/>
        <v>1.5237237156113892</v>
      </c>
      <c r="CH32" s="1">
        <f t="shared" si="34"/>
        <v>0.45390828696401336</v>
      </c>
      <c r="CI32" s="1">
        <f t="shared" si="35"/>
        <v>2.1590971323468886</v>
      </c>
      <c r="CJ32" s="1">
        <f t="shared" si="61"/>
        <v>4.136729134922291</v>
      </c>
      <c r="CK32" s="1">
        <f t="shared" si="62"/>
        <v>0.3683402190266955</v>
      </c>
      <c r="CL32" s="1">
        <f t="shared" si="63"/>
        <v>0.10972637370238167</v>
      </c>
      <c r="CM32" s="1">
        <f t="shared" si="64"/>
        <v>0.52193340727092286</v>
      </c>
      <c r="CN32" s="1">
        <f t="shared" si="65"/>
        <v>0.5767965941221137</v>
      </c>
      <c r="CO32" s="1">
        <f t="shared" si="66"/>
        <v>9.5025827091407292E-2</v>
      </c>
      <c r="CP32" s="83" t="s">
        <v>251</v>
      </c>
      <c r="CQ32" s="83" t="s">
        <v>99</v>
      </c>
      <c r="CR32" s="83" t="s">
        <v>74</v>
      </c>
      <c r="CS32" s="1">
        <f t="shared" si="36"/>
        <v>1.7994455672969123</v>
      </c>
      <c r="CT32" s="1">
        <f t="shared" si="37"/>
        <v>0.45390828696401336</v>
      </c>
      <c r="CU32" s="1">
        <f t="shared" si="38"/>
        <v>2.1590971323468886</v>
      </c>
      <c r="CV32" s="1">
        <f t="shared" si="67"/>
        <v>4.4124509866078139</v>
      </c>
      <c r="CW32" s="1">
        <f t="shared" si="68"/>
        <v>0.40781089076306831</v>
      </c>
      <c r="CX32" s="1">
        <f t="shared" si="69"/>
        <v>0.10286987625282772</v>
      </c>
      <c r="CY32" s="1">
        <f t="shared" si="103"/>
        <v>0.48931923298410401</v>
      </c>
      <c r="CZ32" s="1">
        <f t="shared" si="104"/>
        <v>0.54075417111051782</v>
      </c>
      <c r="DA32" s="1">
        <f t="shared" si="105"/>
        <v>8.9087926119110358E-2</v>
      </c>
      <c r="DB32" s="83" t="s">
        <v>251</v>
      </c>
      <c r="DC32" s="83" t="s">
        <v>99</v>
      </c>
      <c r="DD32" s="83" t="s">
        <v>74</v>
      </c>
      <c r="DE32" s="1">
        <f t="shared" si="39"/>
        <v>4.0527994215578378</v>
      </c>
      <c r="DF32" s="1">
        <f t="shared" si="40"/>
        <v>6.0948948624455568</v>
      </c>
      <c r="DG32" s="1">
        <f t="shared" si="41"/>
        <v>6.4772913970406663</v>
      </c>
      <c r="DH32" s="1">
        <f t="shared" si="70"/>
        <v>16.624985681044059</v>
      </c>
      <c r="DI32" s="1">
        <f t="shared" si="71"/>
        <v>0.24377761877887641</v>
      </c>
      <c r="DJ32" s="1">
        <f t="shared" si="72"/>
        <v>0.36661053304815799</v>
      </c>
      <c r="DK32" s="1">
        <f t="shared" si="73"/>
        <v>0.38961184817296568</v>
      </c>
      <c r="DL32" s="1">
        <f t="shared" si="74"/>
        <v>0.57291711469704465</v>
      </c>
      <c r="DM32" s="1">
        <f t="shared" si="75"/>
        <v>0.31749403491465927</v>
      </c>
      <c r="DN32" s="83" t="s">
        <v>99</v>
      </c>
      <c r="DO32" s="83" t="s">
        <v>74</v>
      </c>
      <c r="DP32" s="62">
        <f t="shared" si="76"/>
        <v>3.2949062223242156</v>
      </c>
      <c r="DQ32" s="62">
        <f t="shared" si="77"/>
        <v>2.1476942840033946</v>
      </c>
      <c r="DR32" s="62">
        <f t="shared" si="78"/>
        <v>3.1661230445744444</v>
      </c>
      <c r="DS32" s="1">
        <f t="shared" si="79"/>
        <v>8.6087235509020541</v>
      </c>
      <c r="DT32" s="1">
        <f t="shared" si="80"/>
        <v>0.38274039151587846</v>
      </c>
      <c r="DU32" s="1">
        <f t="shared" si="81"/>
        <v>0.24947883054954775</v>
      </c>
      <c r="DV32" s="1">
        <f t="shared" si="82"/>
        <v>0.36778077793457387</v>
      </c>
      <c r="DW32" s="1">
        <f t="shared" si="83"/>
        <v>0.49252019320934776</v>
      </c>
      <c r="DX32" s="1">
        <f t="shared" si="84"/>
        <v>0.21605500496234162</v>
      </c>
      <c r="DY32" s="83" t="s">
        <v>251</v>
      </c>
      <c r="DZ32" s="1">
        <f t="shared" si="85"/>
        <v>6.4610292668986595</v>
      </c>
      <c r="EA32" s="1">
        <f t="shared" si="86"/>
        <v>6.0948948624455568</v>
      </c>
      <c r="EB32" s="1">
        <f t="shared" si="87"/>
        <v>4.0527994215578378</v>
      </c>
      <c r="EC32" s="1">
        <f t="shared" si="88"/>
        <v>16.608723550902056</v>
      </c>
      <c r="ED32" s="1">
        <f t="shared" si="89"/>
        <v>0.38901419769538803</v>
      </c>
      <c r="EE32" s="1">
        <f t="shared" si="90"/>
        <v>0.36696949309596583</v>
      </c>
      <c r="EF32" s="1">
        <f t="shared" si="91"/>
        <v>0.24401630920864606</v>
      </c>
      <c r="EG32" s="1">
        <f t="shared" si="92"/>
        <v>0.427501055756629</v>
      </c>
      <c r="EH32" s="1">
        <f t="shared" si="93"/>
        <v>0.31780490343500456</v>
      </c>
      <c r="EI32" s="83" t="s">
        <v>99</v>
      </c>
      <c r="EJ32" s="83" t="s">
        <v>74</v>
      </c>
      <c r="EK32" s="62">
        <f t="shared" si="94"/>
        <v>3.2949062223242156</v>
      </c>
      <c r="EL32" s="62">
        <f t="shared" si="95"/>
        <v>4.0527994215578378</v>
      </c>
      <c r="EM32" s="62">
        <f t="shared" si="96"/>
        <v>3.1661230445744444</v>
      </c>
      <c r="EN32" s="1">
        <f t="shared" si="97"/>
        <v>10.513828688456497</v>
      </c>
      <c r="EO32" s="1">
        <f t="shared" si="98"/>
        <v>0.31338785517228457</v>
      </c>
      <c r="EP32" s="1">
        <f t="shared" si="99"/>
        <v>0.3854732221391004</v>
      </c>
      <c r="EQ32" s="1">
        <f t="shared" si="100"/>
        <v>0.30113892268861508</v>
      </c>
      <c r="ER32" s="1">
        <f t="shared" si="101"/>
        <v>0.49387553375816529</v>
      </c>
      <c r="ES32" s="1">
        <f t="shared" si="102"/>
        <v>0.33382960285110302</v>
      </c>
    </row>
    <row r="33" spans="1:149" x14ac:dyDescent="0.2">
      <c r="A33" s="83" t="s">
        <v>77</v>
      </c>
      <c r="B33" s="83" t="s">
        <v>100</v>
      </c>
      <c r="C33" s="83" t="s">
        <v>74</v>
      </c>
      <c r="D33" s="95">
        <v>15.353644904892599</v>
      </c>
      <c r="E33" s="95">
        <v>0.15096386566633799</v>
      </c>
      <c r="F33" s="95">
        <v>21.7354554537594</v>
      </c>
      <c r="G33" s="95">
        <v>33.961783506609102</v>
      </c>
      <c r="H33" s="95">
        <v>0.15842799934325599</v>
      </c>
      <c r="I33" s="95">
        <v>1.00342727796328</v>
      </c>
      <c r="J33" s="95">
        <v>4.4145909375950802E-2</v>
      </c>
      <c r="K33" s="95">
        <v>0.197074504087137</v>
      </c>
      <c r="L33" s="95">
        <v>27.380907125657</v>
      </c>
      <c r="M33" s="4">
        <v>1</v>
      </c>
      <c r="N33" s="4">
        <v>0</v>
      </c>
      <c r="O33">
        <f t="shared" si="42"/>
        <v>27.380907125657</v>
      </c>
      <c r="P33" s="30">
        <f t="shared" si="43"/>
        <v>0</v>
      </c>
      <c r="R33" s="33">
        <v>25</v>
      </c>
      <c r="S33" s="83" t="s">
        <v>100</v>
      </c>
      <c r="T33" s="83" t="s">
        <v>74</v>
      </c>
      <c r="U33" s="1">
        <f t="shared" si="0"/>
        <v>380.88923108143382</v>
      </c>
      <c r="V33" s="1">
        <f t="shared" si="1"/>
        <v>4.8713735290848019</v>
      </c>
      <c r="W33" s="1">
        <f t="shared" si="2"/>
        <v>426.35259815142024</v>
      </c>
      <c r="X33" s="1">
        <f t="shared" si="3"/>
        <v>565.18195218187884</v>
      </c>
      <c r="Y33" s="1">
        <f t="shared" si="4"/>
        <v>3.3636517907273036</v>
      </c>
      <c r="Z33" s="1">
        <f t="shared" si="5"/>
        <v>17.892783130586306</v>
      </c>
      <c r="AA33" s="1">
        <f t="shared" si="6"/>
        <v>0.92162650054177042</v>
      </c>
      <c r="AB33" s="1">
        <f t="shared" si="7"/>
        <v>2.7781467052237185</v>
      </c>
      <c r="AC33" s="1">
        <f t="shared" si="8"/>
        <v>381.08430237518445</v>
      </c>
      <c r="AD33" s="1">
        <f t="shared" si="9"/>
        <v>0</v>
      </c>
      <c r="AF33" s="83" t="s">
        <v>100</v>
      </c>
      <c r="AG33" s="83" t="s">
        <v>74</v>
      </c>
      <c r="AH33" s="1">
        <f t="shared" si="10"/>
        <v>380.88923108143382</v>
      </c>
      <c r="AI33" s="1">
        <f t="shared" si="11"/>
        <v>2.435686764542401</v>
      </c>
      <c r="AJ33" s="1">
        <f t="shared" si="12"/>
        <v>639.5288972271303</v>
      </c>
      <c r="AK33" s="1">
        <f t="shared" si="13"/>
        <v>1130.3639043637577</v>
      </c>
      <c r="AL33" s="1">
        <f t="shared" si="14"/>
        <v>1.6818258953636518</v>
      </c>
      <c r="AM33" s="1">
        <f t="shared" si="15"/>
        <v>17.892783130586306</v>
      </c>
      <c r="AN33" s="1">
        <f t="shared" si="16"/>
        <v>1.8432530010835408</v>
      </c>
      <c r="AO33" s="1">
        <f t="shared" si="17"/>
        <v>2.7781467052237185</v>
      </c>
      <c r="AP33" s="1">
        <f t="shared" si="18"/>
        <v>381.08430237518445</v>
      </c>
      <c r="AQ33" s="1">
        <f t="shared" si="19"/>
        <v>0</v>
      </c>
      <c r="AR33" s="1">
        <f t="shared" si="44"/>
        <v>2558.4980305443059</v>
      </c>
      <c r="AT33" s="83" t="s">
        <v>100</v>
      </c>
      <c r="AU33" s="83" t="s">
        <v>74</v>
      </c>
      <c r="AV33" s="22">
        <f t="shared" si="20"/>
        <v>3.7218050056540575</v>
      </c>
      <c r="AW33" s="22">
        <f t="shared" si="21"/>
        <v>4.7599934326004199E-2</v>
      </c>
      <c r="AX33" s="22">
        <f t="shared" si="22"/>
        <v>4.1660438376487257</v>
      </c>
      <c r="AY33" s="22">
        <f t="shared" si="23"/>
        <v>5.5225951460048579</v>
      </c>
      <c r="AZ33" s="22">
        <f t="shared" si="24"/>
        <v>3.2867445573250116E-2</v>
      </c>
      <c r="BA33" s="22">
        <f t="shared" si="25"/>
        <v>0.17483678819541359</v>
      </c>
      <c r="BB33" s="22">
        <f t="shared" si="26"/>
        <v>9.0055424074891657E-3</v>
      </c>
      <c r="BC33" s="22">
        <f t="shared" si="27"/>
        <v>2.7146265817455831E-2</v>
      </c>
      <c r="BD33" s="22">
        <f t="shared" si="28"/>
        <v>3.7237111170856645</v>
      </c>
      <c r="BE33" s="22">
        <f t="shared" si="29"/>
        <v>0</v>
      </c>
      <c r="BF33" s="33">
        <v>25</v>
      </c>
      <c r="BG33" s="17">
        <f t="shared" si="45"/>
        <v>17.161301372210762</v>
      </c>
      <c r="BH33" s="1">
        <f t="shared" si="46"/>
        <v>2.4774048539951421</v>
      </c>
      <c r="BI33" s="1">
        <f t="shared" si="47"/>
        <v>1.6886389836535836</v>
      </c>
      <c r="BJ33">
        <v>8</v>
      </c>
      <c r="BK33" s="1">
        <f t="shared" si="48"/>
        <v>9.1341551063933046</v>
      </c>
      <c r="BL33" s="1">
        <f t="shared" si="49"/>
        <v>0.25530416809466788</v>
      </c>
      <c r="BM33" s="1">
        <f t="shared" si="50"/>
        <v>2.477404853995143</v>
      </c>
      <c r="BN33" s="1">
        <f t="shared" si="51"/>
        <v>-1.9569491964401919</v>
      </c>
      <c r="BO33" s="1">
        <f t="shared" si="52"/>
        <v>0.43014095629008148</v>
      </c>
      <c r="BP33" s="1">
        <f t="shared" si="53"/>
        <v>0.52045565755495105</v>
      </c>
      <c r="BQ33" s="1">
        <f t="shared" si="54"/>
        <v>9.0314701264869568E-2</v>
      </c>
      <c r="BR33" s="83" t="s">
        <v>251</v>
      </c>
      <c r="BS33" s="83" t="s">
        <v>100</v>
      </c>
      <c r="BT33" s="83" t="s">
        <v>74</v>
      </c>
      <c r="BU33" s="1">
        <f t="shared" si="30"/>
        <v>1.3806487865012145</v>
      </c>
      <c r="BV33" s="1">
        <f t="shared" si="31"/>
        <v>0.43014095629008153</v>
      </c>
      <c r="BW33" s="1">
        <f t="shared" si="32"/>
        <v>7.4726623885571781</v>
      </c>
      <c r="BX33" s="1">
        <f t="shared" si="55"/>
        <v>9.2834521313484739</v>
      </c>
      <c r="BY33" s="1">
        <f t="shared" si="56"/>
        <v>0.14872148495698306</v>
      </c>
      <c r="BZ33" s="1">
        <f t="shared" si="57"/>
        <v>4.6334159987487446E-2</v>
      </c>
      <c r="CA33" s="1">
        <f t="shared" si="58"/>
        <v>0.80494435505552953</v>
      </c>
      <c r="CB33" s="1">
        <f t="shared" si="59"/>
        <v>0.8281114350492732</v>
      </c>
      <c r="CC33" s="1">
        <f t="shared" si="60"/>
        <v>4.0126559612176593E-2</v>
      </c>
      <c r="CD33" s="83" t="s">
        <v>251</v>
      </c>
      <c r="CE33" s="83" t="s">
        <v>100</v>
      </c>
      <c r="CF33" s="83" t="s">
        <v>74</v>
      </c>
      <c r="CG33" s="1">
        <f t="shared" si="33"/>
        <v>1.3806487865012145</v>
      </c>
      <c r="CH33" s="1">
        <f t="shared" si="34"/>
        <v>0.43014095629008153</v>
      </c>
      <c r="CI33" s="1">
        <f t="shared" si="35"/>
        <v>2.4908874628523927</v>
      </c>
      <c r="CJ33" s="1">
        <f t="shared" si="61"/>
        <v>4.3016772056436885</v>
      </c>
      <c r="CK33" s="1">
        <f t="shared" si="62"/>
        <v>0.32095592497964265</v>
      </c>
      <c r="CL33" s="1">
        <f t="shared" si="63"/>
        <v>9.9993778176974274E-2</v>
      </c>
      <c r="CM33" s="1">
        <f t="shared" si="64"/>
        <v>0.57905029684338316</v>
      </c>
      <c r="CN33" s="1">
        <f t="shared" si="65"/>
        <v>0.62904718593187026</v>
      </c>
      <c r="CO33" s="1">
        <f t="shared" si="66"/>
        <v>8.6597152121645732E-2</v>
      </c>
      <c r="CP33" s="83" t="s">
        <v>251</v>
      </c>
      <c r="CQ33" s="83" t="s">
        <v>100</v>
      </c>
      <c r="CR33" s="83" t="s">
        <v>74</v>
      </c>
      <c r="CS33" s="1">
        <f t="shared" si="36"/>
        <v>1.8679514406793221</v>
      </c>
      <c r="CT33" s="1">
        <f t="shared" si="37"/>
        <v>0.43014095629008153</v>
      </c>
      <c r="CU33" s="1">
        <f t="shared" si="38"/>
        <v>2.4908874628523927</v>
      </c>
      <c r="CV33" s="1">
        <f t="shared" si="67"/>
        <v>4.7889798598217963</v>
      </c>
      <c r="CW33" s="1">
        <f t="shared" si="68"/>
        <v>0.39005205604452692</v>
      </c>
      <c r="CX33" s="1">
        <f t="shared" si="69"/>
        <v>8.981891110022075E-2</v>
      </c>
      <c r="CY33" s="1">
        <f t="shared" si="103"/>
        <v>0.52012903285525236</v>
      </c>
      <c r="CZ33" s="1">
        <f t="shared" si="104"/>
        <v>0.56503848840536275</v>
      </c>
      <c r="DA33" s="1">
        <f t="shared" si="105"/>
        <v>7.7785458753047265E-2</v>
      </c>
      <c r="DB33" s="83" t="s">
        <v>251</v>
      </c>
      <c r="DC33" s="83" t="s">
        <v>100</v>
      </c>
      <c r="DD33" s="83" t="s">
        <v>74</v>
      </c>
      <c r="DE33" s="1">
        <f t="shared" si="39"/>
        <v>4.1660438376487257</v>
      </c>
      <c r="DF33" s="1">
        <f t="shared" si="40"/>
        <v>5.5225951460048579</v>
      </c>
      <c r="DG33" s="1">
        <f t="shared" si="41"/>
        <v>7.4726623885571781</v>
      </c>
      <c r="DH33" s="1">
        <f t="shared" si="70"/>
        <v>17.161301372210762</v>
      </c>
      <c r="DI33" s="1">
        <f t="shared" si="71"/>
        <v>0.24275803724272255</v>
      </c>
      <c r="DJ33" s="1">
        <f t="shared" si="72"/>
        <v>0.32180514905166679</v>
      </c>
      <c r="DK33" s="1">
        <f t="shared" si="73"/>
        <v>0.43543681370561066</v>
      </c>
      <c r="DL33" s="1">
        <f t="shared" si="74"/>
        <v>0.59633938823144406</v>
      </c>
      <c r="DM33" s="1">
        <f t="shared" si="75"/>
        <v>0.27869143414738118</v>
      </c>
      <c r="DN33" s="83" t="s">
        <v>100</v>
      </c>
      <c r="DO33" s="83" t="s">
        <v>74</v>
      </c>
      <c r="DP33" s="62">
        <f t="shared" si="76"/>
        <v>3.7218050056540575</v>
      </c>
      <c r="DQ33" s="62">
        <f t="shared" si="77"/>
        <v>1.6886389836535836</v>
      </c>
      <c r="DR33" s="62">
        <f t="shared" si="78"/>
        <v>3.7237111170856645</v>
      </c>
      <c r="DS33" s="1">
        <f t="shared" si="79"/>
        <v>9.1341551063933046</v>
      </c>
      <c r="DT33" s="1">
        <f t="shared" si="80"/>
        <v>0.40746023713228169</v>
      </c>
      <c r="DU33" s="1">
        <f t="shared" si="81"/>
        <v>0.18487084617948385</v>
      </c>
      <c r="DV33" s="1">
        <f t="shared" si="82"/>
        <v>0.40766891668823457</v>
      </c>
      <c r="DW33" s="1">
        <f t="shared" si="83"/>
        <v>0.50010433977797653</v>
      </c>
      <c r="DX33" s="1">
        <f t="shared" si="84"/>
        <v>0.16010284921055834</v>
      </c>
      <c r="DY33" s="83" t="s">
        <v>251</v>
      </c>
      <c r="DZ33" s="1">
        <f t="shared" si="85"/>
        <v>7.445516122739722</v>
      </c>
      <c r="EA33" s="1">
        <f t="shared" si="86"/>
        <v>5.5225951460048579</v>
      </c>
      <c r="EB33" s="1">
        <f t="shared" si="87"/>
        <v>4.1660438376487257</v>
      </c>
      <c r="EC33" s="1">
        <f t="shared" si="88"/>
        <v>17.134155106393305</v>
      </c>
      <c r="ED33" s="1">
        <f t="shared" si="89"/>
        <v>0.43454235569290256</v>
      </c>
      <c r="EE33" s="1">
        <f t="shared" si="90"/>
        <v>0.32231499666675717</v>
      </c>
      <c r="EF33" s="1">
        <f t="shared" si="91"/>
        <v>0.24314264764034035</v>
      </c>
      <c r="EG33" s="1">
        <f t="shared" si="92"/>
        <v>0.40430014597371894</v>
      </c>
      <c r="EH33" s="1">
        <f t="shared" si="93"/>
        <v>0.27913297513410834</v>
      </c>
      <c r="EI33" s="83" t="s">
        <v>100</v>
      </c>
      <c r="EJ33" s="83" t="s">
        <v>74</v>
      </c>
      <c r="EK33" s="62">
        <f t="shared" si="94"/>
        <v>3.7218050056540575</v>
      </c>
      <c r="EL33" s="62">
        <f t="shared" si="95"/>
        <v>4.1660438376487257</v>
      </c>
      <c r="EM33" s="62">
        <f t="shared" si="96"/>
        <v>3.7237111170856645</v>
      </c>
      <c r="EN33" s="1">
        <f t="shared" si="97"/>
        <v>11.611559960388448</v>
      </c>
      <c r="EO33" s="1">
        <f t="shared" si="98"/>
        <v>0.32052583962452791</v>
      </c>
      <c r="EP33" s="1">
        <f t="shared" si="99"/>
        <v>0.3587841643896878</v>
      </c>
      <c r="EQ33" s="1">
        <f t="shared" si="100"/>
        <v>0.32068999598578424</v>
      </c>
      <c r="ER33" s="1">
        <f t="shared" si="101"/>
        <v>0.50008207818062811</v>
      </c>
      <c r="ES33" s="1">
        <f t="shared" si="102"/>
        <v>0.31071620083704177</v>
      </c>
    </row>
    <row r="34" spans="1:149" x14ac:dyDescent="0.2">
      <c r="A34" s="83" t="s">
        <v>77</v>
      </c>
      <c r="B34" s="83" t="s">
        <v>101</v>
      </c>
      <c r="C34" s="83" t="s">
        <v>74</v>
      </c>
      <c r="D34" s="95">
        <v>13.704365722661599</v>
      </c>
      <c r="E34" s="95">
        <v>0.111441927202847</v>
      </c>
      <c r="F34" s="95">
        <v>20.781607214605099</v>
      </c>
      <c r="G34" s="95">
        <v>39.880914104454703</v>
      </c>
      <c r="H34" s="95">
        <v>0.15929837853541001</v>
      </c>
      <c r="I34" s="95">
        <v>1.5160340794912299</v>
      </c>
      <c r="J34" s="95">
        <v>4.3316257319432602E-2</v>
      </c>
      <c r="K34" s="95">
        <v>6.8372318746594302E-2</v>
      </c>
      <c r="L34" s="95">
        <v>23.730370590275601</v>
      </c>
      <c r="M34" s="4">
        <v>1</v>
      </c>
      <c r="N34" s="4">
        <v>0</v>
      </c>
      <c r="O34">
        <f t="shared" si="42"/>
        <v>23.730370590275601</v>
      </c>
      <c r="P34" s="30">
        <f t="shared" si="43"/>
        <v>0</v>
      </c>
      <c r="R34" s="33">
        <v>25</v>
      </c>
      <c r="S34" s="83" t="s">
        <v>101</v>
      </c>
      <c r="T34" s="83" t="s">
        <v>74</v>
      </c>
      <c r="U34" s="1">
        <f t="shared" si="0"/>
        <v>339.97434191668566</v>
      </c>
      <c r="V34" s="1">
        <f t="shared" si="1"/>
        <v>3.5960608971554375</v>
      </c>
      <c r="W34" s="1">
        <f t="shared" si="2"/>
        <v>407.64235415074734</v>
      </c>
      <c r="X34" s="1">
        <f t="shared" si="3"/>
        <v>663.6863721826378</v>
      </c>
      <c r="Y34" s="1">
        <f t="shared" si="4"/>
        <v>3.382131179095754</v>
      </c>
      <c r="Z34" s="1">
        <f t="shared" si="5"/>
        <v>27.033417965250177</v>
      </c>
      <c r="AA34" s="1">
        <f t="shared" si="6"/>
        <v>0.9043059983180084</v>
      </c>
      <c r="AB34" s="1">
        <f t="shared" si="7"/>
        <v>0.96384021329502212</v>
      </c>
      <c r="AC34" s="1">
        <f t="shared" si="8"/>
        <v>330.27655658003624</v>
      </c>
      <c r="AD34" s="1">
        <f t="shared" si="9"/>
        <v>0</v>
      </c>
      <c r="AF34" s="83" t="s">
        <v>101</v>
      </c>
      <c r="AG34" s="83" t="s">
        <v>74</v>
      </c>
      <c r="AH34" s="1">
        <f t="shared" si="10"/>
        <v>339.97434191668566</v>
      </c>
      <c r="AI34" s="1">
        <f t="shared" si="11"/>
        <v>1.7980304485777188</v>
      </c>
      <c r="AJ34" s="1">
        <f t="shared" si="12"/>
        <v>611.46353122612095</v>
      </c>
      <c r="AK34" s="1">
        <f t="shared" si="13"/>
        <v>1327.3727443652756</v>
      </c>
      <c r="AL34" s="1">
        <f t="shared" si="14"/>
        <v>1.691065589547877</v>
      </c>
      <c r="AM34" s="1">
        <f t="shared" si="15"/>
        <v>27.033417965250177</v>
      </c>
      <c r="AN34" s="1">
        <f t="shared" si="16"/>
        <v>1.8086119966360168</v>
      </c>
      <c r="AO34" s="1">
        <f t="shared" si="17"/>
        <v>0.96384021329502212</v>
      </c>
      <c r="AP34" s="1">
        <f t="shared" si="18"/>
        <v>330.27655658003624</v>
      </c>
      <c r="AQ34" s="1">
        <f t="shared" si="19"/>
        <v>0</v>
      </c>
      <c r="AR34" s="1">
        <f t="shared" si="44"/>
        <v>2642.3821403014258</v>
      </c>
      <c r="AT34" s="83" t="s">
        <v>101</v>
      </c>
      <c r="AU34" s="83" t="s">
        <v>74</v>
      </c>
      <c r="AV34" s="22">
        <f t="shared" si="20"/>
        <v>3.2165516176806999</v>
      </c>
      <c r="AW34" s="22">
        <f t="shared" si="21"/>
        <v>3.4022907231211666E-2</v>
      </c>
      <c r="AX34" s="22">
        <f t="shared" si="22"/>
        <v>3.8567695029176035</v>
      </c>
      <c r="AY34" s="22">
        <f t="shared" si="23"/>
        <v>6.2792429041596609</v>
      </c>
      <c r="AZ34" s="22">
        <f t="shared" si="24"/>
        <v>3.1998883956939159E-2</v>
      </c>
      <c r="BA34" s="22">
        <f t="shared" si="25"/>
        <v>0.25576749056219383</v>
      </c>
      <c r="BB34" s="22">
        <f t="shared" si="26"/>
        <v>8.5557836669949913E-3</v>
      </c>
      <c r="BC34" s="22">
        <f t="shared" si="27"/>
        <v>9.1190463956234719E-3</v>
      </c>
      <c r="BD34" s="22">
        <f t="shared" si="28"/>
        <v>3.1247993197376864</v>
      </c>
      <c r="BE34" s="22">
        <f t="shared" si="29"/>
        <v>0</v>
      </c>
      <c r="BF34" s="33">
        <v>25</v>
      </c>
      <c r="BG34" s="17">
        <f t="shared" si="45"/>
        <v>16.486482390891275</v>
      </c>
      <c r="BH34" s="1">
        <f t="shared" si="46"/>
        <v>1.7207570958403391</v>
      </c>
      <c r="BI34" s="1">
        <f t="shared" si="47"/>
        <v>2.1360124070772644</v>
      </c>
      <c r="BJ34">
        <v>8</v>
      </c>
      <c r="BK34" s="1">
        <f t="shared" si="48"/>
        <v>8.4773633444956502</v>
      </c>
      <c r="BL34" s="1">
        <f t="shared" si="49"/>
        <v>0.32178928175034466</v>
      </c>
      <c r="BM34" s="1">
        <f t="shared" si="50"/>
        <v>1.7207570958403409</v>
      </c>
      <c r="BN34" s="1">
        <f t="shared" si="51"/>
        <v>-1.0907390960685674</v>
      </c>
      <c r="BO34" s="1">
        <f t="shared" si="52"/>
        <v>0.57755677231253855</v>
      </c>
      <c r="BP34" s="1">
        <f t="shared" si="53"/>
        <v>0.63001799977177342</v>
      </c>
      <c r="BQ34" s="1">
        <f t="shared" si="54"/>
        <v>5.2461227459234872E-2</v>
      </c>
      <c r="BR34" s="83" t="s">
        <v>251</v>
      </c>
      <c r="BS34" s="83" t="s">
        <v>101</v>
      </c>
      <c r="BT34" s="83" t="s">
        <v>74</v>
      </c>
      <c r="BU34" s="1">
        <f t="shared" si="30"/>
        <v>1.5698107260399152</v>
      </c>
      <c r="BV34" s="1">
        <f t="shared" si="31"/>
        <v>0.57755677231253855</v>
      </c>
      <c r="BW34" s="1">
        <f t="shared" si="32"/>
        <v>6.3504699838140102</v>
      </c>
      <c r="BX34" s="1">
        <f t="shared" si="55"/>
        <v>8.4978374821664637</v>
      </c>
      <c r="BY34" s="1">
        <f t="shared" si="56"/>
        <v>0.18473061285701395</v>
      </c>
      <c r="BZ34" s="1">
        <f t="shared" si="57"/>
        <v>6.7965146841722668E-2</v>
      </c>
      <c r="CA34" s="1">
        <f t="shared" si="58"/>
        <v>0.74730424030126341</v>
      </c>
      <c r="CB34" s="1">
        <f t="shared" si="59"/>
        <v>0.78128681372212472</v>
      </c>
      <c r="CC34" s="1">
        <f t="shared" si="60"/>
        <v>5.8859543736871536E-2</v>
      </c>
      <c r="CD34" s="83" t="s">
        <v>251</v>
      </c>
      <c r="CE34" s="83" t="s">
        <v>101</v>
      </c>
      <c r="CF34" s="83" t="s">
        <v>74</v>
      </c>
      <c r="CG34" s="1">
        <f t="shared" si="33"/>
        <v>1.5698107260399152</v>
      </c>
      <c r="CH34" s="1">
        <f t="shared" si="34"/>
        <v>0.57755677231253855</v>
      </c>
      <c r="CI34" s="1">
        <f t="shared" si="35"/>
        <v>2.1168233279380035</v>
      </c>
      <c r="CJ34" s="1">
        <f t="shared" si="61"/>
        <v>4.2641908262904575</v>
      </c>
      <c r="CK34" s="1">
        <f t="shared" si="62"/>
        <v>0.36813801023195269</v>
      </c>
      <c r="CL34" s="1">
        <f t="shared" si="63"/>
        <v>0.13544346297817347</v>
      </c>
      <c r="CM34" s="1">
        <f t="shared" si="64"/>
        <v>0.4964185267898738</v>
      </c>
      <c r="CN34" s="1">
        <f t="shared" si="65"/>
        <v>0.56414025827896053</v>
      </c>
      <c r="CO34" s="1">
        <f t="shared" si="66"/>
        <v>0.11729747971563534</v>
      </c>
      <c r="CP34" s="83" t="s">
        <v>251</v>
      </c>
      <c r="CQ34" s="83" t="s">
        <v>101</v>
      </c>
      <c r="CR34" s="83" t="s">
        <v>74</v>
      </c>
      <c r="CS34" s="1">
        <f t="shared" si="36"/>
        <v>1.6396063653025323</v>
      </c>
      <c r="CT34" s="1">
        <f t="shared" si="37"/>
        <v>0.57755677231253855</v>
      </c>
      <c r="CU34" s="1">
        <f t="shared" si="38"/>
        <v>2.1168233279380035</v>
      </c>
      <c r="CV34" s="1">
        <f t="shared" si="67"/>
        <v>4.3339864655530747</v>
      </c>
      <c r="CW34" s="1">
        <f t="shared" si="68"/>
        <v>0.37831367918065167</v>
      </c>
      <c r="CX34" s="1">
        <f t="shared" si="69"/>
        <v>0.1332622464105537</v>
      </c>
      <c r="CY34" s="1">
        <f t="shared" si="103"/>
        <v>0.4884240744087946</v>
      </c>
      <c r="CZ34" s="1">
        <f t="shared" si="104"/>
        <v>0.5550551976140714</v>
      </c>
      <c r="DA34" s="1">
        <f t="shared" si="105"/>
        <v>0.11540849075692113</v>
      </c>
      <c r="DB34" s="83" t="s">
        <v>251</v>
      </c>
      <c r="DC34" s="83" t="s">
        <v>101</v>
      </c>
      <c r="DD34" s="83" t="s">
        <v>74</v>
      </c>
      <c r="DE34" s="1">
        <f t="shared" si="39"/>
        <v>3.8567695029176035</v>
      </c>
      <c r="DF34" s="1">
        <f t="shared" si="40"/>
        <v>6.2792429041596609</v>
      </c>
      <c r="DG34" s="1">
        <f t="shared" si="41"/>
        <v>6.3504699838140102</v>
      </c>
      <c r="DH34" s="1">
        <f t="shared" si="70"/>
        <v>16.486482390891275</v>
      </c>
      <c r="DI34" s="1">
        <f t="shared" si="71"/>
        <v>0.23393525747180946</v>
      </c>
      <c r="DJ34" s="1">
        <f t="shared" si="72"/>
        <v>0.38087220519696313</v>
      </c>
      <c r="DK34" s="1">
        <f t="shared" si="73"/>
        <v>0.38519253733122738</v>
      </c>
      <c r="DL34" s="1">
        <f t="shared" si="74"/>
        <v>0.57562863992970892</v>
      </c>
      <c r="DM34" s="1">
        <f t="shared" si="75"/>
        <v>0.32984500529596955</v>
      </c>
      <c r="DN34" s="83" t="s">
        <v>101</v>
      </c>
      <c r="DO34" s="83" t="s">
        <v>74</v>
      </c>
      <c r="DP34" s="62">
        <f t="shared" si="76"/>
        <v>3.2165516176806999</v>
      </c>
      <c r="DQ34" s="62">
        <f t="shared" si="77"/>
        <v>2.1360124070772644</v>
      </c>
      <c r="DR34" s="62">
        <f t="shared" si="78"/>
        <v>3.1247993197376864</v>
      </c>
      <c r="DS34" s="1">
        <f t="shared" si="79"/>
        <v>8.4773633444956502</v>
      </c>
      <c r="DT34" s="1">
        <f t="shared" si="80"/>
        <v>0.37942830653462623</v>
      </c>
      <c r="DU34" s="1">
        <f t="shared" si="81"/>
        <v>0.25196659860806564</v>
      </c>
      <c r="DV34" s="1">
        <f t="shared" si="82"/>
        <v>0.36860509485730819</v>
      </c>
      <c r="DW34" s="1">
        <f t="shared" si="83"/>
        <v>0.49458839416134104</v>
      </c>
      <c r="DX34" s="1">
        <f t="shared" si="84"/>
        <v>0.21820947529974161</v>
      </c>
      <c r="DY34" s="83" t="s">
        <v>251</v>
      </c>
      <c r="DZ34" s="1">
        <f t="shared" si="85"/>
        <v>6.3413509374183867</v>
      </c>
      <c r="EA34" s="1">
        <f t="shared" si="86"/>
        <v>6.2792429041596609</v>
      </c>
      <c r="EB34" s="1">
        <f t="shared" si="87"/>
        <v>3.8567695029176035</v>
      </c>
      <c r="EC34" s="1">
        <f t="shared" si="88"/>
        <v>16.47736334449565</v>
      </c>
      <c r="ED34" s="1">
        <f t="shared" si="89"/>
        <v>0.38485228521326187</v>
      </c>
      <c r="EE34" s="1">
        <f t="shared" si="90"/>
        <v>0.38108299082069308</v>
      </c>
      <c r="EF34" s="1">
        <f t="shared" si="91"/>
        <v>0.23406472396604505</v>
      </c>
      <c r="EG34" s="1">
        <f t="shared" si="92"/>
        <v>0.42460621937639159</v>
      </c>
      <c r="EH34" s="1">
        <f t="shared" si="93"/>
        <v>0.33002755100087222</v>
      </c>
      <c r="EI34" s="83" t="s">
        <v>101</v>
      </c>
      <c r="EJ34" s="83" t="s">
        <v>74</v>
      </c>
      <c r="EK34" s="62">
        <f t="shared" si="94"/>
        <v>3.2165516176806999</v>
      </c>
      <c r="EL34" s="62">
        <f t="shared" si="95"/>
        <v>3.8567695029176035</v>
      </c>
      <c r="EM34" s="62">
        <f t="shared" si="96"/>
        <v>3.1247993197376864</v>
      </c>
      <c r="EN34" s="1">
        <f t="shared" si="97"/>
        <v>10.198120440335989</v>
      </c>
      <c r="EO34" s="1">
        <f t="shared" si="98"/>
        <v>0.31540631790917806</v>
      </c>
      <c r="EP34" s="1">
        <f t="shared" si="99"/>
        <v>0.37818434538811324</v>
      </c>
      <c r="EQ34" s="1">
        <f t="shared" si="100"/>
        <v>0.30640933670270876</v>
      </c>
      <c r="ER34" s="1">
        <f t="shared" si="101"/>
        <v>0.4955015093967654</v>
      </c>
      <c r="ES34" s="1">
        <f t="shared" si="102"/>
        <v>0.32751725041969437</v>
      </c>
    </row>
    <row r="35" spans="1:149" x14ac:dyDescent="0.2">
      <c r="A35" s="83" t="s">
        <v>77</v>
      </c>
      <c r="B35" s="83" t="s">
        <v>102</v>
      </c>
      <c r="C35" s="83" t="s">
        <v>74</v>
      </c>
      <c r="D35" s="95">
        <v>16.150290563992399</v>
      </c>
      <c r="E35" s="95">
        <v>5.0018761227999101E-2</v>
      </c>
      <c r="F35" s="95">
        <v>22.4295795993227</v>
      </c>
      <c r="G35" s="95">
        <v>36.420319519982698</v>
      </c>
      <c r="H35" s="95">
        <v>0.34729780189049497</v>
      </c>
      <c r="I35" s="95">
        <v>0.91006842926528697</v>
      </c>
      <c r="J35" s="95">
        <v>0</v>
      </c>
      <c r="K35" s="95">
        <v>0.12684074793988201</v>
      </c>
      <c r="L35" s="95">
        <v>23.536741331042201</v>
      </c>
      <c r="M35" s="4">
        <v>1</v>
      </c>
      <c r="N35" s="4">
        <v>0</v>
      </c>
      <c r="O35">
        <f t="shared" si="42"/>
        <v>23.536741331042201</v>
      </c>
      <c r="P35" s="30">
        <f t="shared" si="43"/>
        <v>0</v>
      </c>
      <c r="R35" s="33">
        <v>25</v>
      </c>
      <c r="S35" s="83" t="s">
        <v>102</v>
      </c>
      <c r="T35" s="83" t="s">
        <v>74</v>
      </c>
      <c r="U35" s="1">
        <f t="shared" si="0"/>
        <v>400.65220947636811</v>
      </c>
      <c r="V35" s="1">
        <f t="shared" si="1"/>
        <v>1.6140290812519877</v>
      </c>
      <c r="W35" s="1">
        <f t="shared" si="2"/>
        <v>439.96821497298356</v>
      </c>
      <c r="X35" s="1">
        <f t="shared" si="3"/>
        <v>606.09618106145274</v>
      </c>
      <c r="Y35" s="1">
        <f t="shared" si="4"/>
        <v>7.3736263671018039</v>
      </c>
      <c r="Z35" s="1">
        <f t="shared" si="5"/>
        <v>16.22803903825405</v>
      </c>
      <c r="AA35" s="1">
        <f t="shared" si="6"/>
        <v>0</v>
      </c>
      <c r="AB35" s="1">
        <f t="shared" si="7"/>
        <v>1.7880659277036093</v>
      </c>
      <c r="AC35" s="1">
        <f t="shared" si="8"/>
        <v>327.58164691777597</v>
      </c>
      <c r="AD35" s="1">
        <f t="shared" si="9"/>
        <v>0</v>
      </c>
      <c r="AF35" s="83" t="s">
        <v>102</v>
      </c>
      <c r="AG35" s="83" t="s">
        <v>74</v>
      </c>
      <c r="AH35" s="1">
        <f t="shared" si="10"/>
        <v>400.65220947636811</v>
      </c>
      <c r="AI35" s="1">
        <f t="shared" si="11"/>
        <v>0.80701454062599387</v>
      </c>
      <c r="AJ35" s="1">
        <f t="shared" si="12"/>
        <v>659.95232245947534</v>
      </c>
      <c r="AK35" s="1">
        <f t="shared" si="13"/>
        <v>1212.1923621229055</v>
      </c>
      <c r="AL35" s="1">
        <f t="shared" si="14"/>
        <v>3.6868131835509019</v>
      </c>
      <c r="AM35" s="1">
        <f t="shared" si="15"/>
        <v>16.22803903825405</v>
      </c>
      <c r="AN35" s="1">
        <f t="shared" si="16"/>
        <v>0</v>
      </c>
      <c r="AO35" s="1">
        <f t="shared" si="17"/>
        <v>1.7880659277036093</v>
      </c>
      <c r="AP35" s="1">
        <f t="shared" si="18"/>
        <v>327.58164691777597</v>
      </c>
      <c r="AQ35" s="1">
        <f t="shared" si="19"/>
        <v>0</v>
      </c>
      <c r="AR35" s="1">
        <f t="shared" si="44"/>
        <v>2622.8884736666596</v>
      </c>
      <c r="AT35" s="83" t="s">
        <v>102</v>
      </c>
      <c r="AU35" s="83" t="s">
        <v>74</v>
      </c>
      <c r="AV35" s="22">
        <f t="shared" si="20"/>
        <v>3.8188071423818246</v>
      </c>
      <c r="AW35" s="22">
        <f t="shared" si="21"/>
        <v>1.5384080351266901E-2</v>
      </c>
      <c r="AX35" s="22">
        <f t="shared" si="22"/>
        <v>4.1935467271119924</v>
      </c>
      <c r="AY35" s="22">
        <f t="shared" si="23"/>
        <v>5.7769915414489796</v>
      </c>
      <c r="AZ35" s="22">
        <f t="shared" si="24"/>
        <v>7.028154686266419E-2</v>
      </c>
      <c r="BA35" s="22">
        <f t="shared" si="25"/>
        <v>0.15467717366922684</v>
      </c>
      <c r="BB35" s="22">
        <f t="shared" si="26"/>
        <v>0</v>
      </c>
      <c r="BC35" s="22">
        <f t="shared" si="27"/>
        <v>1.7042908473382284E-2</v>
      </c>
      <c r="BD35" s="22">
        <f t="shared" si="28"/>
        <v>3.1223367883026505</v>
      </c>
      <c r="BE35" s="22">
        <f t="shared" si="29"/>
        <v>0</v>
      </c>
      <c r="BF35" s="33">
        <v>25</v>
      </c>
      <c r="BG35" s="17">
        <f t="shared" si="45"/>
        <v>16.928725107718829</v>
      </c>
      <c r="BH35" s="1">
        <f t="shared" si="46"/>
        <v>2.2230084585510204</v>
      </c>
      <c r="BI35" s="1">
        <f t="shared" si="47"/>
        <v>1.970538268560972</v>
      </c>
      <c r="BJ35">
        <v>8</v>
      </c>
      <c r="BK35" s="1">
        <f t="shared" si="48"/>
        <v>8.9116821992454476</v>
      </c>
      <c r="BL35" s="1">
        <f t="shared" si="49"/>
        <v>0.24034280088315793</v>
      </c>
      <c r="BM35" s="1">
        <f t="shared" si="50"/>
        <v>2.2230084585510212</v>
      </c>
      <c r="BN35" s="1">
        <f t="shared" si="51"/>
        <v>-1.7939026670518672</v>
      </c>
      <c r="BO35" s="1">
        <f t="shared" si="52"/>
        <v>0.3950199745523848</v>
      </c>
      <c r="BP35" s="1">
        <f t="shared" si="53"/>
        <v>0.42910579149915407</v>
      </c>
      <c r="BQ35" s="1">
        <f t="shared" si="54"/>
        <v>3.4085816946769265E-2</v>
      </c>
      <c r="BR35" s="83" t="s">
        <v>251</v>
      </c>
      <c r="BS35" s="83" t="s">
        <v>102</v>
      </c>
      <c r="BT35" s="83" t="s">
        <v>74</v>
      </c>
      <c r="BU35" s="1">
        <f t="shared" si="30"/>
        <v>1.4442478853622449</v>
      </c>
      <c r="BV35" s="1">
        <f t="shared" si="31"/>
        <v>0.3950199745523848</v>
      </c>
      <c r="BW35" s="1">
        <f t="shared" si="32"/>
        <v>6.9581868391578574</v>
      </c>
      <c r="BX35" s="1">
        <f t="shared" si="55"/>
        <v>8.7974546990724871</v>
      </c>
      <c r="BY35" s="1">
        <f t="shared" si="56"/>
        <v>0.16416656121167769</v>
      </c>
      <c r="BZ35" s="1">
        <f t="shared" si="57"/>
        <v>4.4901620760153686E-2</v>
      </c>
      <c r="CA35" s="1">
        <f t="shared" si="58"/>
        <v>0.79093181802816859</v>
      </c>
      <c r="CB35" s="1">
        <f t="shared" si="59"/>
        <v>0.81338262840824538</v>
      </c>
      <c r="CC35" s="1">
        <f t="shared" si="60"/>
        <v>3.8885944249387829E-2</v>
      </c>
      <c r="CD35" s="83" t="s">
        <v>251</v>
      </c>
      <c r="CE35" s="83" t="s">
        <v>102</v>
      </c>
      <c r="CF35" s="83" t="s">
        <v>74</v>
      </c>
      <c r="CG35" s="1">
        <f t="shared" si="33"/>
        <v>1.4442478853622449</v>
      </c>
      <c r="CH35" s="1">
        <f t="shared" si="34"/>
        <v>0.3950199745523848</v>
      </c>
      <c r="CI35" s="1">
        <f t="shared" si="35"/>
        <v>2.319395613052619</v>
      </c>
      <c r="CJ35" s="1">
        <f t="shared" si="61"/>
        <v>4.1586634729672483</v>
      </c>
      <c r="CK35" s="1">
        <f t="shared" si="62"/>
        <v>0.34728654885165772</v>
      </c>
      <c r="CL35" s="1">
        <f t="shared" si="63"/>
        <v>9.4987242204172401E-2</v>
      </c>
      <c r="CM35" s="1">
        <f t="shared" si="64"/>
        <v>0.55772620894416991</v>
      </c>
      <c r="CN35" s="1">
        <f t="shared" si="65"/>
        <v>0.60521983004625612</v>
      </c>
      <c r="CO35" s="1">
        <f t="shared" si="66"/>
        <v>8.2261364784238677E-2</v>
      </c>
      <c r="CP35" s="83" t="s">
        <v>251</v>
      </c>
      <c r="CQ35" s="83" t="s">
        <v>102</v>
      </c>
      <c r="CR35" s="83" t="s">
        <v>74</v>
      </c>
      <c r="CS35" s="1">
        <f t="shared" si="36"/>
        <v>1.8992633762798037</v>
      </c>
      <c r="CT35" s="1">
        <f t="shared" si="37"/>
        <v>0.3950199745523848</v>
      </c>
      <c r="CU35" s="1">
        <f t="shared" si="38"/>
        <v>2.319395613052619</v>
      </c>
      <c r="CV35" s="1">
        <f t="shared" si="67"/>
        <v>4.6136789638848068</v>
      </c>
      <c r="CW35" s="1">
        <f t="shared" si="68"/>
        <v>0.41165919673799478</v>
      </c>
      <c r="CX35" s="1">
        <f t="shared" si="69"/>
        <v>8.5619302436199501E-2</v>
      </c>
      <c r="CY35" s="1">
        <f t="shared" si="103"/>
        <v>0.5027215008258058</v>
      </c>
      <c r="CZ35" s="1">
        <f t="shared" si="104"/>
        <v>0.54553115204390557</v>
      </c>
      <c r="DA35" s="1">
        <f t="shared" si="105"/>
        <v>7.4148490964051642E-2</v>
      </c>
      <c r="DB35" s="83" t="s">
        <v>251</v>
      </c>
      <c r="DC35" s="83" t="s">
        <v>102</v>
      </c>
      <c r="DD35" s="83" t="s">
        <v>74</v>
      </c>
      <c r="DE35" s="1">
        <f t="shared" si="39"/>
        <v>4.1935467271119924</v>
      </c>
      <c r="DF35" s="1">
        <f t="shared" si="40"/>
        <v>5.7769915414489796</v>
      </c>
      <c r="DG35" s="1">
        <f t="shared" si="41"/>
        <v>6.9581868391578574</v>
      </c>
      <c r="DH35" s="1">
        <f t="shared" si="70"/>
        <v>16.928725107718829</v>
      </c>
      <c r="DI35" s="1">
        <f t="shared" si="71"/>
        <v>0.24771781102405052</v>
      </c>
      <c r="DJ35" s="1">
        <f t="shared" si="72"/>
        <v>0.34125378637136117</v>
      </c>
      <c r="DK35" s="1">
        <f t="shared" si="73"/>
        <v>0.41102840260458828</v>
      </c>
      <c r="DL35" s="1">
        <f t="shared" si="74"/>
        <v>0.58165529579026887</v>
      </c>
      <c r="DM35" s="1">
        <f t="shared" si="75"/>
        <v>0.29553444813522661</v>
      </c>
      <c r="DN35" s="83" t="s">
        <v>102</v>
      </c>
      <c r="DO35" s="83" t="s">
        <v>74</v>
      </c>
      <c r="DP35" s="62">
        <f t="shared" si="76"/>
        <v>3.8188071423818246</v>
      </c>
      <c r="DQ35" s="62">
        <f t="shared" si="77"/>
        <v>1.970538268560972</v>
      </c>
      <c r="DR35" s="62">
        <f t="shared" si="78"/>
        <v>3.1223367883026505</v>
      </c>
      <c r="DS35" s="1">
        <f t="shared" si="79"/>
        <v>8.9116821992454476</v>
      </c>
      <c r="DT35" s="1">
        <f t="shared" si="80"/>
        <v>0.42851697995976151</v>
      </c>
      <c r="DU35" s="1">
        <f t="shared" si="81"/>
        <v>0.22111855253633456</v>
      </c>
      <c r="DV35" s="1">
        <f t="shared" si="82"/>
        <v>0.35036446750390388</v>
      </c>
      <c r="DW35" s="1">
        <f t="shared" si="83"/>
        <v>0.46092374377207113</v>
      </c>
      <c r="DX35" s="1">
        <f t="shared" si="84"/>
        <v>0.19149428374450975</v>
      </c>
      <c r="DY35" s="83" t="s">
        <v>251</v>
      </c>
      <c r="DZ35" s="1">
        <f t="shared" si="85"/>
        <v>6.9411439306844755</v>
      </c>
      <c r="EA35" s="1">
        <f t="shared" si="86"/>
        <v>5.7769915414489796</v>
      </c>
      <c r="EB35" s="1">
        <f t="shared" si="87"/>
        <v>4.1935467271119924</v>
      </c>
      <c r="EC35" s="1">
        <f t="shared" si="88"/>
        <v>16.911682199245448</v>
      </c>
      <c r="ED35" s="1">
        <f t="shared" si="89"/>
        <v>0.41043486087943221</v>
      </c>
      <c r="EE35" s="1">
        <f t="shared" si="90"/>
        <v>0.34159768811802371</v>
      </c>
      <c r="EF35" s="1">
        <f t="shared" si="91"/>
        <v>0.24796745100254408</v>
      </c>
      <c r="EG35" s="1">
        <f t="shared" si="92"/>
        <v>0.41876629506155594</v>
      </c>
      <c r="EH35" s="1">
        <f t="shared" si="93"/>
        <v>0.2958322757842422</v>
      </c>
      <c r="EI35" s="83" t="s">
        <v>102</v>
      </c>
      <c r="EJ35" s="83" t="s">
        <v>74</v>
      </c>
      <c r="EK35" s="62">
        <f t="shared" si="94"/>
        <v>3.8188071423818246</v>
      </c>
      <c r="EL35" s="62">
        <f t="shared" si="95"/>
        <v>4.1935467271119924</v>
      </c>
      <c r="EM35" s="62">
        <f t="shared" si="96"/>
        <v>3.1223367883026505</v>
      </c>
      <c r="EN35" s="1">
        <f t="shared" si="97"/>
        <v>11.134690657796467</v>
      </c>
      <c r="EO35" s="1">
        <f t="shared" si="98"/>
        <v>0.34296481687238528</v>
      </c>
      <c r="EP35" s="1">
        <f t="shared" si="99"/>
        <v>0.37661995793081932</v>
      </c>
      <c r="EQ35" s="1">
        <f t="shared" si="100"/>
        <v>0.2804152251967954</v>
      </c>
      <c r="ER35" s="1">
        <f t="shared" si="101"/>
        <v>0.46872520416220509</v>
      </c>
      <c r="ES35" s="1">
        <f t="shared" si="102"/>
        <v>0.32616245114031606</v>
      </c>
    </row>
    <row r="36" spans="1:149" s="77" customFormat="1" x14ac:dyDescent="0.2">
      <c r="A36" s="129" t="s">
        <v>114</v>
      </c>
      <c r="B36" s="129" t="s">
        <v>125</v>
      </c>
      <c r="C36" s="129" t="s">
        <v>126</v>
      </c>
      <c r="D36" s="130">
        <v>17.244142778706799</v>
      </c>
      <c r="E36" s="130">
        <v>6.4912719992403597E-2</v>
      </c>
      <c r="F36" s="130">
        <v>21.623119098943999</v>
      </c>
      <c r="G36" s="130">
        <v>36.509224895121598</v>
      </c>
      <c r="H36" s="130">
        <v>0.28060046876987299</v>
      </c>
      <c r="I36" s="130">
        <v>1.0507256912605101</v>
      </c>
      <c r="J36" s="130">
        <v>4.6322823020142199E-2</v>
      </c>
      <c r="K36" s="130">
        <v>0.132655853034781</v>
      </c>
      <c r="L36" s="130">
        <v>23.048295671149798</v>
      </c>
      <c r="M36" s="4">
        <v>1</v>
      </c>
      <c r="N36" s="4">
        <v>0</v>
      </c>
      <c r="O36" s="77">
        <f t="shared" ref="O36:O57" si="108">L36*M36</f>
        <v>23.048295671149798</v>
      </c>
      <c r="P36" s="80">
        <f t="shared" ref="P36:P57" si="109">L36*N36*(79.85/71.85)</f>
        <v>0</v>
      </c>
      <c r="R36" s="33">
        <v>25</v>
      </c>
      <c r="S36" s="129" t="s">
        <v>125</v>
      </c>
      <c r="T36" s="129" t="s">
        <v>126</v>
      </c>
      <c r="U36" s="81">
        <f t="shared" si="0"/>
        <v>427.78821083370872</v>
      </c>
      <c r="V36" s="81">
        <f t="shared" si="1"/>
        <v>2.094634397947841</v>
      </c>
      <c r="W36" s="81">
        <f t="shared" si="2"/>
        <v>424.14906039513539</v>
      </c>
      <c r="X36" s="81">
        <f t="shared" si="3"/>
        <v>607.57571800834739</v>
      </c>
      <c r="Y36" s="81">
        <f t="shared" si="4"/>
        <v>5.9575471076406146</v>
      </c>
      <c r="Z36" s="81">
        <f t="shared" si="5"/>
        <v>18.736192782819366</v>
      </c>
      <c r="AA36" s="81">
        <f t="shared" si="6"/>
        <v>0.96707354948104807</v>
      </c>
      <c r="AB36" s="81">
        <f t="shared" si="7"/>
        <v>1.8700410930592466</v>
      </c>
      <c r="AC36" s="81">
        <f t="shared" si="8"/>
        <v>320.78351664787471</v>
      </c>
      <c r="AD36" s="81">
        <f t="shared" si="9"/>
        <v>0</v>
      </c>
      <c r="AF36" s="129" t="s">
        <v>125</v>
      </c>
      <c r="AG36" s="129" t="s">
        <v>126</v>
      </c>
      <c r="AH36" s="81">
        <f t="shared" ref="AH36:AH57" si="110">U36*U$5</f>
        <v>427.78821083370872</v>
      </c>
      <c r="AI36" s="81">
        <f t="shared" si="11"/>
        <v>1.0473171989739205</v>
      </c>
      <c r="AJ36" s="81">
        <f t="shared" si="12"/>
        <v>636.22359059270309</v>
      </c>
      <c r="AK36" s="81">
        <f t="shared" si="13"/>
        <v>1215.1514360166948</v>
      </c>
      <c r="AL36" s="81">
        <f t="shared" si="14"/>
        <v>2.9787735538203073</v>
      </c>
      <c r="AM36" s="81">
        <f t="shared" si="15"/>
        <v>18.736192782819366</v>
      </c>
      <c r="AN36" s="81">
        <f t="shared" si="16"/>
        <v>1.9341470989620961</v>
      </c>
      <c r="AO36" s="81">
        <f t="shared" si="17"/>
        <v>1.8700410930592466</v>
      </c>
      <c r="AP36" s="81">
        <f t="shared" si="18"/>
        <v>320.78351664787471</v>
      </c>
      <c r="AQ36" s="81">
        <f t="shared" si="19"/>
        <v>0</v>
      </c>
      <c r="AR36" s="81">
        <f t="shared" ref="AR36:AR57" si="111">SUM(AH36:AQ36)</f>
        <v>2626.5132258186163</v>
      </c>
      <c r="AT36" s="129" t="s">
        <v>125</v>
      </c>
      <c r="AU36" s="129" t="s">
        <v>126</v>
      </c>
      <c r="AV36" s="82">
        <f t="shared" ref="AV36:AV57" si="112">U36*$R36/$AR36</f>
        <v>4.0718261631861594</v>
      </c>
      <c r="AW36" s="82">
        <f t="shared" si="21"/>
        <v>1.993740577200975E-2</v>
      </c>
      <c r="AX36" s="82">
        <f t="shared" si="22"/>
        <v>4.0371875555941577</v>
      </c>
      <c r="AY36" s="82">
        <f t="shared" si="23"/>
        <v>5.7831016424729951</v>
      </c>
      <c r="AZ36" s="82">
        <f t="shared" si="24"/>
        <v>5.6705854829493585E-2</v>
      </c>
      <c r="BA36" s="82">
        <f t="shared" si="25"/>
        <v>0.17833712580087788</v>
      </c>
      <c r="BB36" s="82">
        <f t="shared" si="26"/>
        <v>9.2049179495339896E-3</v>
      </c>
      <c r="BC36" s="82">
        <f t="shared" si="27"/>
        <v>1.7799654259083381E-2</v>
      </c>
      <c r="BD36" s="82">
        <f t="shared" si="28"/>
        <v>3.0533209722168331</v>
      </c>
      <c r="BE36" s="82">
        <f t="shared" si="29"/>
        <v>0</v>
      </c>
      <c r="BF36" s="33">
        <v>25</v>
      </c>
      <c r="BG36" s="17">
        <f t="shared" si="45"/>
        <v>16.963235987729231</v>
      </c>
      <c r="BH36" s="1">
        <f t="shared" si="46"/>
        <v>2.2168983575270049</v>
      </c>
      <c r="BI36" s="1">
        <f t="shared" si="47"/>
        <v>1.8202891980671527</v>
      </c>
      <c r="BJ36">
        <v>8</v>
      </c>
      <c r="BK36" s="1">
        <f t="shared" si="48"/>
        <v>8.9454363334701448</v>
      </c>
      <c r="BL36" s="1">
        <f t="shared" si="49"/>
        <v>0.25498038640238119</v>
      </c>
      <c r="BM36" s="1">
        <f t="shared" si="50"/>
        <v>2.216898357527004</v>
      </c>
      <c r="BN36" s="1">
        <f t="shared" si="51"/>
        <v>-1.711161865007444</v>
      </c>
      <c r="BO36" s="1">
        <f t="shared" si="52"/>
        <v>0.43331751220325909</v>
      </c>
      <c r="BP36" s="1">
        <f t="shared" si="53"/>
        <v>0.50573649251955999</v>
      </c>
      <c r="BQ36" s="1">
        <f t="shared" si="54"/>
        <v>7.2418980316300896E-2</v>
      </c>
      <c r="BR36" s="85" t="s">
        <v>126</v>
      </c>
      <c r="BS36" s="129" t="s">
        <v>125</v>
      </c>
      <c r="BT36" s="129" t="s">
        <v>126</v>
      </c>
      <c r="BU36" s="81">
        <f t="shared" ref="BU36:BU57" si="113">AY36/4</f>
        <v>1.4457754106182488</v>
      </c>
      <c r="BV36" s="81">
        <f t="shared" ref="BV36:BV57" si="114">AW36+AZ36+(BA36*2)</f>
        <v>0.43331751220325909</v>
      </c>
      <c r="BW36" s="81">
        <f t="shared" ref="BW36:BW57" si="115">AV36+BD36+BC36</f>
        <v>7.1429467896620755</v>
      </c>
      <c r="BX36" s="81">
        <f t="shared" ref="BX36:BX57" si="116">BU36+BV36+BW36</f>
        <v>9.0220397124835827</v>
      </c>
      <c r="BY36" s="81">
        <f t="shared" ref="BY36:BY57" si="117">BU36/BX36</f>
        <v>0.16024928471748617</v>
      </c>
      <c r="BZ36" s="81">
        <f t="shared" ref="BZ36:BZ57" si="118">BV36/BX36</f>
        <v>4.8028774646567775E-2</v>
      </c>
      <c r="CA36" s="81">
        <f t="shared" ref="CA36:CA57" si="119">BW36/BX36</f>
        <v>0.79172194063594614</v>
      </c>
      <c r="CB36" s="81">
        <f t="shared" ref="CB36:CB57" si="120">CA36+BZ36/2</f>
        <v>0.81573632795923001</v>
      </c>
      <c r="CC36" s="81">
        <f t="shared" ref="CC36:CC57" si="121">BZ36*SIN(2*PI()/6)</f>
        <v>4.1594138956565663E-2</v>
      </c>
      <c r="CD36" s="85" t="s">
        <v>126</v>
      </c>
      <c r="CE36" s="129" t="s">
        <v>125</v>
      </c>
      <c r="CF36" s="129" t="s">
        <v>126</v>
      </c>
      <c r="CG36" s="81">
        <f t="shared" ref="CG36:CG57" si="122">AY36/4</f>
        <v>1.4457754106182488</v>
      </c>
      <c r="CH36" s="81">
        <f t="shared" ref="CH36:CH57" si="123">AW36+AZ36+(BA36*2)</f>
        <v>0.43331751220325909</v>
      </c>
      <c r="CI36" s="81">
        <f t="shared" ref="CI36:CI57" si="124">(AV36+BD36+BC36)/3</f>
        <v>2.3809822632206918</v>
      </c>
      <c r="CJ36" s="81">
        <f t="shared" ref="CJ36:CJ57" si="125">CG36+CH36+CI36</f>
        <v>4.2600751860421999</v>
      </c>
      <c r="CK36" s="81">
        <f t="shared" ref="CK36:CK57" si="126">CG36/CJ36</f>
        <v>0.33937790942169699</v>
      </c>
      <c r="CL36" s="81">
        <f t="shared" ref="CL36:CL57" si="127">CH36/CJ36</f>
        <v>0.10171593065375693</v>
      </c>
      <c r="CM36" s="81">
        <f t="shared" ref="CM36:CM57" si="128">CI36/CJ36</f>
        <v>0.55890615992454595</v>
      </c>
      <c r="CN36" s="81">
        <f t="shared" ref="CN36:CN57" si="129">CM36+CL36/2</f>
        <v>0.60976412525142443</v>
      </c>
      <c r="CO36" s="81">
        <f t="shared" ref="CO36:CO57" si="130">CL36*SIN(2*PI()/6)</f>
        <v>8.8088579915729798E-2</v>
      </c>
      <c r="CP36" s="85" t="s">
        <v>126</v>
      </c>
      <c r="CQ36" s="129" t="s">
        <v>125</v>
      </c>
      <c r="CR36" s="129" t="s">
        <v>126</v>
      </c>
      <c r="CS36" s="81">
        <f t="shared" ref="CS36:CS57" si="131">((AX36+BE36)-CH36)/2</f>
        <v>1.8019350216954493</v>
      </c>
      <c r="CT36" s="81">
        <f t="shared" ref="CT36:CT57" si="132">AW36+AZ36+(BA36*2)</f>
        <v>0.43331751220325909</v>
      </c>
      <c r="CU36" s="81">
        <f t="shared" ref="CU36:CU57" si="133">(AV36+BD36+BC36)/3</f>
        <v>2.3809822632206918</v>
      </c>
      <c r="CV36" s="81">
        <f t="shared" ref="CV36:CV57" si="134">CS36+CT36+CU36</f>
        <v>4.6162347971194002</v>
      </c>
      <c r="CW36" s="81">
        <f t="shared" ref="CW36:CW57" si="135">CS36/CV36</f>
        <v>0.39034735036005613</v>
      </c>
      <c r="CX36" s="81">
        <f t="shared" ref="CX36:CX57" si="136">CT36/CV36</f>
        <v>9.3868169893276593E-2</v>
      </c>
      <c r="CY36" s="81">
        <f t="shared" ref="CY36:CY57" si="137">CU36/CV36</f>
        <v>0.51578447974666719</v>
      </c>
      <c r="CZ36" s="81">
        <f t="shared" ref="CZ36:CZ57" si="138">CY36+CX36/2</f>
        <v>0.5627185646933055</v>
      </c>
      <c r="DA36" s="81">
        <f t="shared" ref="DA36:DA57" si="139">CX36*SIN(2*PI()/6)</f>
        <v>8.129221973433115E-2</v>
      </c>
      <c r="DB36" s="85" t="s">
        <v>126</v>
      </c>
      <c r="DC36" s="129" t="s">
        <v>125</v>
      </c>
      <c r="DD36" s="129" t="s">
        <v>126</v>
      </c>
      <c r="DE36" s="81">
        <f t="shared" ref="DE36:DE57" si="140">AX36</f>
        <v>4.0371875555941577</v>
      </c>
      <c r="DF36" s="81">
        <f t="shared" si="40"/>
        <v>5.7831016424729951</v>
      </c>
      <c r="DG36" s="81">
        <f t="shared" ref="DG36:DG57" si="141">AV36+BD36+BC36</f>
        <v>7.1429467896620755</v>
      </c>
      <c r="DH36" s="81">
        <f t="shared" ref="DH36:DH57" si="142">DE36+DF36+DG36</f>
        <v>16.963235987729227</v>
      </c>
      <c r="DI36" s="81">
        <f t="shared" ref="DI36:DI57" si="143">DE36/DH36</f>
        <v>0.23799630910721023</v>
      </c>
      <c r="DJ36" s="81">
        <f t="shared" ref="DJ36:DJ57" si="144">DF36/DH36</f>
        <v>0.34091971877631977</v>
      </c>
      <c r="DK36" s="81">
        <f t="shared" ref="DK36:DK57" si="145">DG36/DH36</f>
        <v>0.42108397211647008</v>
      </c>
      <c r="DL36" s="81">
        <f t="shared" ref="DL36:DL57" si="146">DK36+DJ36/2</f>
        <v>0.59154383150462997</v>
      </c>
      <c r="DM36" s="81">
        <f t="shared" ref="DM36:DM57" si="147">DJ36*SIN(2*PI()/6)</f>
        <v>0.2952451371113396</v>
      </c>
      <c r="DN36" s="129" t="s">
        <v>125</v>
      </c>
      <c r="DO36" s="129" t="s">
        <v>126</v>
      </c>
      <c r="DP36" s="62">
        <f t="shared" ref="DP36:DP57" si="148">AV36</f>
        <v>4.0718261631861594</v>
      </c>
      <c r="DQ36" s="62">
        <f t="shared" ref="DQ36:DQ57" si="149">BI36</f>
        <v>1.8202891980671527</v>
      </c>
      <c r="DR36" s="62">
        <f t="shared" ref="DR36:DR57" si="150">BD36+BE36</f>
        <v>3.0533209722168331</v>
      </c>
      <c r="DS36" s="1">
        <f t="shared" ref="DS36:DS57" si="151">DP36+DQ36+DR36</f>
        <v>8.9454363334701448</v>
      </c>
      <c r="DT36" s="1">
        <f t="shared" ref="DT36:DT57" si="152">DP36/DS36</f>
        <v>0.45518474576260298</v>
      </c>
      <c r="DU36" s="1">
        <f t="shared" ref="DU36:DU57" si="153">DQ36/DS36</f>
        <v>0.20348802788483095</v>
      </c>
      <c r="DV36" s="1">
        <f t="shared" ref="DV36:DV57" si="154">DR36/DS36</f>
        <v>0.34132722635256613</v>
      </c>
      <c r="DW36" s="1">
        <f t="shared" ref="DW36:DW57" si="155">DV36+DU36/2</f>
        <v>0.44307124029498157</v>
      </c>
      <c r="DX36" s="1">
        <f t="shared" ref="DX36:DX57" si="156">DU36*SIN(2*PI()/6)</f>
        <v>0.17622580151425982</v>
      </c>
      <c r="DY36" s="85" t="s">
        <v>126</v>
      </c>
      <c r="DZ36" s="1">
        <f t="shared" ref="DZ36:DZ57" si="157">BE36+BD36+AV36</f>
        <v>7.125147135402992</v>
      </c>
      <c r="EA36" s="1">
        <f t="shared" ref="EA36:EA57" si="158">AY36</f>
        <v>5.7831016424729951</v>
      </c>
      <c r="EB36" s="1">
        <f t="shared" ref="EB36:EB57" si="159">AX36</f>
        <v>4.0371875555941577</v>
      </c>
      <c r="EC36" s="1">
        <f t="shared" ref="EC36:EC57" si="160">DZ36+EA36+EB36</f>
        <v>16.945436333470145</v>
      </c>
      <c r="ED36" s="1">
        <f t="shared" ref="ED36:ED57" si="161">DZ36/EC36</f>
        <v>0.42047587298354799</v>
      </c>
      <c r="EE36" s="1">
        <f t="shared" ref="EE36:EE57" si="162">EA36/EC36</f>
        <v>0.34127782422754005</v>
      </c>
      <c r="EF36" s="1">
        <f t="shared" ref="EF36:EF57" si="163">EB36/EC36</f>
        <v>0.23824630278891193</v>
      </c>
      <c r="EG36" s="1">
        <f t="shared" ref="EG36:EG57" si="164">EF36+EE36/2</f>
        <v>0.40888521490268193</v>
      </c>
      <c r="EH36" s="1">
        <f t="shared" ref="EH36:EH57" si="165">EE36*SIN(2*PI()/6)</f>
        <v>0.29555526552933004</v>
      </c>
      <c r="EI36" s="129" t="s">
        <v>125</v>
      </c>
      <c r="EJ36" s="129" t="s">
        <v>126</v>
      </c>
      <c r="EK36" s="62">
        <f t="shared" si="94"/>
        <v>4.0718261631861594</v>
      </c>
      <c r="EL36" s="62">
        <f t="shared" si="95"/>
        <v>4.0371875555941577</v>
      </c>
      <c r="EM36" s="62">
        <f t="shared" si="96"/>
        <v>3.0533209722168331</v>
      </c>
      <c r="EN36" s="1">
        <f t="shared" si="97"/>
        <v>11.162334690997151</v>
      </c>
      <c r="EO36" s="1">
        <f t="shared" si="98"/>
        <v>0.36478266204204063</v>
      </c>
      <c r="EP36" s="1">
        <f t="shared" si="99"/>
        <v>0.36167949334562632</v>
      </c>
      <c r="EQ36" s="1">
        <f t="shared" si="100"/>
        <v>0.27353784461233305</v>
      </c>
      <c r="ER36" s="1">
        <f t="shared" si="101"/>
        <v>0.45437759128514621</v>
      </c>
      <c r="ES36" s="1">
        <f t="shared" si="102"/>
        <v>0.3132236292651972</v>
      </c>
    </row>
    <row r="37" spans="1:149" x14ac:dyDescent="0.2">
      <c r="A37" s="85" t="s">
        <v>114</v>
      </c>
      <c r="B37" s="85" t="s">
        <v>127</v>
      </c>
      <c r="C37" s="85" t="s">
        <v>126</v>
      </c>
      <c r="D37" s="96">
        <v>17.833765163262299</v>
      </c>
      <c r="E37" s="96">
        <v>0.12692637304701501</v>
      </c>
      <c r="F37" s="96">
        <v>22.158306411371498</v>
      </c>
      <c r="G37" s="96">
        <v>36.558050292790099</v>
      </c>
      <c r="H37" s="96">
        <v>0.14195542253052101</v>
      </c>
      <c r="I37" s="96">
        <v>0.90208544229482102</v>
      </c>
      <c r="J37" s="96">
        <v>0</v>
      </c>
      <c r="K37" s="96">
        <v>0.12757200740613001</v>
      </c>
      <c r="L37" s="96">
        <v>22.151338887297602</v>
      </c>
      <c r="M37" s="4">
        <v>1</v>
      </c>
      <c r="N37" s="4">
        <v>0</v>
      </c>
      <c r="O37">
        <f t="shared" si="108"/>
        <v>22.151338887297602</v>
      </c>
      <c r="P37" s="30">
        <f t="shared" si="109"/>
        <v>0</v>
      </c>
      <c r="R37" s="33">
        <v>25</v>
      </c>
      <c r="S37" s="85" t="s">
        <v>127</v>
      </c>
      <c r="T37" s="85" t="s">
        <v>126</v>
      </c>
      <c r="U37" s="1">
        <f t="shared" si="0"/>
        <v>442.41540965671788</v>
      </c>
      <c r="V37" s="1">
        <f t="shared" si="1"/>
        <v>4.0957203306555341</v>
      </c>
      <c r="W37" s="1">
        <f t="shared" si="2"/>
        <v>434.64704612341109</v>
      </c>
      <c r="X37" s="1">
        <f t="shared" si="3"/>
        <v>608.38825582942411</v>
      </c>
      <c r="Y37" s="1">
        <f t="shared" si="4"/>
        <v>3.0139155526649897</v>
      </c>
      <c r="Z37" s="1">
        <f t="shared" si="5"/>
        <v>16.08568905661236</v>
      </c>
      <c r="AA37" s="1">
        <f t="shared" si="6"/>
        <v>0</v>
      </c>
      <c r="AB37" s="1">
        <f t="shared" si="7"/>
        <v>1.7983744457243995</v>
      </c>
      <c r="AC37" s="1">
        <f t="shared" si="8"/>
        <v>308.29977574526936</v>
      </c>
      <c r="AD37" s="1">
        <f t="shared" si="9"/>
        <v>0</v>
      </c>
      <c r="AF37" s="85" t="s">
        <v>127</v>
      </c>
      <c r="AG37" s="85" t="s">
        <v>126</v>
      </c>
      <c r="AH37" s="1">
        <f t="shared" si="110"/>
        <v>442.41540965671788</v>
      </c>
      <c r="AI37" s="1">
        <f t="shared" si="11"/>
        <v>2.047860165327767</v>
      </c>
      <c r="AJ37" s="1">
        <f t="shared" si="12"/>
        <v>651.97056918511657</v>
      </c>
      <c r="AK37" s="1">
        <f t="shared" si="13"/>
        <v>1216.7765116588482</v>
      </c>
      <c r="AL37" s="1">
        <f t="shared" si="14"/>
        <v>1.5069577763324948</v>
      </c>
      <c r="AM37" s="1">
        <f t="shared" si="15"/>
        <v>16.08568905661236</v>
      </c>
      <c r="AN37" s="1">
        <f t="shared" si="16"/>
        <v>0</v>
      </c>
      <c r="AO37" s="1">
        <f t="shared" si="17"/>
        <v>1.7983744457243995</v>
      </c>
      <c r="AP37" s="1">
        <f t="shared" si="18"/>
        <v>308.29977574526936</v>
      </c>
      <c r="AQ37" s="1">
        <f t="shared" si="19"/>
        <v>0</v>
      </c>
      <c r="AR37" s="1">
        <f t="shared" si="111"/>
        <v>2640.9011476899491</v>
      </c>
      <c r="AT37" s="85" t="s">
        <v>127</v>
      </c>
      <c r="AU37" s="85" t="s">
        <v>126</v>
      </c>
      <c r="AV37" s="22">
        <f t="shared" si="112"/>
        <v>4.1881102786042161</v>
      </c>
      <c r="AW37" s="22">
        <f t="shared" si="21"/>
        <v>3.8771995822696213E-2</v>
      </c>
      <c r="AX37" s="22">
        <f t="shared" si="22"/>
        <v>4.1145713320584321</v>
      </c>
      <c r="AY37" s="22">
        <f t="shared" si="23"/>
        <v>5.7592865257527137</v>
      </c>
      <c r="AZ37" s="22">
        <f t="shared" si="24"/>
        <v>2.8531128051700497E-2</v>
      </c>
      <c r="BA37" s="22">
        <f t="shared" si="25"/>
        <v>0.15227462291311855</v>
      </c>
      <c r="BB37" s="22">
        <f t="shared" si="26"/>
        <v>0</v>
      </c>
      <c r="BC37" s="22">
        <f t="shared" si="27"/>
        <v>1.7024249916524469E-2</v>
      </c>
      <c r="BD37" s="22">
        <f t="shared" si="28"/>
        <v>2.9185092370358654</v>
      </c>
      <c r="BE37" s="22">
        <f t="shared" si="29"/>
        <v>0</v>
      </c>
      <c r="BF37" s="33">
        <v>25</v>
      </c>
      <c r="BG37" s="17">
        <f t="shared" si="45"/>
        <v>16.997501623367754</v>
      </c>
      <c r="BH37" s="1">
        <f t="shared" si="46"/>
        <v>2.2407134742472863</v>
      </c>
      <c r="BI37" s="1">
        <f t="shared" si="47"/>
        <v>1.8738578578111458</v>
      </c>
      <c r="BJ37">
        <v>8</v>
      </c>
      <c r="BK37" s="1">
        <f t="shared" si="48"/>
        <v>8.980477373451226</v>
      </c>
      <c r="BL37" s="1">
        <f t="shared" si="49"/>
        <v>0.21957774678751527</v>
      </c>
      <c r="BM37" s="1">
        <f t="shared" si="50"/>
        <v>2.2407134742472863</v>
      </c>
      <c r="BN37" s="1">
        <f t="shared" si="51"/>
        <v>-1.8348126047136013</v>
      </c>
      <c r="BO37" s="1">
        <f t="shared" si="52"/>
        <v>0.37185236970063379</v>
      </c>
      <c r="BP37" s="1">
        <f t="shared" si="53"/>
        <v>0.40590086953368498</v>
      </c>
      <c r="BQ37" s="1">
        <f t="shared" si="54"/>
        <v>3.4048499833051193E-2</v>
      </c>
      <c r="BR37" s="85" t="s">
        <v>126</v>
      </c>
      <c r="BS37" s="85" t="s">
        <v>127</v>
      </c>
      <c r="BT37" s="85" t="s">
        <v>126</v>
      </c>
      <c r="BU37" s="1">
        <f t="shared" si="113"/>
        <v>1.4398216314381784</v>
      </c>
      <c r="BV37" s="1">
        <f t="shared" si="114"/>
        <v>0.37185236970063384</v>
      </c>
      <c r="BW37" s="1">
        <f t="shared" si="115"/>
        <v>7.1236437655566061</v>
      </c>
      <c r="BX37" s="1">
        <f t="shared" si="116"/>
        <v>8.9353177666954178</v>
      </c>
      <c r="BY37" s="1">
        <f t="shared" si="117"/>
        <v>0.16113826827791408</v>
      </c>
      <c r="BZ37" s="1">
        <f t="shared" si="118"/>
        <v>4.1616020762757652E-2</v>
      </c>
      <c r="CA37" s="1">
        <f t="shared" si="119"/>
        <v>0.79724571095932828</v>
      </c>
      <c r="CB37" s="1">
        <f t="shared" si="120"/>
        <v>0.81805372134070709</v>
      </c>
      <c r="CC37" s="1">
        <f t="shared" si="121"/>
        <v>3.6040531184968777E-2</v>
      </c>
      <c r="CD37" s="85" t="s">
        <v>126</v>
      </c>
      <c r="CE37" s="85" t="s">
        <v>127</v>
      </c>
      <c r="CF37" s="85" t="s">
        <v>126</v>
      </c>
      <c r="CG37" s="1">
        <f t="shared" si="122"/>
        <v>1.4398216314381784</v>
      </c>
      <c r="CH37" s="1">
        <f t="shared" si="123"/>
        <v>0.37185236970063384</v>
      </c>
      <c r="CI37" s="1">
        <f t="shared" si="124"/>
        <v>2.3745479218522019</v>
      </c>
      <c r="CJ37" s="1">
        <f t="shared" si="125"/>
        <v>4.186221922991014</v>
      </c>
      <c r="CK37" s="1">
        <f t="shared" si="126"/>
        <v>0.34394297720590983</v>
      </c>
      <c r="CL37" s="1">
        <f t="shared" si="127"/>
        <v>8.8827677208987765E-2</v>
      </c>
      <c r="CM37" s="1">
        <f t="shared" si="128"/>
        <v>0.56722934558510241</v>
      </c>
      <c r="CN37" s="1">
        <f t="shared" si="129"/>
        <v>0.61164318418959629</v>
      </c>
      <c r="CO37" s="1">
        <f t="shared" si="130"/>
        <v>7.6927025022147405E-2</v>
      </c>
      <c r="CP37" s="85" t="s">
        <v>126</v>
      </c>
      <c r="CQ37" s="85" t="s">
        <v>127</v>
      </c>
      <c r="CR37" s="85" t="s">
        <v>126</v>
      </c>
      <c r="CS37" s="1">
        <f t="shared" si="131"/>
        <v>1.8713594811788992</v>
      </c>
      <c r="CT37" s="1">
        <f t="shared" si="132"/>
        <v>0.37185236970063384</v>
      </c>
      <c r="CU37" s="1">
        <f t="shared" si="133"/>
        <v>2.3745479218522019</v>
      </c>
      <c r="CV37" s="1">
        <f t="shared" si="134"/>
        <v>4.617759772731735</v>
      </c>
      <c r="CW37" s="1">
        <f t="shared" si="135"/>
        <v>0.40525267083606997</v>
      </c>
      <c r="CX37" s="1">
        <f t="shared" si="136"/>
        <v>8.0526573057449591E-2</v>
      </c>
      <c r="CY37" s="1">
        <f t="shared" si="137"/>
        <v>0.51422075610648044</v>
      </c>
      <c r="CZ37" s="1">
        <f t="shared" si="138"/>
        <v>0.55448404263520523</v>
      </c>
      <c r="DA37" s="1">
        <f t="shared" si="139"/>
        <v>6.9738057947454871E-2</v>
      </c>
      <c r="DB37" s="85" t="s">
        <v>126</v>
      </c>
      <c r="DC37" s="85" t="s">
        <v>127</v>
      </c>
      <c r="DD37" s="85" t="s">
        <v>126</v>
      </c>
      <c r="DE37" s="1">
        <f t="shared" si="140"/>
        <v>4.1145713320584321</v>
      </c>
      <c r="DF37" s="1">
        <f t="shared" si="40"/>
        <v>5.7592865257527137</v>
      </c>
      <c r="DG37" s="1">
        <f t="shared" si="141"/>
        <v>7.1236437655566061</v>
      </c>
      <c r="DH37" s="1">
        <f t="shared" si="142"/>
        <v>16.997501623367754</v>
      </c>
      <c r="DI37" s="1">
        <f t="shared" si="143"/>
        <v>0.24206918306169295</v>
      </c>
      <c r="DJ37" s="1">
        <f t="shared" si="144"/>
        <v>0.33883135612324261</v>
      </c>
      <c r="DK37" s="1">
        <f t="shared" si="145"/>
        <v>0.41909946081506433</v>
      </c>
      <c r="DL37" s="1">
        <f t="shared" si="146"/>
        <v>0.58851513887668561</v>
      </c>
      <c r="DM37" s="1">
        <f t="shared" si="147"/>
        <v>0.29343656200146007</v>
      </c>
      <c r="DN37" s="85" t="s">
        <v>127</v>
      </c>
      <c r="DO37" s="85" t="s">
        <v>126</v>
      </c>
      <c r="DP37" s="62">
        <f t="shared" si="148"/>
        <v>4.1881102786042161</v>
      </c>
      <c r="DQ37" s="62">
        <f t="shared" si="149"/>
        <v>1.8738578578111458</v>
      </c>
      <c r="DR37" s="62">
        <f t="shared" si="150"/>
        <v>2.9185092370358654</v>
      </c>
      <c r="DS37" s="1">
        <f t="shared" si="151"/>
        <v>8.9804773734512278</v>
      </c>
      <c r="DT37" s="1">
        <f t="shared" si="152"/>
        <v>0.46635719956106425</v>
      </c>
      <c r="DU37" s="1">
        <f t="shared" si="153"/>
        <v>0.20865904783088562</v>
      </c>
      <c r="DV37" s="1">
        <f t="shared" si="154"/>
        <v>0.32498375260805012</v>
      </c>
      <c r="DW37" s="1">
        <f t="shared" si="155"/>
        <v>0.42931327652349294</v>
      </c>
      <c r="DX37" s="1">
        <f t="shared" si="156"/>
        <v>0.18070403615101921</v>
      </c>
      <c r="DY37" s="85" t="s">
        <v>126</v>
      </c>
      <c r="DZ37" s="1">
        <f t="shared" si="157"/>
        <v>7.106619515640082</v>
      </c>
      <c r="EA37" s="1">
        <f t="shared" si="158"/>
        <v>5.7592865257527137</v>
      </c>
      <c r="EB37" s="1">
        <f t="shared" si="159"/>
        <v>4.1145713320584321</v>
      </c>
      <c r="EC37" s="1">
        <f t="shared" si="160"/>
        <v>16.98047737345123</v>
      </c>
      <c r="ED37" s="1">
        <f t="shared" si="161"/>
        <v>0.41851706282128415</v>
      </c>
      <c r="EE37" s="1">
        <f t="shared" si="162"/>
        <v>0.33917106092419336</v>
      </c>
      <c r="EF37" s="1">
        <f t="shared" si="163"/>
        <v>0.24231187625452241</v>
      </c>
      <c r="EG37" s="1">
        <f t="shared" si="164"/>
        <v>0.41189740671661912</v>
      </c>
      <c r="EH37" s="1">
        <f t="shared" si="165"/>
        <v>0.29373075498887097</v>
      </c>
      <c r="EI37" s="85" t="s">
        <v>127</v>
      </c>
      <c r="EJ37" s="85" t="s">
        <v>126</v>
      </c>
      <c r="EK37" s="62">
        <f t="shared" si="94"/>
        <v>4.1881102786042161</v>
      </c>
      <c r="EL37" s="62">
        <f t="shared" si="95"/>
        <v>4.1145713320584321</v>
      </c>
      <c r="EM37" s="62">
        <f t="shared" si="96"/>
        <v>2.9185092370358654</v>
      </c>
      <c r="EN37" s="1">
        <f t="shared" si="97"/>
        <v>11.221190847698514</v>
      </c>
      <c r="EO37" s="1">
        <f t="shared" si="98"/>
        <v>0.37323224740119315</v>
      </c>
      <c r="EP37" s="1">
        <f t="shared" si="99"/>
        <v>0.36667866966208296</v>
      </c>
      <c r="EQ37" s="1">
        <f t="shared" si="100"/>
        <v>0.26008908293672384</v>
      </c>
      <c r="ER37" s="1">
        <f t="shared" si="101"/>
        <v>0.44342841776776531</v>
      </c>
      <c r="ES37" s="1">
        <f t="shared" si="102"/>
        <v>0.31755304295324616</v>
      </c>
    </row>
    <row r="38" spans="1:149" x14ac:dyDescent="0.2">
      <c r="A38" s="85" t="s">
        <v>114</v>
      </c>
      <c r="B38" s="85" t="s">
        <v>128</v>
      </c>
      <c r="C38" s="85" t="s">
        <v>126</v>
      </c>
      <c r="D38" s="96">
        <v>16.006176245762401</v>
      </c>
      <c r="E38" s="96">
        <v>0.17900186606389801</v>
      </c>
      <c r="F38" s="96">
        <v>21.975578180475399</v>
      </c>
      <c r="G38" s="96">
        <v>36.374274473932203</v>
      </c>
      <c r="H38" s="96">
        <v>0.32022596477054699</v>
      </c>
      <c r="I38" s="96">
        <v>0.84831731725107895</v>
      </c>
      <c r="J38" s="96">
        <v>1.6068694547967801E-2</v>
      </c>
      <c r="K38" s="96">
        <v>0.143703128411728</v>
      </c>
      <c r="L38" s="96">
        <v>24.136654128784699</v>
      </c>
      <c r="M38" s="4">
        <v>1</v>
      </c>
      <c r="N38" s="4">
        <v>0</v>
      </c>
      <c r="O38">
        <f t="shared" si="108"/>
        <v>24.136654128784699</v>
      </c>
      <c r="P38" s="30">
        <f t="shared" si="109"/>
        <v>0</v>
      </c>
      <c r="R38" s="33">
        <v>25</v>
      </c>
      <c r="S38" s="85" t="s">
        <v>128</v>
      </c>
      <c r="T38" s="85" t="s">
        <v>126</v>
      </c>
      <c r="U38" s="1">
        <f t="shared" si="0"/>
        <v>397.07705893729593</v>
      </c>
      <c r="V38" s="1">
        <f t="shared" si="1"/>
        <v>5.7761170075475317</v>
      </c>
      <c r="W38" s="1">
        <f t="shared" si="2"/>
        <v>431.06273402266373</v>
      </c>
      <c r="X38" s="1">
        <f t="shared" si="3"/>
        <v>605.32991302932601</v>
      </c>
      <c r="Y38" s="1">
        <f t="shared" si="4"/>
        <v>6.7988527552133116</v>
      </c>
      <c r="Z38" s="1">
        <f t="shared" si="5"/>
        <v>15.126913645703976</v>
      </c>
      <c r="AA38" s="1">
        <f t="shared" si="6"/>
        <v>0.33546335173210445</v>
      </c>
      <c r="AB38" s="1">
        <f t="shared" si="7"/>
        <v>2.0257738289213871</v>
      </c>
      <c r="AC38" s="1">
        <f t="shared" si="8"/>
        <v>335.9311639357648</v>
      </c>
      <c r="AD38" s="1">
        <f t="shared" si="9"/>
        <v>0</v>
      </c>
      <c r="AF38" s="85" t="s">
        <v>128</v>
      </c>
      <c r="AG38" s="85" t="s">
        <v>126</v>
      </c>
      <c r="AH38" s="1">
        <f t="shared" si="110"/>
        <v>397.07705893729593</v>
      </c>
      <c r="AI38" s="1">
        <f t="shared" si="11"/>
        <v>2.8880585037737658</v>
      </c>
      <c r="AJ38" s="1">
        <f t="shared" si="12"/>
        <v>646.59410103399557</v>
      </c>
      <c r="AK38" s="1">
        <f t="shared" si="13"/>
        <v>1210.659826058652</v>
      </c>
      <c r="AL38" s="1">
        <f t="shared" si="14"/>
        <v>3.3994263776066558</v>
      </c>
      <c r="AM38" s="1">
        <f t="shared" si="15"/>
        <v>15.126913645703976</v>
      </c>
      <c r="AN38" s="1">
        <f t="shared" si="16"/>
        <v>0.67092670346420891</v>
      </c>
      <c r="AO38" s="1">
        <f t="shared" si="17"/>
        <v>2.0257738289213871</v>
      </c>
      <c r="AP38" s="1">
        <f t="shared" si="18"/>
        <v>335.9311639357648</v>
      </c>
      <c r="AQ38" s="1">
        <f t="shared" si="19"/>
        <v>0</v>
      </c>
      <c r="AR38" s="1">
        <f t="shared" si="111"/>
        <v>2614.3732490251787</v>
      </c>
      <c r="AT38" s="85" t="s">
        <v>128</v>
      </c>
      <c r="AU38" s="85" t="s">
        <v>126</v>
      </c>
      <c r="AV38" s="22">
        <f t="shared" si="112"/>
        <v>3.797057852062192</v>
      </c>
      <c r="AW38" s="22">
        <f t="shared" si="21"/>
        <v>5.5234242181192689E-2</v>
      </c>
      <c r="AX38" s="22">
        <f t="shared" si="22"/>
        <v>4.1220465955214509</v>
      </c>
      <c r="AY38" s="22">
        <f t="shared" si="23"/>
        <v>5.7884802146655545</v>
      </c>
      <c r="AZ38" s="22">
        <f t="shared" si="24"/>
        <v>6.5014174599480015E-2</v>
      </c>
      <c r="BA38" s="22">
        <f t="shared" si="25"/>
        <v>0.14465143463490102</v>
      </c>
      <c r="BB38" s="22">
        <f t="shared" si="26"/>
        <v>3.2078754617114128E-3</v>
      </c>
      <c r="BC38" s="22">
        <f t="shared" si="27"/>
        <v>1.9371505481062597E-2</v>
      </c>
      <c r="BD38" s="22">
        <f t="shared" si="28"/>
        <v>3.2123489258947955</v>
      </c>
      <c r="BE38" s="22">
        <f t="shared" si="29"/>
        <v>0</v>
      </c>
      <c r="BF38" s="33">
        <v>25</v>
      </c>
      <c r="BG38" s="17">
        <f t="shared" si="45"/>
        <v>16.939305093625055</v>
      </c>
      <c r="BH38" s="1">
        <f t="shared" si="46"/>
        <v>2.2115197853344455</v>
      </c>
      <c r="BI38" s="1">
        <f t="shared" si="47"/>
        <v>1.9105268101870054</v>
      </c>
      <c r="BJ38">
        <v>8</v>
      </c>
      <c r="BK38" s="1">
        <f t="shared" si="48"/>
        <v>8.9199335881439925</v>
      </c>
      <c r="BL38" s="1">
        <f t="shared" si="49"/>
        <v>0.26489985141557371</v>
      </c>
      <c r="BM38" s="1">
        <f t="shared" si="50"/>
        <v>2.2115197853344455</v>
      </c>
      <c r="BN38" s="1">
        <f t="shared" si="51"/>
        <v>-1.7503939864749931</v>
      </c>
      <c r="BO38" s="1">
        <f t="shared" si="52"/>
        <v>0.40955128605047475</v>
      </c>
      <c r="BP38" s="1">
        <f t="shared" si="53"/>
        <v>0.46112579885945237</v>
      </c>
      <c r="BQ38" s="1">
        <f t="shared" si="54"/>
        <v>5.1574512808977624E-2</v>
      </c>
      <c r="BR38" s="85" t="s">
        <v>126</v>
      </c>
      <c r="BS38" s="85" t="s">
        <v>128</v>
      </c>
      <c r="BT38" s="85" t="s">
        <v>126</v>
      </c>
      <c r="BU38" s="1">
        <f t="shared" si="113"/>
        <v>1.4471200536663886</v>
      </c>
      <c r="BV38" s="1">
        <f t="shared" si="114"/>
        <v>0.40955128605047475</v>
      </c>
      <c r="BW38" s="1">
        <f t="shared" si="115"/>
        <v>7.0287782834380508</v>
      </c>
      <c r="BX38" s="1">
        <f t="shared" si="116"/>
        <v>8.8854496231549138</v>
      </c>
      <c r="BY38" s="1">
        <f t="shared" si="117"/>
        <v>0.16286402096020963</v>
      </c>
      <c r="BZ38" s="1">
        <f t="shared" si="118"/>
        <v>4.6092353614071511E-2</v>
      </c>
      <c r="CA38" s="1">
        <f t="shared" si="119"/>
        <v>0.79104362542571893</v>
      </c>
      <c r="CB38" s="1">
        <f t="shared" si="120"/>
        <v>0.81408980223275473</v>
      </c>
      <c r="CC38" s="1">
        <f t="shared" si="121"/>
        <v>3.9917149150001406E-2</v>
      </c>
      <c r="CD38" s="85" t="s">
        <v>126</v>
      </c>
      <c r="CE38" s="85" t="s">
        <v>128</v>
      </c>
      <c r="CF38" s="85" t="s">
        <v>126</v>
      </c>
      <c r="CG38" s="1">
        <f t="shared" si="122"/>
        <v>1.4471200536663886</v>
      </c>
      <c r="CH38" s="1">
        <f t="shared" si="123"/>
        <v>0.40955128605047475</v>
      </c>
      <c r="CI38" s="1">
        <f t="shared" si="124"/>
        <v>2.3429260944793504</v>
      </c>
      <c r="CJ38" s="1">
        <f t="shared" si="125"/>
        <v>4.1995974341962139</v>
      </c>
      <c r="CK38" s="1">
        <f t="shared" si="126"/>
        <v>0.34458542189850672</v>
      </c>
      <c r="CL38" s="1">
        <f t="shared" si="127"/>
        <v>9.7521558308328954E-2</v>
      </c>
      <c r="CM38" s="1">
        <f t="shared" si="128"/>
        <v>0.5578930197931643</v>
      </c>
      <c r="CN38" s="1">
        <f t="shared" si="129"/>
        <v>0.60665379894732874</v>
      </c>
      <c r="CO38" s="1">
        <f t="shared" si="130"/>
        <v>8.4456146911658259E-2</v>
      </c>
      <c r="CP38" s="85" t="s">
        <v>126</v>
      </c>
      <c r="CQ38" s="85" t="s">
        <v>128</v>
      </c>
      <c r="CR38" s="85" t="s">
        <v>126</v>
      </c>
      <c r="CS38" s="1">
        <f t="shared" si="131"/>
        <v>1.856247654735488</v>
      </c>
      <c r="CT38" s="1">
        <f t="shared" si="132"/>
        <v>0.40955128605047475</v>
      </c>
      <c r="CU38" s="1">
        <f t="shared" si="133"/>
        <v>2.3429260944793504</v>
      </c>
      <c r="CV38" s="1">
        <f t="shared" si="134"/>
        <v>4.6087250352653131</v>
      </c>
      <c r="CW38" s="1">
        <f t="shared" si="135"/>
        <v>0.40276814965782143</v>
      </c>
      <c r="CX38" s="1">
        <f t="shared" si="136"/>
        <v>8.8864335128836319E-2</v>
      </c>
      <c r="CY38" s="1">
        <f t="shared" si="137"/>
        <v>0.50836751521334222</v>
      </c>
      <c r="CZ38" s="1">
        <f t="shared" si="138"/>
        <v>0.55279968277776037</v>
      </c>
      <c r="DA38" s="1">
        <f t="shared" si="139"/>
        <v>7.6958771711986146E-2</v>
      </c>
      <c r="DB38" s="85" t="s">
        <v>126</v>
      </c>
      <c r="DC38" s="85" t="s">
        <v>128</v>
      </c>
      <c r="DD38" s="85" t="s">
        <v>126</v>
      </c>
      <c r="DE38" s="1">
        <f t="shared" si="140"/>
        <v>4.1220465955214509</v>
      </c>
      <c r="DF38" s="1">
        <f t="shared" si="40"/>
        <v>5.7884802146655545</v>
      </c>
      <c r="DG38" s="1">
        <f t="shared" si="141"/>
        <v>7.0287782834380508</v>
      </c>
      <c r="DH38" s="1">
        <f t="shared" si="142"/>
        <v>16.939305093625055</v>
      </c>
      <c r="DI38" s="1">
        <f t="shared" si="143"/>
        <v>0.24334213078627079</v>
      </c>
      <c r="DJ38" s="1">
        <f t="shared" si="144"/>
        <v>0.34171887115038702</v>
      </c>
      <c r="DK38" s="1">
        <f t="shared" si="145"/>
        <v>0.41493899806334228</v>
      </c>
      <c r="DL38" s="1">
        <f t="shared" si="146"/>
        <v>0.58579843363853579</v>
      </c>
      <c r="DM38" s="1">
        <f t="shared" si="147"/>
        <v>0.29593722336877648</v>
      </c>
      <c r="DN38" s="85" t="s">
        <v>128</v>
      </c>
      <c r="DO38" s="85" t="s">
        <v>126</v>
      </c>
      <c r="DP38" s="62">
        <f t="shared" si="148"/>
        <v>3.797057852062192</v>
      </c>
      <c r="DQ38" s="62">
        <f t="shared" si="149"/>
        <v>1.9105268101870054</v>
      </c>
      <c r="DR38" s="62">
        <f t="shared" si="150"/>
        <v>3.2123489258947955</v>
      </c>
      <c r="DS38" s="1">
        <f t="shared" si="151"/>
        <v>8.9199335881439925</v>
      </c>
      <c r="DT38" s="1">
        <f t="shared" si="152"/>
        <v>0.42568230071904173</v>
      </c>
      <c r="DU38" s="1">
        <f t="shared" si="153"/>
        <v>0.2141862146514632</v>
      </c>
      <c r="DV38" s="1">
        <f t="shared" si="154"/>
        <v>0.36013148462949512</v>
      </c>
      <c r="DW38" s="1">
        <f t="shared" si="155"/>
        <v>0.4672245919552267</v>
      </c>
      <c r="DX38" s="1">
        <f t="shared" si="156"/>
        <v>0.18549070302859386</v>
      </c>
      <c r="DY38" s="85" t="s">
        <v>126</v>
      </c>
      <c r="DZ38" s="1">
        <f t="shared" si="157"/>
        <v>7.009406777956988</v>
      </c>
      <c r="EA38" s="1">
        <f t="shared" si="158"/>
        <v>5.7884802146655545</v>
      </c>
      <c r="EB38" s="1">
        <f t="shared" si="159"/>
        <v>4.1220465955214509</v>
      </c>
      <c r="EC38" s="1">
        <f t="shared" si="160"/>
        <v>16.919933588143994</v>
      </c>
      <c r="ED38" s="1">
        <f t="shared" si="161"/>
        <v>0.41426916609581527</v>
      </c>
      <c r="EE38" s="1">
        <f t="shared" si="162"/>
        <v>0.34211010253146701</v>
      </c>
      <c r="EF38" s="1">
        <f t="shared" si="163"/>
        <v>0.24362073137271767</v>
      </c>
      <c r="EG38" s="1">
        <f t="shared" si="164"/>
        <v>0.41467578263845117</v>
      </c>
      <c r="EH38" s="1">
        <f t="shared" si="165"/>
        <v>0.29627603968354943</v>
      </c>
      <c r="EI38" s="85" t="s">
        <v>128</v>
      </c>
      <c r="EJ38" s="85" t="s">
        <v>126</v>
      </c>
      <c r="EK38" s="62">
        <f t="shared" si="94"/>
        <v>3.797057852062192</v>
      </c>
      <c r="EL38" s="62">
        <f t="shared" si="95"/>
        <v>4.1220465955214509</v>
      </c>
      <c r="EM38" s="62">
        <f t="shared" si="96"/>
        <v>3.2123489258947955</v>
      </c>
      <c r="EN38" s="1">
        <f t="shared" si="97"/>
        <v>11.131453373478438</v>
      </c>
      <c r="EO38" s="1">
        <f t="shared" si="98"/>
        <v>0.34111069998361404</v>
      </c>
      <c r="EP38" s="1">
        <f t="shared" si="99"/>
        <v>0.37030623560285048</v>
      </c>
      <c r="EQ38" s="1">
        <f t="shared" si="100"/>
        <v>0.28858306441353554</v>
      </c>
      <c r="ER38" s="1">
        <f t="shared" si="101"/>
        <v>0.47373618221496078</v>
      </c>
      <c r="ES38" s="1">
        <f t="shared" si="102"/>
        <v>0.32069460721185405</v>
      </c>
    </row>
    <row r="39" spans="1:149" x14ac:dyDescent="0.2">
      <c r="A39" s="85" t="s">
        <v>114</v>
      </c>
      <c r="B39" s="85" t="s">
        <v>129</v>
      </c>
      <c r="C39" s="85" t="s">
        <v>126</v>
      </c>
      <c r="D39" s="96">
        <v>16.177506670790599</v>
      </c>
      <c r="E39" s="96">
        <v>0.17111879088415899</v>
      </c>
      <c r="F39" s="96">
        <v>22.0689689066981</v>
      </c>
      <c r="G39" s="96">
        <v>36.589786952412602</v>
      </c>
      <c r="H39" s="96">
        <v>0.29375133626650701</v>
      </c>
      <c r="I39" s="96">
        <v>0.90168709356120402</v>
      </c>
      <c r="J39" s="96">
        <v>0</v>
      </c>
      <c r="K39" s="96">
        <v>0.129968872500479</v>
      </c>
      <c r="L39" s="96">
        <v>23.667211376886499</v>
      </c>
      <c r="M39" s="4">
        <v>1</v>
      </c>
      <c r="N39" s="4">
        <v>0</v>
      </c>
      <c r="O39">
        <f t="shared" si="108"/>
        <v>23.667211376886499</v>
      </c>
      <c r="P39" s="30">
        <f t="shared" si="109"/>
        <v>0</v>
      </c>
      <c r="R39" s="33">
        <v>25</v>
      </c>
      <c r="S39" s="85" t="s">
        <v>129</v>
      </c>
      <c r="T39" s="85" t="s">
        <v>126</v>
      </c>
      <c r="U39" s="1">
        <f t="shared" si="0"/>
        <v>401.32737957803516</v>
      </c>
      <c r="V39" s="1">
        <f t="shared" si="1"/>
        <v>5.521742203425589</v>
      </c>
      <c r="W39" s="1">
        <f t="shared" si="2"/>
        <v>432.89464312864067</v>
      </c>
      <c r="X39" s="1">
        <f t="shared" si="3"/>
        <v>608.91640792831754</v>
      </c>
      <c r="Y39" s="1">
        <f t="shared" si="4"/>
        <v>6.236758731772972</v>
      </c>
      <c r="Z39" s="1">
        <f t="shared" si="5"/>
        <v>16.078585833830314</v>
      </c>
      <c r="AA39" s="1">
        <f t="shared" si="6"/>
        <v>0</v>
      </c>
      <c r="AB39" s="1">
        <f t="shared" si="7"/>
        <v>1.832162899972074</v>
      </c>
      <c r="AC39" s="1">
        <f t="shared" si="8"/>
        <v>329.3975139441406</v>
      </c>
      <c r="AD39" s="1">
        <f t="shared" si="9"/>
        <v>0</v>
      </c>
      <c r="AF39" s="85" t="s">
        <v>129</v>
      </c>
      <c r="AG39" s="85" t="s">
        <v>126</v>
      </c>
      <c r="AH39" s="1">
        <f t="shared" si="110"/>
        <v>401.32737957803516</v>
      </c>
      <c r="AI39" s="1">
        <f t="shared" si="11"/>
        <v>2.7608711017127945</v>
      </c>
      <c r="AJ39" s="1">
        <f t="shared" si="12"/>
        <v>649.34196469296103</v>
      </c>
      <c r="AK39" s="1">
        <f t="shared" si="13"/>
        <v>1217.8328158566351</v>
      </c>
      <c r="AL39" s="1">
        <f t="shared" si="14"/>
        <v>3.118379365886486</v>
      </c>
      <c r="AM39" s="1">
        <f t="shared" si="15"/>
        <v>16.078585833830314</v>
      </c>
      <c r="AN39" s="1">
        <f t="shared" si="16"/>
        <v>0</v>
      </c>
      <c r="AO39" s="1">
        <f t="shared" si="17"/>
        <v>1.832162899972074</v>
      </c>
      <c r="AP39" s="1">
        <f t="shared" si="18"/>
        <v>329.3975139441406</v>
      </c>
      <c r="AQ39" s="1">
        <f t="shared" si="19"/>
        <v>0</v>
      </c>
      <c r="AR39" s="1">
        <f t="shared" si="111"/>
        <v>2621.6896732731734</v>
      </c>
      <c r="AT39" s="85" t="s">
        <v>129</v>
      </c>
      <c r="AU39" s="85" t="s">
        <v>126</v>
      </c>
      <c r="AV39" s="22">
        <f t="shared" si="112"/>
        <v>3.8269916503597745</v>
      </c>
      <c r="AW39" s="22">
        <f t="shared" si="21"/>
        <v>5.2654422257876414E-2</v>
      </c>
      <c r="AX39" s="22">
        <f t="shared" si="22"/>
        <v>4.1280118652274806</v>
      </c>
      <c r="AY39" s="22">
        <f t="shared" si="23"/>
        <v>5.8065263609945763</v>
      </c>
      <c r="AZ39" s="22">
        <f t="shared" si="24"/>
        <v>5.9472701854777425E-2</v>
      </c>
      <c r="BA39" s="22">
        <f t="shared" si="25"/>
        <v>0.15332274065217869</v>
      </c>
      <c r="BB39" s="22">
        <f t="shared" si="26"/>
        <v>0</v>
      </c>
      <c r="BC39" s="22">
        <f t="shared" si="27"/>
        <v>1.7471203005547019E-2</v>
      </c>
      <c r="BD39" s="22">
        <f t="shared" si="28"/>
        <v>3.1410803240958014</v>
      </c>
      <c r="BE39" s="22">
        <f t="shared" si="29"/>
        <v>0</v>
      </c>
      <c r="BF39" s="33">
        <v>25</v>
      </c>
      <c r="BG39" s="17">
        <f t="shared" si="45"/>
        <v>16.920081403683181</v>
      </c>
      <c r="BH39" s="1">
        <f t="shared" si="46"/>
        <v>2.1934736390054237</v>
      </c>
      <c r="BI39" s="1">
        <f t="shared" si="47"/>
        <v>1.934538226222057</v>
      </c>
      <c r="BJ39">
        <v>8</v>
      </c>
      <c r="BK39" s="1">
        <f t="shared" si="48"/>
        <v>8.902610200677632</v>
      </c>
      <c r="BL39" s="1">
        <f t="shared" si="49"/>
        <v>0.26544986476483251</v>
      </c>
      <c r="BM39" s="1">
        <f t="shared" si="50"/>
        <v>2.1934736390054255</v>
      </c>
      <c r="BN39" s="1">
        <f t="shared" si="51"/>
        <v>-1.7397586275773236</v>
      </c>
      <c r="BO39" s="1">
        <f t="shared" si="52"/>
        <v>0.41877260541701122</v>
      </c>
      <c r="BP39" s="1">
        <f t="shared" si="53"/>
        <v>0.45371501142810189</v>
      </c>
      <c r="BQ39" s="1">
        <f t="shared" si="54"/>
        <v>3.4942406011090665E-2</v>
      </c>
      <c r="BR39" s="85" t="s">
        <v>126</v>
      </c>
      <c r="BS39" s="85" t="s">
        <v>129</v>
      </c>
      <c r="BT39" s="85" t="s">
        <v>126</v>
      </c>
      <c r="BU39" s="1">
        <f t="shared" si="113"/>
        <v>1.4516315902486441</v>
      </c>
      <c r="BV39" s="1">
        <f t="shared" si="114"/>
        <v>0.41877260541701122</v>
      </c>
      <c r="BW39" s="1">
        <f t="shared" si="115"/>
        <v>6.985543177461123</v>
      </c>
      <c r="BX39" s="1">
        <f t="shared" si="116"/>
        <v>8.8559473731267779</v>
      </c>
      <c r="BY39" s="1">
        <f t="shared" si="117"/>
        <v>0.16391601362194128</v>
      </c>
      <c r="BZ39" s="1">
        <f t="shared" si="118"/>
        <v>4.7287160568249262E-2</v>
      </c>
      <c r="CA39" s="1">
        <f t="shared" si="119"/>
        <v>0.78879682580980948</v>
      </c>
      <c r="CB39" s="1">
        <f t="shared" si="120"/>
        <v>0.81244040609393409</v>
      </c>
      <c r="CC39" s="1">
        <f t="shared" si="121"/>
        <v>4.0951882324937648E-2</v>
      </c>
      <c r="CD39" s="85" t="s">
        <v>126</v>
      </c>
      <c r="CE39" s="85" t="s">
        <v>129</v>
      </c>
      <c r="CF39" s="85" t="s">
        <v>126</v>
      </c>
      <c r="CG39" s="1">
        <f t="shared" si="122"/>
        <v>1.4516315902486441</v>
      </c>
      <c r="CH39" s="1">
        <f t="shared" si="123"/>
        <v>0.41877260541701122</v>
      </c>
      <c r="CI39" s="1">
        <f t="shared" si="124"/>
        <v>2.3285143924870408</v>
      </c>
      <c r="CJ39" s="1">
        <f t="shared" si="125"/>
        <v>4.1989185881526963</v>
      </c>
      <c r="CK39" s="1">
        <f t="shared" si="126"/>
        <v>0.34571558361346694</v>
      </c>
      <c r="CL39" s="1">
        <f t="shared" si="127"/>
        <v>9.9733442462681607E-2</v>
      </c>
      <c r="CM39" s="1">
        <f t="shared" si="128"/>
        <v>0.55455097392385144</v>
      </c>
      <c r="CN39" s="1">
        <f t="shared" si="129"/>
        <v>0.60441769515519228</v>
      </c>
      <c r="CO39" s="1">
        <f t="shared" si="130"/>
        <v>8.6371694779555919E-2</v>
      </c>
      <c r="CP39" s="85" t="s">
        <v>126</v>
      </c>
      <c r="CQ39" s="85" t="s">
        <v>129</v>
      </c>
      <c r="CR39" s="85" t="s">
        <v>126</v>
      </c>
      <c r="CS39" s="1">
        <f t="shared" si="131"/>
        <v>1.8546196299052347</v>
      </c>
      <c r="CT39" s="1">
        <f t="shared" si="132"/>
        <v>0.41877260541701122</v>
      </c>
      <c r="CU39" s="1">
        <f t="shared" si="133"/>
        <v>2.3285143924870408</v>
      </c>
      <c r="CV39" s="1">
        <f t="shared" si="134"/>
        <v>4.6019066278092868</v>
      </c>
      <c r="CW39" s="1">
        <f t="shared" si="135"/>
        <v>0.40301113862193166</v>
      </c>
      <c r="CX39" s="1">
        <f t="shared" si="136"/>
        <v>9.0999804925717423E-2</v>
      </c>
      <c r="CY39" s="1">
        <f t="shared" si="137"/>
        <v>0.50598905645235082</v>
      </c>
      <c r="CZ39" s="1">
        <f t="shared" si="138"/>
        <v>0.55148895891520955</v>
      </c>
      <c r="DA39" s="1">
        <f t="shared" si="139"/>
        <v>7.8808142805099582E-2</v>
      </c>
      <c r="DB39" s="85" t="s">
        <v>126</v>
      </c>
      <c r="DC39" s="85" t="s">
        <v>129</v>
      </c>
      <c r="DD39" s="85" t="s">
        <v>126</v>
      </c>
      <c r="DE39" s="1">
        <f t="shared" si="140"/>
        <v>4.1280118652274806</v>
      </c>
      <c r="DF39" s="1">
        <f t="shared" si="40"/>
        <v>5.8065263609945763</v>
      </c>
      <c r="DG39" s="1">
        <f t="shared" si="141"/>
        <v>6.985543177461123</v>
      </c>
      <c r="DH39" s="1">
        <f t="shared" si="142"/>
        <v>16.920081403683177</v>
      </c>
      <c r="DI39" s="1">
        <f t="shared" si="143"/>
        <v>0.24397115869246891</v>
      </c>
      <c r="DJ39" s="1">
        <f t="shared" si="144"/>
        <v>0.34317366580344033</v>
      </c>
      <c r="DK39" s="1">
        <f t="shared" si="145"/>
        <v>0.4128551755040909</v>
      </c>
      <c r="DL39" s="1">
        <f t="shared" si="146"/>
        <v>0.58444200840581106</v>
      </c>
      <c r="DM39" s="1">
        <f t="shared" si="147"/>
        <v>0.29719711249561043</v>
      </c>
      <c r="DN39" s="85" t="s">
        <v>129</v>
      </c>
      <c r="DO39" s="85" t="s">
        <v>126</v>
      </c>
      <c r="DP39" s="62">
        <f t="shared" si="148"/>
        <v>3.8269916503597745</v>
      </c>
      <c r="DQ39" s="62">
        <f t="shared" si="149"/>
        <v>1.934538226222057</v>
      </c>
      <c r="DR39" s="62">
        <f t="shared" si="150"/>
        <v>3.1410803240958014</v>
      </c>
      <c r="DS39" s="1">
        <f t="shared" si="151"/>
        <v>8.902610200677632</v>
      </c>
      <c r="DT39" s="1">
        <f t="shared" si="152"/>
        <v>0.42987298826904485</v>
      </c>
      <c r="DU39" s="1">
        <f t="shared" si="153"/>
        <v>0.21730011565313817</v>
      </c>
      <c r="DV39" s="1">
        <f t="shared" si="154"/>
        <v>0.35282689607781709</v>
      </c>
      <c r="DW39" s="1">
        <f t="shared" si="155"/>
        <v>0.46147695390438614</v>
      </c>
      <c r="DX39" s="1">
        <f t="shared" si="156"/>
        <v>0.18818742040091418</v>
      </c>
      <c r="DY39" s="85" t="s">
        <v>126</v>
      </c>
      <c r="DZ39" s="1">
        <f t="shared" si="157"/>
        <v>6.9680719744555759</v>
      </c>
      <c r="EA39" s="1">
        <f t="shared" si="158"/>
        <v>5.8065263609945763</v>
      </c>
      <c r="EB39" s="1">
        <f t="shared" si="159"/>
        <v>4.1280118652274806</v>
      </c>
      <c r="EC39" s="1">
        <f t="shared" si="160"/>
        <v>16.902610200677632</v>
      </c>
      <c r="ED39" s="1">
        <f t="shared" si="161"/>
        <v>0.41224827950988441</v>
      </c>
      <c r="EE39" s="1">
        <f t="shared" si="162"/>
        <v>0.34352838360798205</v>
      </c>
      <c r="EF39" s="1">
        <f t="shared" si="163"/>
        <v>0.24422333688213357</v>
      </c>
      <c r="EG39" s="1">
        <f t="shared" si="164"/>
        <v>0.4159875286861246</v>
      </c>
      <c r="EH39" s="1">
        <f t="shared" si="165"/>
        <v>0.29750430712551817</v>
      </c>
      <c r="EI39" s="85" t="s">
        <v>129</v>
      </c>
      <c r="EJ39" s="85" t="s">
        <v>126</v>
      </c>
      <c r="EK39" s="62">
        <f t="shared" si="94"/>
        <v>3.8269916503597745</v>
      </c>
      <c r="EL39" s="62">
        <f t="shared" si="95"/>
        <v>4.1280118652274806</v>
      </c>
      <c r="EM39" s="62">
        <f t="shared" si="96"/>
        <v>3.1410803240958014</v>
      </c>
      <c r="EN39" s="1">
        <f t="shared" si="97"/>
        <v>11.096083839683057</v>
      </c>
      <c r="EO39" s="1">
        <f t="shared" si="98"/>
        <v>0.34489570425497856</v>
      </c>
      <c r="EP39" s="1">
        <f t="shared" si="99"/>
        <v>0.37202421366576399</v>
      </c>
      <c r="EQ39" s="1">
        <f t="shared" si="100"/>
        <v>0.28308008207925739</v>
      </c>
      <c r="ER39" s="1">
        <f t="shared" si="101"/>
        <v>0.46909218891213939</v>
      </c>
      <c r="ES39" s="1">
        <f t="shared" si="102"/>
        <v>0.32218241985748153</v>
      </c>
    </row>
    <row r="40" spans="1:149" x14ac:dyDescent="0.2">
      <c r="A40" s="85" t="s">
        <v>114</v>
      </c>
      <c r="B40" s="85" t="s">
        <v>130</v>
      </c>
      <c r="C40" s="85" t="s">
        <v>126</v>
      </c>
      <c r="D40" s="96">
        <v>16.1153083956447</v>
      </c>
      <c r="E40" s="96">
        <v>0.17838986275000801</v>
      </c>
      <c r="F40" s="96">
        <v>22.854994186209101</v>
      </c>
      <c r="G40" s="96">
        <v>38.0126931338962</v>
      </c>
      <c r="H40" s="96">
        <v>0.26675364017709302</v>
      </c>
      <c r="I40" s="96">
        <v>0.99266633197813303</v>
      </c>
      <c r="J40" s="96">
        <v>3.4670587168035803E-2</v>
      </c>
      <c r="K40" s="96">
        <v>7.89376635231928E-2</v>
      </c>
      <c r="L40" s="96">
        <v>21.465586198653501</v>
      </c>
      <c r="M40" s="4">
        <v>1</v>
      </c>
      <c r="N40" s="4">
        <v>0</v>
      </c>
      <c r="O40">
        <f t="shared" si="108"/>
        <v>21.465586198653501</v>
      </c>
      <c r="P40" s="30">
        <f t="shared" si="109"/>
        <v>0</v>
      </c>
      <c r="R40" s="33">
        <v>25</v>
      </c>
      <c r="S40" s="85" t="s">
        <v>130</v>
      </c>
      <c r="T40" s="85" t="s">
        <v>126</v>
      </c>
      <c r="U40" s="1">
        <f t="shared" ref="U40:U71" si="166">D40*1000/D$5</f>
        <v>399.78438093884142</v>
      </c>
      <c r="V40" s="1">
        <f t="shared" ref="V40:V71" si="167">E40*1000/E$5</f>
        <v>5.7563685947082286</v>
      </c>
      <c r="W40" s="1">
        <f t="shared" ref="W40:W71" si="168">F40*1000/F$5</f>
        <v>448.31294990602396</v>
      </c>
      <c r="X40" s="1">
        <f t="shared" ref="X40:X71" si="169">G40*1000/G$5</f>
        <v>632.59599157757032</v>
      </c>
      <c r="Y40" s="1">
        <f t="shared" ref="Y40:Y71" si="170">H40*1000/H$5</f>
        <v>5.663559239428726</v>
      </c>
      <c r="Z40" s="1">
        <f t="shared" ref="Z40:Z71" si="171">I40*1000/I$5</f>
        <v>17.70089750317641</v>
      </c>
      <c r="AA40" s="1">
        <f t="shared" ref="AA40:AA71" si="172">J40*1000/J$5</f>
        <v>0.72381184066880588</v>
      </c>
      <c r="AB40" s="1">
        <f t="shared" ref="AB40:AB71" si="173">K40*1000/K$5</f>
        <v>1.1127792042447679</v>
      </c>
      <c r="AC40" s="1">
        <f t="shared" ref="AC40:AC71" si="174">O40*1000/O$5</f>
        <v>298.7555490418024</v>
      </c>
      <c r="AD40" s="1">
        <f t="shared" ref="AD40:AD71" si="175">P40*1000/P$5</f>
        <v>0</v>
      </c>
      <c r="AF40" s="85" t="s">
        <v>130</v>
      </c>
      <c r="AG40" s="85" t="s">
        <v>126</v>
      </c>
      <c r="AH40" s="1">
        <f t="shared" si="110"/>
        <v>399.78438093884142</v>
      </c>
      <c r="AI40" s="1">
        <f t="shared" si="11"/>
        <v>2.8781842973541143</v>
      </c>
      <c r="AJ40" s="1">
        <f t="shared" si="12"/>
        <v>672.46942485903594</v>
      </c>
      <c r="AK40" s="1">
        <f t="shared" si="13"/>
        <v>1265.1919831551406</v>
      </c>
      <c r="AL40" s="1">
        <f t="shared" si="14"/>
        <v>2.831779619714363</v>
      </c>
      <c r="AM40" s="1">
        <f t="shared" si="15"/>
        <v>17.70089750317641</v>
      </c>
      <c r="AN40" s="1">
        <f t="shared" si="16"/>
        <v>1.4476236813376118</v>
      </c>
      <c r="AO40" s="1">
        <f t="shared" si="17"/>
        <v>1.1127792042447679</v>
      </c>
      <c r="AP40" s="1">
        <f t="shared" si="18"/>
        <v>298.7555490418024</v>
      </c>
      <c r="AQ40" s="1">
        <f t="shared" si="19"/>
        <v>0</v>
      </c>
      <c r="AR40" s="1">
        <f t="shared" si="111"/>
        <v>2662.1726023006477</v>
      </c>
      <c r="AT40" s="85" t="s">
        <v>130</v>
      </c>
      <c r="AU40" s="85" t="s">
        <v>126</v>
      </c>
      <c r="AV40" s="22">
        <f t="shared" si="112"/>
        <v>3.7543056054418491</v>
      </c>
      <c r="AW40" s="22">
        <f t="shared" si="21"/>
        <v>5.4057056534703822E-2</v>
      </c>
      <c r="AX40" s="22">
        <f t="shared" si="22"/>
        <v>4.2100289582894828</v>
      </c>
      <c r="AY40" s="22">
        <f t="shared" si="23"/>
        <v>5.9405989588248458</v>
      </c>
      <c r="AZ40" s="22">
        <f t="shared" si="24"/>
        <v>5.3185500017300547E-2</v>
      </c>
      <c r="BA40" s="22">
        <f t="shared" si="25"/>
        <v>0.16622605055621964</v>
      </c>
      <c r="BB40" s="22">
        <f t="shared" si="26"/>
        <v>6.7971911366987272E-3</v>
      </c>
      <c r="BC40" s="22">
        <f t="shared" si="27"/>
        <v>1.0449916012987897E-2</v>
      </c>
      <c r="BD40" s="22">
        <f t="shared" si="28"/>
        <v>2.8055614123556269</v>
      </c>
      <c r="BE40" s="22">
        <f t="shared" si="29"/>
        <v>0</v>
      </c>
      <c r="BF40" s="33">
        <v>25</v>
      </c>
      <c r="BG40" s="17">
        <f t="shared" si="45"/>
        <v>16.720944850924791</v>
      </c>
      <c r="BH40" s="1">
        <f t="shared" si="46"/>
        <v>2.0594010411751542</v>
      </c>
      <c r="BI40" s="1">
        <f t="shared" si="47"/>
        <v>2.1506279171143285</v>
      </c>
      <c r="BJ40">
        <v>8</v>
      </c>
      <c r="BK40" s="1">
        <f t="shared" si="48"/>
        <v>8.7104949349118037</v>
      </c>
      <c r="BL40" s="1">
        <f t="shared" si="49"/>
        <v>0.27346860710822402</v>
      </c>
      <c r="BM40" s="1">
        <f t="shared" si="50"/>
        <v>2.0594010411751533</v>
      </c>
      <c r="BN40" s="1">
        <f t="shared" si="51"/>
        <v>-1.5716177869379351</v>
      </c>
      <c r="BO40" s="1">
        <f t="shared" si="52"/>
        <v>0.43969465766444366</v>
      </c>
      <c r="BP40" s="1">
        <f t="shared" si="53"/>
        <v>0.48778325423721824</v>
      </c>
      <c r="BQ40" s="1">
        <f t="shared" si="54"/>
        <v>4.8088596572774589E-2</v>
      </c>
      <c r="BR40" s="85" t="s">
        <v>126</v>
      </c>
      <c r="BS40" s="85" t="s">
        <v>130</v>
      </c>
      <c r="BT40" s="85" t="s">
        <v>126</v>
      </c>
      <c r="BU40" s="1">
        <f t="shared" si="113"/>
        <v>1.4851497397062114</v>
      </c>
      <c r="BV40" s="1">
        <f t="shared" si="114"/>
        <v>0.43969465766444366</v>
      </c>
      <c r="BW40" s="1">
        <f t="shared" si="115"/>
        <v>6.5703169338104637</v>
      </c>
      <c r="BX40" s="1">
        <f t="shared" si="116"/>
        <v>8.4951613311811194</v>
      </c>
      <c r="BY40" s="1">
        <f t="shared" si="117"/>
        <v>0.17482301769302885</v>
      </c>
      <c r="BZ40" s="1">
        <f t="shared" si="118"/>
        <v>5.1758246903512425E-2</v>
      </c>
      <c r="CA40" s="1">
        <f t="shared" si="119"/>
        <v>0.77341873540345862</v>
      </c>
      <c r="CB40" s="1">
        <f t="shared" si="120"/>
        <v>0.79929785885521487</v>
      </c>
      <c r="CC40" s="1">
        <f t="shared" si="121"/>
        <v>4.4823956673789016E-2</v>
      </c>
      <c r="CD40" s="85" t="s">
        <v>126</v>
      </c>
      <c r="CE40" s="85" t="s">
        <v>130</v>
      </c>
      <c r="CF40" s="85" t="s">
        <v>126</v>
      </c>
      <c r="CG40" s="1">
        <f t="shared" si="122"/>
        <v>1.4851497397062114</v>
      </c>
      <c r="CH40" s="1">
        <f t="shared" si="123"/>
        <v>0.43969465766444366</v>
      </c>
      <c r="CI40" s="1">
        <f t="shared" si="124"/>
        <v>2.1901056446034879</v>
      </c>
      <c r="CJ40" s="1">
        <f t="shared" si="125"/>
        <v>4.1149500419741427</v>
      </c>
      <c r="CK40" s="1">
        <f t="shared" si="126"/>
        <v>0.36091561855115806</v>
      </c>
      <c r="CL40" s="1">
        <f t="shared" si="127"/>
        <v>0.1068529758999214</v>
      </c>
      <c r="CM40" s="1">
        <f t="shared" si="128"/>
        <v>0.53223140554892068</v>
      </c>
      <c r="CN40" s="1">
        <f t="shared" si="129"/>
        <v>0.58565789349888142</v>
      </c>
      <c r="CO40" s="1">
        <f t="shared" si="130"/>
        <v>9.2537391599298316E-2</v>
      </c>
      <c r="CP40" s="85" t="s">
        <v>126</v>
      </c>
      <c r="CQ40" s="85" t="s">
        <v>130</v>
      </c>
      <c r="CR40" s="85" t="s">
        <v>126</v>
      </c>
      <c r="CS40" s="1">
        <f t="shared" si="131"/>
        <v>1.8851671503125196</v>
      </c>
      <c r="CT40" s="1">
        <f t="shared" si="132"/>
        <v>0.43969465766444366</v>
      </c>
      <c r="CU40" s="1">
        <f t="shared" si="133"/>
        <v>2.1901056446034879</v>
      </c>
      <c r="CV40" s="1">
        <f t="shared" si="134"/>
        <v>4.5149674525804517</v>
      </c>
      <c r="CW40" s="1">
        <f t="shared" si="135"/>
        <v>0.4175372624746353</v>
      </c>
      <c r="CX40" s="1">
        <f t="shared" si="136"/>
        <v>9.7386008267489013E-2</v>
      </c>
      <c r="CY40" s="1">
        <f t="shared" si="137"/>
        <v>0.48507672925787554</v>
      </c>
      <c r="CZ40" s="1">
        <f t="shared" si="138"/>
        <v>0.53376973339162004</v>
      </c>
      <c r="DA40" s="1">
        <f t="shared" si="139"/>
        <v>8.4338757132806849E-2</v>
      </c>
      <c r="DB40" s="85" t="s">
        <v>126</v>
      </c>
      <c r="DC40" s="85" t="s">
        <v>130</v>
      </c>
      <c r="DD40" s="85" t="s">
        <v>126</v>
      </c>
      <c r="DE40" s="1">
        <f t="shared" si="140"/>
        <v>4.2100289582894828</v>
      </c>
      <c r="DF40" s="1">
        <f t="shared" si="40"/>
        <v>5.9405989588248458</v>
      </c>
      <c r="DG40" s="1">
        <f t="shared" si="141"/>
        <v>6.5703169338104637</v>
      </c>
      <c r="DH40" s="1">
        <f t="shared" si="142"/>
        <v>16.720944850924791</v>
      </c>
      <c r="DI40" s="1">
        <f t="shared" si="143"/>
        <v>0.25178176208485237</v>
      </c>
      <c r="DJ40" s="1">
        <f t="shared" si="144"/>
        <v>0.35527890390095312</v>
      </c>
      <c r="DK40" s="1">
        <f t="shared" si="145"/>
        <v>0.39293933401419456</v>
      </c>
      <c r="DL40" s="1">
        <f t="shared" si="146"/>
        <v>0.57057878596467115</v>
      </c>
      <c r="DM40" s="1">
        <f t="shared" si="147"/>
        <v>0.3076805562069157</v>
      </c>
      <c r="DN40" s="85" t="s">
        <v>130</v>
      </c>
      <c r="DO40" s="85" t="s">
        <v>126</v>
      </c>
      <c r="DP40" s="62">
        <f t="shared" si="148"/>
        <v>3.7543056054418491</v>
      </c>
      <c r="DQ40" s="62">
        <f t="shared" si="149"/>
        <v>2.1506279171143285</v>
      </c>
      <c r="DR40" s="62">
        <f t="shared" si="150"/>
        <v>2.8055614123556269</v>
      </c>
      <c r="DS40" s="1">
        <f t="shared" si="151"/>
        <v>8.7104949349118037</v>
      </c>
      <c r="DT40" s="1">
        <f t="shared" si="152"/>
        <v>0.43100944705157129</v>
      </c>
      <c r="DU40" s="1">
        <f t="shared" si="153"/>
        <v>0.24690077121732512</v>
      </c>
      <c r="DV40" s="1">
        <f t="shared" si="154"/>
        <v>0.3220897817311037</v>
      </c>
      <c r="DW40" s="1">
        <f t="shared" si="155"/>
        <v>0.44554016733976626</v>
      </c>
      <c r="DX40" s="1">
        <f t="shared" si="156"/>
        <v>0.21382234008817327</v>
      </c>
      <c r="DY40" s="85" t="s">
        <v>126</v>
      </c>
      <c r="DZ40" s="1">
        <f t="shared" si="157"/>
        <v>6.5598670177974761</v>
      </c>
      <c r="EA40" s="1">
        <f t="shared" si="158"/>
        <v>5.9405989588248458</v>
      </c>
      <c r="EB40" s="1">
        <f t="shared" si="159"/>
        <v>4.2100289582894828</v>
      </c>
      <c r="EC40" s="1">
        <f t="shared" si="160"/>
        <v>16.710494934911807</v>
      </c>
      <c r="ED40" s="1">
        <f t="shared" si="161"/>
        <v>0.39255970833589776</v>
      </c>
      <c r="EE40" s="1">
        <f t="shared" si="162"/>
        <v>0.35550107773370976</v>
      </c>
      <c r="EF40" s="1">
        <f t="shared" si="163"/>
        <v>0.25193921393039231</v>
      </c>
      <c r="EG40" s="1">
        <f t="shared" si="164"/>
        <v>0.42968975279724719</v>
      </c>
      <c r="EH40" s="1">
        <f t="shared" si="165"/>
        <v>0.30787296439013906</v>
      </c>
      <c r="EI40" s="85" t="s">
        <v>130</v>
      </c>
      <c r="EJ40" s="85" t="s">
        <v>126</v>
      </c>
      <c r="EK40" s="62">
        <f t="shared" si="94"/>
        <v>3.7543056054418491</v>
      </c>
      <c r="EL40" s="62">
        <f t="shared" si="95"/>
        <v>4.2100289582894828</v>
      </c>
      <c r="EM40" s="62">
        <f t="shared" si="96"/>
        <v>2.8055614123556269</v>
      </c>
      <c r="EN40" s="1">
        <f t="shared" si="97"/>
        <v>10.769895976086959</v>
      </c>
      <c r="EO40" s="1">
        <f t="shared" si="98"/>
        <v>0.34859255964753583</v>
      </c>
      <c r="EP40" s="1">
        <f t="shared" si="99"/>
        <v>0.39090711438970821</v>
      </c>
      <c r="EQ40" s="1">
        <f t="shared" si="100"/>
        <v>0.26050032596275602</v>
      </c>
      <c r="ER40" s="1">
        <f t="shared" si="101"/>
        <v>0.4559538831576101</v>
      </c>
      <c r="ES40" s="1">
        <f t="shared" si="102"/>
        <v>0.33853549158155677</v>
      </c>
    </row>
    <row r="41" spans="1:149" x14ac:dyDescent="0.2">
      <c r="A41" s="85" t="s">
        <v>114</v>
      </c>
      <c r="B41" s="85" t="s">
        <v>131</v>
      </c>
      <c r="C41" s="85" t="s">
        <v>126</v>
      </c>
      <c r="D41" s="96">
        <v>16.843434259729801</v>
      </c>
      <c r="E41" s="96">
        <v>0.12142275970960099</v>
      </c>
      <c r="F41" s="96">
        <v>22.226583986458198</v>
      </c>
      <c r="G41" s="96">
        <v>36.210495704435601</v>
      </c>
      <c r="H41" s="96">
        <v>0.29142405835298002</v>
      </c>
      <c r="I41" s="96">
        <v>0.92274294320174399</v>
      </c>
      <c r="J41" s="96">
        <v>6.0011126734877502E-3</v>
      </c>
      <c r="K41" s="96">
        <v>0.109936305281868</v>
      </c>
      <c r="L41" s="96">
        <v>23.267958870156601</v>
      </c>
      <c r="M41" s="4">
        <v>1</v>
      </c>
      <c r="N41" s="4">
        <v>0</v>
      </c>
      <c r="O41">
        <f t="shared" si="108"/>
        <v>23.267958870156601</v>
      </c>
      <c r="P41" s="30">
        <f t="shared" si="109"/>
        <v>0</v>
      </c>
      <c r="R41" s="33">
        <v>25</v>
      </c>
      <c r="S41" s="85" t="s">
        <v>131</v>
      </c>
      <c r="T41" s="85" t="s">
        <v>126</v>
      </c>
      <c r="U41" s="1">
        <f t="shared" si="166"/>
        <v>417.84753807317787</v>
      </c>
      <c r="V41" s="1">
        <f t="shared" si="167"/>
        <v>3.9181271284156503</v>
      </c>
      <c r="W41" s="1">
        <f t="shared" si="168"/>
        <v>435.98634732165948</v>
      </c>
      <c r="X41" s="1">
        <f t="shared" si="169"/>
        <v>602.60435520778162</v>
      </c>
      <c r="Y41" s="1">
        <f t="shared" si="170"/>
        <v>6.1873473111036095</v>
      </c>
      <c r="Z41" s="1">
        <f t="shared" si="171"/>
        <v>16.454046776065336</v>
      </c>
      <c r="AA41" s="1">
        <f t="shared" si="172"/>
        <v>0.12528418942563152</v>
      </c>
      <c r="AB41" s="1">
        <f t="shared" si="173"/>
        <v>1.5497650785321708</v>
      </c>
      <c r="AC41" s="1">
        <f t="shared" si="174"/>
        <v>323.84076367650113</v>
      </c>
      <c r="AD41" s="1">
        <f t="shared" si="175"/>
        <v>0</v>
      </c>
      <c r="AF41" s="85" t="s">
        <v>131</v>
      </c>
      <c r="AG41" s="85" t="s">
        <v>126</v>
      </c>
      <c r="AH41" s="1">
        <f t="shared" si="110"/>
        <v>417.84753807317787</v>
      </c>
      <c r="AI41" s="1">
        <f t="shared" si="11"/>
        <v>1.9590635642078251</v>
      </c>
      <c r="AJ41" s="1">
        <f t="shared" si="12"/>
        <v>653.97952098248925</v>
      </c>
      <c r="AK41" s="1">
        <f t="shared" si="13"/>
        <v>1205.2087104155632</v>
      </c>
      <c r="AL41" s="1">
        <f t="shared" si="14"/>
        <v>3.0936736555518047</v>
      </c>
      <c r="AM41" s="1">
        <f t="shared" si="15"/>
        <v>16.454046776065336</v>
      </c>
      <c r="AN41" s="1">
        <f t="shared" si="16"/>
        <v>0.25056837885126304</v>
      </c>
      <c r="AO41" s="1">
        <f t="shared" si="17"/>
        <v>1.5497650785321708</v>
      </c>
      <c r="AP41" s="1">
        <f t="shared" si="18"/>
        <v>323.84076367650113</v>
      </c>
      <c r="AQ41" s="1">
        <f t="shared" si="19"/>
        <v>0</v>
      </c>
      <c r="AR41" s="1">
        <f t="shared" si="111"/>
        <v>2624.1836506009399</v>
      </c>
      <c r="AT41" s="85" t="s">
        <v>131</v>
      </c>
      <c r="AU41" s="85" t="s">
        <v>126</v>
      </c>
      <c r="AV41" s="22">
        <f t="shared" si="112"/>
        <v>3.9807383334002795</v>
      </c>
      <c r="AW41" s="22">
        <f t="shared" si="21"/>
        <v>3.732710482666101E-2</v>
      </c>
      <c r="AX41" s="22">
        <f t="shared" si="22"/>
        <v>4.1535426381249874</v>
      </c>
      <c r="AY41" s="22">
        <f t="shared" si="23"/>
        <v>5.7408744531826574</v>
      </c>
      <c r="AZ41" s="22">
        <f t="shared" si="24"/>
        <v>5.8945448708274499E-2</v>
      </c>
      <c r="BA41" s="22">
        <f t="shared" si="25"/>
        <v>0.15675395634274061</v>
      </c>
      <c r="BB41" s="22">
        <f t="shared" si="26"/>
        <v>1.1935539400695274E-3</v>
      </c>
      <c r="BC41" s="22">
        <f t="shared" si="27"/>
        <v>1.4764258955135185E-2</v>
      </c>
      <c r="BD41" s="22">
        <f t="shared" si="28"/>
        <v>3.085157203101442</v>
      </c>
      <c r="BE41" s="22">
        <f t="shared" si="29"/>
        <v>0</v>
      </c>
      <c r="BF41" s="33">
        <v>25</v>
      </c>
      <c r="BG41" s="17">
        <f t="shared" si="45"/>
        <v>16.975076886764505</v>
      </c>
      <c r="BH41" s="1">
        <f t="shared" si="46"/>
        <v>2.2591255468173426</v>
      </c>
      <c r="BI41" s="1">
        <f t="shared" si="47"/>
        <v>1.8944170913076448</v>
      </c>
      <c r="BJ41">
        <v>8</v>
      </c>
      <c r="BK41" s="1">
        <f t="shared" si="48"/>
        <v>8.9603126278093654</v>
      </c>
      <c r="BL41" s="1">
        <f t="shared" si="49"/>
        <v>0.25302650987767611</v>
      </c>
      <c r="BM41" s="1">
        <f t="shared" si="50"/>
        <v>2.2591255468173443</v>
      </c>
      <c r="BN41" s="1">
        <f t="shared" si="51"/>
        <v>-1.8150423469263757</v>
      </c>
      <c r="BO41" s="1">
        <f t="shared" si="52"/>
        <v>0.40978046622041675</v>
      </c>
      <c r="BP41" s="1">
        <f t="shared" si="53"/>
        <v>0.44408319989096867</v>
      </c>
      <c r="BQ41" s="1">
        <f t="shared" si="54"/>
        <v>3.4302733670551921E-2</v>
      </c>
      <c r="BR41" s="85" t="s">
        <v>126</v>
      </c>
      <c r="BS41" s="85" t="s">
        <v>131</v>
      </c>
      <c r="BT41" s="85" t="s">
        <v>126</v>
      </c>
      <c r="BU41" s="1">
        <f t="shared" si="113"/>
        <v>1.4352186132956644</v>
      </c>
      <c r="BV41" s="1">
        <f t="shared" si="114"/>
        <v>0.40978046622041675</v>
      </c>
      <c r="BW41" s="1">
        <f t="shared" si="115"/>
        <v>7.0806597954568566</v>
      </c>
      <c r="BX41" s="1">
        <f t="shared" si="116"/>
        <v>8.9256588749729371</v>
      </c>
      <c r="BY41" s="1">
        <f t="shared" si="117"/>
        <v>0.16079693761543357</v>
      </c>
      <c r="BZ41" s="1">
        <f t="shared" si="118"/>
        <v>4.5910388461004141E-2</v>
      </c>
      <c r="CA41" s="1">
        <f t="shared" si="119"/>
        <v>0.7932926739235624</v>
      </c>
      <c r="CB41" s="1">
        <f t="shared" si="120"/>
        <v>0.81624786815406447</v>
      </c>
      <c r="CC41" s="1">
        <f t="shared" si="121"/>
        <v>3.9759562704841545E-2</v>
      </c>
      <c r="CD41" s="85" t="s">
        <v>126</v>
      </c>
      <c r="CE41" s="85" t="s">
        <v>131</v>
      </c>
      <c r="CF41" s="85" t="s">
        <v>126</v>
      </c>
      <c r="CG41" s="1">
        <f t="shared" si="122"/>
        <v>1.4352186132956644</v>
      </c>
      <c r="CH41" s="1">
        <f t="shared" si="123"/>
        <v>0.40978046622041675</v>
      </c>
      <c r="CI41" s="1">
        <f t="shared" si="124"/>
        <v>2.3602199318189521</v>
      </c>
      <c r="CJ41" s="1">
        <f t="shared" si="125"/>
        <v>4.205219011335033</v>
      </c>
      <c r="CK41" s="1">
        <f t="shared" si="126"/>
        <v>0.34129461733790289</v>
      </c>
      <c r="CL41" s="1">
        <f t="shared" si="127"/>
        <v>9.744568953861063E-2</v>
      </c>
      <c r="CM41" s="1">
        <f t="shared" si="128"/>
        <v>0.56125969312348656</v>
      </c>
      <c r="CN41" s="1">
        <f t="shared" si="129"/>
        <v>0.60998253789279189</v>
      </c>
      <c r="CO41" s="1">
        <f t="shared" si="130"/>
        <v>8.4390442629728321E-2</v>
      </c>
      <c r="CP41" s="85" t="s">
        <v>126</v>
      </c>
      <c r="CQ41" s="85" t="s">
        <v>131</v>
      </c>
      <c r="CR41" s="85" t="s">
        <v>126</v>
      </c>
      <c r="CS41" s="1">
        <f t="shared" si="131"/>
        <v>1.8718810859522854</v>
      </c>
      <c r="CT41" s="1">
        <f t="shared" si="132"/>
        <v>0.40978046622041675</v>
      </c>
      <c r="CU41" s="1">
        <f t="shared" si="133"/>
        <v>2.3602199318189521</v>
      </c>
      <c r="CV41" s="1">
        <f t="shared" si="134"/>
        <v>4.6418814839916536</v>
      </c>
      <c r="CW41" s="1">
        <f t="shared" si="135"/>
        <v>0.40325912938703784</v>
      </c>
      <c r="CX41" s="1">
        <f t="shared" si="136"/>
        <v>8.8278959218070718E-2</v>
      </c>
      <c r="CY41" s="1">
        <f t="shared" si="137"/>
        <v>0.50846191139489161</v>
      </c>
      <c r="CZ41" s="1">
        <f t="shared" si="138"/>
        <v>0.55260139100392691</v>
      </c>
      <c r="DA41" s="1">
        <f t="shared" si="139"/>
        <v>7.6451821302499681E-2</v>
      </c>
      <c r="DB41" s="85" t="s">
        <v>126</v>
      </c>
      <c r="DC41" s="85" t="s">
        <v>131</v>
      </c>
      <c r="DD41" s="85" t="s">
        <v>126</v>
      </c>
      <c r="DE41" s="1">
        <f t="shared" si="140"/>
        <v>4.1535426381249874</v>
      </c>
      <c r="DF41" s="1">
        <f t="shared" si="40"/>
        <v>5.7408744531826574</v>
      </c>
      <c r="DG41" s="1">
        <f t="shared" si="141"/>
        <v>7.0806597954568566</v>
      </c>
      <c r="DH41" s="1">
        <f t="shared" si="142"/>
        <v>16.975076886764501</v>
      </c>
      <c r="DI41" s="1">
        <f t="shared" si="143"/>
        <v>0.24468476142005061</v>
      </c>
      <c r="DJ41" s="1">
        <f t="shared" si="144"/>
        <v>0.33819431225426894</v>
      </c>
      <c r="DK41" s="1">
        <f t="shared" si="145"/>
        <v>0.41712092632568043</v>
      </c>
      <c r="DL41" s="1">
        <f t="shared" si="146"/>
        <v>0.58621808245281493</v>
      </c>
      <c r="DM41" s="1">
        <f t="shared" si="147"/>
        <v>0.29288486582760376</v>
      </c>
      <c r="DN41" s="85" t="s">
        <v>131</v>
      </c>
      <c r="DO41" s="85" t="s">
        <v>126</v>
      </c>
      <c r="DP41" s="62">
        <f t="shared" si="148"/>
        <v>3.9807383334002795</v>
      </c>
      <c r="DQ41" s="62">
        <f t="shared" si="149"/>
        <v>1.8944170913076448</v>
      </c>
      <c r="DR41" s="62">
        <f t="shared" si="150"/>
        <v>3.085157203101442</v>
      </c>
      <c r="DS41" s="1">
        <f t="shared" si="151"/>
        <v>8.9603126278093654</v>
      </c>
      <c r="DT41" s="1">
        <f t="shared" si="152"/>
        <v>0.44426333084022068</v>
      </c>
      <c r="DU41" s="1">
        <f t="shared" si="153"/>
        <v>0.21142310207214227</v>
      </c>
      <c r="DV41" s="1">
        <f t="shared" si="154"/>
        <v>0.34431356708763711</v>
      </c>
      <c r="DW41" s="1">
        <f t="shared" si="155"/>
        <v>0.45002511812370827</v>
      </c>
      <c r="DX41" s="1">
        <f t="shared" si="156"/>
        <v>0.18309777734138558</v>
      </c>
      <c r="DY41" s="85" t="s">
        <v>126</v>
      </c>
      <c r="DZ41" s="1">
        <f t="shared" si="157"/>
        <v>7.0658955365017215</v>
      </c>
      <c r="EA41" s="1">
        <f t="shared" si="158"/>
        <v>5.7408744531826574</v>
      </c>
      <c r="EB41" s="1">
        <f t="shared" si="159"/>
        <v>4.1535426381249874</v>
      </c>
      <c r="EC41" s="1">
        <f t="shared" si="160"/>
        <v>16.960312627809365</v>
      </c>
      <c r="ED41" s="1">
        <f t="shared" si="161"/>
        <v>0.41661351954774489</v>
      </c>
      <c r="EE41" s="1">
        <f t="shared" si="162"/>
        <v>0.3384887165210328</v>
      </c>
      <c r="EF41" s="1">
        <f t="shared" si="163"/>
        <v>0.24489776393122234</v>
      </c>
      <c r="EG41" s="1">
        <f t="shared" si="164"/>
        <v>0.41414212219173874</v>
      </c>
      <c r="EH41" s="1">
        <f t="shared" si="165"/>
        <v>0.29313982740160383</v>
      </c>
      <c r="EI41" s="85" t="s">
        <v>131</v>
      </c>
      <c r="EJ41" s="85" t="s">
        <v>126</v>
      </c>
      <c r="EK41" s="62">
        <f t="shared" si="94"/>
        <v>3.9807383334002795</v>
      </c>
      <c r="EL41" s="62">
        <f t="shared" si="95"/>
        <v>4.1535426381249874</v>
      </c>
      <c r="EM41" s="62">
        <f t="shared" si="96"/>
        <v>3.085157203101442</v>
      </c>
      <c r="EN41" s="1">
        <f t="shared" si="97"/>
        <v>11.21943817462671</v>
      </c>
      <c r="EO41" s="1">
        <f t="shared" si="98"/>
        <v>0.35480727924531086</v>
      </c>
      <c r="EP41" s="1">
        <f t="shared" si="99"/>
        <v>0.37020950367358152</v>
      </c>
      <c r="EQ41" s="1">
        <f t="shared" si="100"/>
        <v>0.27498321708110757</v>
      </c>
      <c r="ER41" s="1">
        <f t="shared" si="101"/>
        <v>0.46008796891789833</v>
      </c>
      <c r="ES41" s="1">
        <f t="shared" si="102"/>
        <v>0.32061083490375003</v>
      </c>
    </row>
    <row r="42" spans="1:149" x14ac:dyDescent="0.2">
      <c r="A42" s="85" t="s">
        <v>114</v>
      </c>
      <c r="B42" s="85" t="s">
        <v>132</v>
      </c>
      <c r="C42" s="85" t="s">
        <v>126</v>
      </c>
      <c r="D42" s="96">
        <v>16.666357822285502</v>
      </c>
      <c r="E42" s="96">
        <v>0.15215405614220301</v>
      </c>
      <c r="F42" s="96">
        <v>21.893591264222199</v>
      </c>
      <c r="G42" s="96">
        <v>36.755922470298998</v>
      </c>
      <c r="H42" s="96">
        <v>0.33367869959688001</v>
      </c>
      <c r="I42" s="96">
        <v>1.00019338482936</v>
      </c>
      <c r="J42" s="96">
        <v>3.7946012123574201E-2</v>
      </c>
      <c r="K42" s="96">
        <v>0.17472839850795799</v>
      </c>
      <c r="L42" s="96">
        <v>22.9854278919934</v>
      </c>
      <c r="M42" s="4">
        <v>1</v>
      </c>
      <c r="N42" s="4">
        <v>0</v>
      </c>
      <c r="O42">
        <f t="shared" si="108"/>
        <v>22.9854278919934</v>
      </c>
      <c r="P42" s="30">
        <f t="shared" si="109"/>
        <v>0</v>
      </c>
      <c r="R42" s="33">
        <v>25</v>
      </c>
      <c r="S42" s="85" t="s">
        <v>132</v>
      </c>
      <c r="T42" s="85" t="s">
        <v>126</v>
      </c>
      <c r="U42" s="1">
        <f t="shared" si="166"/>
        <v>413.45467185029776</v>
      </c>
      <c r="V42" s="1">
        <f t="shared" si="167"/>
        <v>4.909779159154664</v>
      </c>
      <c r="W42" s="1">
        <f t="shared" si="168"/>
        <v>429.4545167560259</v>
      </c>
      <c r="X42" s="1">
        <f t="shared" si="169"/>
        <v>611.68118605922768</v>
      </c>
      <c r="Y42" s="1">
        <f t="shared" si="170"/>
        <v>7.0844734521630572</v>
      </c>
      <c r="Z42" s="1">
        <f t="shared" si="171"/>
        <v>17.835117418497862</v>
      </c>
      <c r="AA42" s="1">
        <f t="shared" si="172"/>
        <v>0.7921923199076033</v>
      </c>
      <c r="AB42" s="1">
        <f t="shared" si="173"/>
        <v>2.4631350811836632</v>
      </c>
      <c r="AC42" s="1">
        <f t="shared" si="174"/>
        <v>319.90853015996385</v>
      </c>
      <c r="AD42" s="1">
        <f t="shared" si="175"/>
        <v>0</v>
      </c>
      <c r="AF42" s="85" t="s">
        <v>132</v>
      </c>
      <c r="AG42" s="85" t="s">
        <v>126</v>
      </c>
      <c r="AH42" s="1">
        <f t="shared" si="110"/>
        <v>413.45467185029776</v>
      </c>
      <c r="AI42" s="1">
        <f t="shared" si="11"/>
        <v>2.454889579577332</v>
      </c>
      <c r="AJ42" s="1">
        <f t="shared" si="12"/>
        <v>644.18177513403884</v>
      </c>
      <c r="AK42" s="1">
        <f t="shared" si="13"/>
        <v>1223.3623721184554</v>
      </c>
      <c r="AL42" s="1">
        <f t="shared" si="14"/>
        <v>3.5422367260815286</v>
      </c>
      <c r="AM42" s="1">
        <f t="shared" si="15"/>
        <v>17.835117418497862</v>
      </c>
      <c r="AN42" s="1">
        <f t="shared" si="16"/>
        <v>1.5843846398152066</v>
      </c>
      <c r="AO42" s="1">
        <f t="shared" si="17"/>
        <v>2.4631350811836632</v>
      </c>
      <c r="AP42" s="1">
        <f t="shared" si="18"/>
        <v>319.90853015996385</v>
      </c>
      <c r="AQ42" s="1">
        <f t="shared" si="19"/>
        <v>0</v>
      </c>
      <c r="AR42" s="1">
        <f t="shared" si="111"/>
        <v>2628.7871127079115</v>
      </c>
      <c r="AT42" s="85" t="s">
        <v>132</v>
      </c>
      <c r="AU42" s="85" t="s">
        <v>126</v>
      </c>
      <c r="AV42" s="22">
        <f t="shared" si="112"/>
        <v>3.9319908205156864</v>
      </c>
      <c r="AW42" s="22">
        <f t="shared" si="21"/>
        <v>4.6692437887230667E-2</v>
      </c>
      <c r="AX42" s="22">
        <f t="shared" si="22"/>
        <v>4.0841507731834277</v>
      </c>
      <c r="AY42" s="22">
        <f t="shared" si="23"/>
        <v>5.8171426577515382</v>
      </c>
      <c r="AZ42" s="22">
        <f t="shared" si="24"/>
        <v>6.7373974654658761E-2</v>
      </c>
      <c r="BA42" s="22">
        <f t="shared" si="25"/>
        <v>0.16961355801959482</v>
      </c>
      <c r="BB42" s="22">
        <f t="shared" si="26"/>
        <v>7.5338196470725871E-3</v>
      </c>
      <c r="BC42" s="22">
        <f t="shared" si="27"/>
        <v>2.3424634399610907E-2</v>
      </c>
      <c r="BD42" s="22">
        <f t="shared" si="28"/>
        <v>3.0423586662217992</v>
      </c>
      <c r="BE42" s="22">
        <f t="shared" si="29"/>
        <v>0</v>
      </c>
      <c r="BF42" s="33">
        <v>25</v>
      </c>
      <c r="BG42" s="17">
        <f t="shared" si="45"/>
        <v>16.899067552072061</v>
      </c>
      <c r="BH42" s="1">
        <f t="shared" si="46"/>
        <v>2.1828573422484618</v>
      </c>
      <c r="BI42" s="1">
        <f t="shared" si="47"/>
        <v>1.9012934309349658</v>
      </c>
      <c r="BJ42">
        <v>8</v>
      </c>
      <c r="BK42" s="1">
        <f t="shared" si="48"/>
        <v>8.8756429176724509</v>
      </c>
      <c r="BL42" s="1">
        <f t="shared" si="49"/>
        <v>0.28367997056148425</v>
      </c>
      <c r="BM42" s="1">
        <f t="shared" si="50"/>
        <v>2.182857342248461</v>
      </c>
      <c r="BN42" s="1">
        <f t="shared" si="51"/>
        <v>-1.6525792662798686</v>
      </c>
      <c r="BO42" s="1">
        <f t="shared" si="52"/>
        <v>0.45329352858107907</v>
      </c>
      <c r="BP42" s="1">
        <f t="shared" si="53"/>
        <v>0.53027807596859233</v>
      </c>
      <c r="BQ42" s="1">
        <f t="shared" si="54"/>
        <v>7.6984547387513258E-2</v>
      </c>
      <c r="BR42" s="85" t="s">
        <v>126</v>
      </c>
      <c r="BS42" s="85" t="s">
        <v>132</v>
      </c>
      <c r="BT42" s="85" t="s">
        <v>126</v>
      </c>
      <c r="BU42" s="1">
        <f t="shared" si="113"/>
        <v>1.4542856644378845</v>
      </c>
      <c r="BV42" s="1">
        <f t="shared" si="114"/>
        <v>0.45329352858107907</v>
      </c>
      <c r="BW42" s="1">
        <f t="shared" si="115"/>
        <v>6.9977741211370965</v>
      </c>
      <c r="BX42" s="1">
        <f t="shared" si="116"/>
        <v>8.9053533141560592</v>
      </c>
      <c r="BY42" s="1">
        <f t="shared" si="117"/>
        <v>0.16330465655148507</v>
      </c>
      <c r="BZ42" s="1">
        <f t="shared" si="118"/>
        <v>5.0901240252929449E-2</v>
      </c>
      <c r="CA42" s="1">
        <f t="shared" si="119"/>
        <v>0.78579410319558562</v>
      </c>
      <c r="CB42" s="1">
        <f t="shared" si="120"/>
        <v>0.81124472332205033</v>
      </c>
      <c r="CC42" s="1">
        <f t="shared" si="121"/>
        <v>4.4081767143171947E-2</v>
      </c>
      <c r="CD42" s="85" t="s">
        <v>126</v>
      </c>
      <c r="CE42" s="85" t="s">
        <v>132</v>
      </c>
      <c r="CF42" s="85" t="s">
        <v>126</v>
      </c>
      <c r="CG42" s="1">
        <f t="shared" si="122"/>
        <v>1.4542856644378845</v>
      </c>
      <c r="CH42" s="1">
        <f t="shared" si="123"/>
        <v>0.45329352858107907</v>
      </c>
      <c r="CI42" s="1">
        <f t="shared" si="124"/>
        <v>2.3325913737123654</v>
      </c>
      <c r="CJ42" s="1">
        <f t="shared" si="125"/>
        <v>4.2401705667313294</v>
      </c>
      <c r="CK42" s="1">
        <f t="shared" si="126"/>
        <v>0.34297810466595618</v>
      </c>
      <c r="CL42" s="1">
        <f t="shared" si="127"/>
        <v>0.10690455052389905</v>
      </c>
      <c r="CM42" s="1">
        <f t="shared" si="128"/>
        <v>0.55011734481014474</v>
      </c>
      <c r="CN42" s="1">
        <f t="shared" si="129"/>
        <v>0.60356962007209425</v>
      </c>
      <c r="CO42" s="1">
        <f t="shared" si="130"/>
        <v>9.2582056533853596E-2</v>
      </c>
      <c r="CP42" s="85" t="s">
        <v>126</v>
      </c>
      <c r="CQ42" s="85" t="s">
        <v>132</v>
      </c>
      <c r="CR42" s="85" t="s">
        <v>126</v>
      </c>
      <c r="CS42" s="1">
        <f t="shared" si="131"/>
        <v>1.8154286223011744</v>
      </c>
      <c r="CT42" s="1">
        <f t="shared" si="132"/>
        <v>0.45329352858107907</v>
      </c>
      <c r="CU42" s="1">
        <f t="shared" si="133"/>
        <v>2.3325913737123654</v>
      </c>
      <c r="CV42" s="1">
        <f t="shared" si="134"/>
        <v>4.6013135245946195</v>
      </c>
      <c r="CW42" s="1">
        <f t="shared" si="135"/>
        <v>0.39454573408168608</v>
      </c>
      <c r="CX42" s="1">
        <f t="shared" si="136"/>
        <v>9.851394089061008E-2</v>
      </c>
      <c r="CY42" s="1">
        <f t="shared" si="137"/>
        <v>0.5069403250277037</v>
      </c>
      <c r="CZ42" s="1">
        <f t="shared" si="138"/>
        <v>0.55619729547300878</v>
      </c>
      <c r="DA42" s="1">
        <f t="shared" si="139"/>
        <v>8.5315575438186908E-2</v>
      </c>
      <c r="DB42" s="85" t="s">
        <v>126</v>
      </c>
      <c r="DC42" s="85" t="s">
        <v>132</v>
      </c>
      <c r="DD42" s="85" t="s">
        <v>126</v>
      </c>
      <c r="DE42" s="1">
        <f t="shared" si="140"/>
        <v>4.0841507731834277</v>
      </c>
      <c r="DF42" s="1">
        <f t="shared" si="40"/>
        <v>5.8171426577515382</v>
      </c>
      <c r="DG42" s="1">
        <f t="shared" si="141"/>
        <v>6.9977741211370965</v>
      </c>
      <c r="DH42" s="1">
        <f t="shared" si="142"/>
        <v>16.899067552072061</v>
      </c>
      <c r="DI42" s="1">
        <f t="shared" si="143"/>
        <v>0.24167906072916159</v>
      </c>
      <c r="DJ42" s="1">
        <f t="shared" si="144"/>
        <v>0.34422861733801846</v>
      </c>
      <c r="DK42" s="1">
        <f t="shared" si="145"/>
        <v>0.41409232193282003</v>
      </c>
      <c r="DL42" s="1">
        <f t="shared" si="146"/>
        <v>0.5862066306018292</v>
      </c>
      <c r="DM42" s="1">
        <f t="shared" si="147"/>
        <v>0.29811072732431643</v>
      </c>
      <c r="DN42" s="85" t="s">
        <v>132</v>
      </c>
      <c r="DO42" s="85" t="s">
        <v>126</v>
      </c>
      <c r="DP42" s="62">
        <f t="shared" si="148"/>
        <v>3.9319908205156864</v>
      </c>
      <c r="DQ42" s="62">
        <f t="shared" si="149"/>
        <v>1.9012934309349658</v>
      </c>
      <c r="DR42" s="62">
        <f t="shared" si="150"/>
        <v>3.0423586662217992</v>
      </c>
      <c r="DS42" s="1">
        <f t="shared" si="151"/>
        <v>8.8756429176724509</v>
      </c>
      <c r="DT42" s="1">
        <f t="shared" si="152"/>
        <v>0.44300912699931061</v>
      </c>
      <c r="DU42" s="1">
        <f t="shared" si="153"/>
        <v>0.21421472771840186</v>
      </c>
      <c r="DV42" s="1">
        <f t="shared" si="154"/>
        <v>0.34277614528228761</v>
      </c>
      <c r="DW42" s="1">
        <f t="shared" si="155"/>
        <v>0.44988350914148856</v>
      </c>
      <c r="DX42" s="1">
        <f t="shared" si="156"/>
        <v>0.18551539606890255</v>
      </c>
      <c r="DY42" s="85" t="s">
        <v>126</v>
      </c>
      <c r="DZ42" s="1">
        <f t="shared" si="157"/>
        <v>6.974349486737486</v>
      </c>
      <c r="EA42" s="1">
        <f t="shared" si="158"/>
        <v>5.8171426577515382</v>
      </c>
      <c r="EB42" s="1">
        <f t="shared" si="159"/>
        <v>4.0841507731834277</v>
      </c>
      <c r="EC42" s="1">
        <f t="shared" si="160"/>
        <v>16.875642917672451</v>
      </c>
      <c r="ED42" s="1">
        <f t="shared" si="161"/>
        <v>0.41327903895346307</v>
      </c>
      <c r="EE42" s="1">
        <f t="shared" si="162"/>
        <v>0.34470643199375417</v>
      </c>
      <c r="EF42" s="1">
        <f t="shared" si="163"/>
        <v>0.24201452905278281</v>
      </c>
      <c r="EG42" s="1">
        <f t="shared" si="164"/>
        <v>0.4143677450496599</v>
      </c>
      <c r="EH42" s="1">
        <f t="shared" si="165"/>
        <v>0.29852452695448406</v>
      </c>
      <c r="EI42" s="85" t="s">
        <v>132</v>
      </c>
      <c r="EJ42" s="85" t="s">
        <v>126</v>
      </c>
      <c r="EK42" s="62">
        <f t="shared" si="94"/>
        <v>3.9319908205156864</v>
      </c>
      <c r="EL42" s="62">
        <f t="shared" si="95"/>
        <v>4.0841507731834277</v>
      </c>
      <c r="EM42" s="62">
        <f t="shared" si="96"/>
        <v>3.0423586662217992</v>
      </c>
      <c r="EN42" s="1">
        <f t="shared" si="97"/>
        <v>11.058500259920914</v>
      </c>
      <c r="EO42" s="1">
        <f t="shared" si="98"/>
        <v>0.35556275517452551</v>
      </c>
      <c r="EP42" s="1">
        <f t="shared" si="99"/>
        <v>0.3693223020471888</v>
      </c>
      <c r="EQ42" s="1">
        <f t="shared" si="100"/>
        <v>0.27511494277828563</v>
      </c>
      <c r="ER42" s="1">
        <f t="shared" si="101"/>
        <v>0.45977609380188</v>
      </c>
      <c r="ES42" s="1">
        <f t="shared" si="102"/>
        <v>0.31984249575701507</v>
      </c>
    </row>
    <row r="43" spans="1:149" s="24" customFormat="1" x14ac:dyDescent="0.2">
      <c r="A43" s="85" t="s">
        <v>114</v>
      </c>
      <c r="B43" s="85" t="s">
        <v>133</v>
      </c>
      <c r="C43" s="85" t="s">
        <v>126</v>
      </c>
      <c r="D43" s="96">
        <v>16.377146234664501</v>
      </c>
      <c r="E43" s="96">
        <v>0.11112879872496299</v>
      </c>
      <c r="F43" s="96">
        <v>22.131254590231102</v>
      </c>
      <c r="G43" s="96">
        <v>36.589502623493502</v>
      </c>
      <c r="H43" s="96">
        <v>0.42402847569942598</v>
      </c>
      <c r="I43" s="96">
        <v>0.80994412838203</v>
      </c>
      <c r="J43" s="96">
        <v>4.4821658978172099E-2</v>
      </c>
      <c r="K43" s="96">
        <v>0.106291155127509</v>
      </c>
      <c r="L43" s="96">
        <v>23.405882334698799</v>
      </c>
      <c r="M43" s="4">
        <v>1</v>
      </c>
      <c r="N43" s="4">
        <v>0</v>
      </c>
      <c r="O43">
        <f t="shared" si="108"/>
        <v>23.405882334698799</v>
      </c>
      <c r="P43" s="30">
        <f t="shared" si="109"/>
        <v>0</v>
      </c>
      <c r="R43" s="33">
        <v>25</v>
      </c>
      <c r="S43" s="85" t="s">
        <v>133</v>
      </c>
      <c r="T43" s="85" t="s">
        <v>126</v>
      </c>
      <c r="U43" s="1">
        <f t="shared" si="166"/>
        <v>406.27998597530387</v>
      </c>
      <c r="V43" s="1">
        <f t="shared" si="167"/>
        <v>3.5859567191017425</v>
      </c>
      <c r="W43" s="1">
        <f t="shared" si="168"/>
        <v>434.11641016538061</v>
      </c>
      <c r="X43" s="1">
        <f t="shared" si="169"/>
        <v>608.91167621057571</v>
      </c>
      <c r="Y43" s="1">
        <f t="shared" si="170"/>
        <v>9.0027277218561785</v>
      </c>
      <c r="Z43" s="1">
        <f t="shared" si="171"/>
        <v>14.442655641619652</v>
      </c>
      <c r="AA43" s="1">
        <f t="shared" si="172"/>
        <v>0.93573400789503347</v>
      </c>
      <c r="AB43" s="1">
        <f t="shared" si="173"/>
        <v>1.4983796294692082</v>
      </c>
      <c r="AC43" s="1">
        <f t="shared" si="174"/>
        <v>325.76036652329577</v>
      </c>
      <c r="AD43" s="1">
        <f t="shared" si="175"/>
        <v>0</v>
      </c>
      <c r="AF43" s="85" t="s">
        <v>133</v>
      </c>
      <c r="AG43" s="85" t="s">
        <v>126</v>
      </c>
      <c r="AH43" s="1">
        <f t="shared" si="110"/>
        <v>406.27998597530387</v>
      </c>
      <c r="AI43" s="1">
        <f t="shared" si="11"/>
        <v>1.7929783595508713</v>
      </c>
      <c r="AJ43" s="1">
        <f t="shared" si="12"/>
        <v>651.17461524807095</v>
      </c>
      <c r="AK43" s="1">
        <f t="shared" si="13"/>
        <v>1217.8233524211514</v>
      </c>
      <c r="AL43" s="1">
        <f t="shared" si="14"/>
        <v>4.5013638609280893</v>
      </c>
      <c r="AM43" s="1">
        <f t="shared" si="15"/>
        <v>14.442655641619652</v>
      </c>
      <c r="AN43" s="1">
        <f t="shared" si="16"/>
        <v>1.8714680157900669</v>
      </c>
      <c r="AO43" s="1">
        <f t="shared" si="17"/>
        <v>1.4983796294692082</v>
      </c>
      <c r="AP43" s="1">
        <f t="shared" si="18"/>
        <v>325.76036652329577</v>
      </c>
      <c r="AQ43" s="1">
        <f t="shared" si="19"/>
        <v>0</v>
      </c>
      <c r="AR43" s="1">
        <f t="shared" si="111"/>
        <v>2625.1451656751797</v>
      </c>
      <c r="AT43" s="85" t="s">
        <v>133</v>
      </c>
      <c r="AU43" s="85" t="s">
        <v>126</v>
      </c>
      <c r="AV43" s="22">
        <f t="shared" si="112"/>
        <v>3.8691192327911685</v>
      </c>
      <c r="AW43" s="22">
        <f t="shared" si="21"/>
        <v>3.4150080212606501E-2</v>
      </c>
      <c r="AX43" s="22">
        <f t="shared" si="22"/>
        <v>4.1342133745747267</v>
      </c>
      <c r="AY43" s="22">
        <f t="shared" si="23"/>
        <v>5.7988381382898249</v>
      </c>
      <c r="AZ43" s="22">
        <f t="shared" si="24"/>
        <v>8.5735522739565376E-2</v>
      </c>
      <c r="BA43" s="22">
        <f t="shared" si="25"/>
        <v>0.13754149513770833</v>
      </c>
      <c r="BB43" s="22">
        <f t="shared" si="26"/>
        <v>8.911259652705391E-3</v>
      </c>
      <c r="BC43" s="22">
        <f t="shared" si="27"/>
        <v>1.4269493065194256E-2</v>
      </c>
      <c r="BD43" s="22">
        <f t="shared" si="28"/>
        <v>3.1023081197826938</v>
      </c>
      <c r="BE43" s="22">
        <f t="shared" si="29"/>
        <v>0</v>
      </c>
      <c r="BF43" s="33">
        <v>25</v>
      </c>
      <c r="BG43" s="17">
        <f t="shared" si="45"/>
        <v>16.918748358503606</v>
      </c>
      <c r="BH43" s="1">
        <f t="shared" si="46"/>
        <v>2.2011618617101751</v>
      </c>
      <c r="BI43" s="1">
        <f t="shared" si="47"/>
        <v>1.9330515128645516</v>
      </c>
      <c r="BJ43">
        <v>8</v>
      </c>
      <c r="BK43" s="1">
        <f t="shared" si="48"/>
        <v>8.9044788654384135</v>
      </c>
      <c r="BL43" s="1">
        <f t="shared" si="49"/>
        <v>0.25742709808988024</v>
      </c>
      <c r="BM43" s="1">
        <f t="shared" si="50"/>
        <v>2.201161861710176</v>
      </c>
      <c r="BN43" s="1">
        <f t="shared" si="51"/>
        <v>-1.7420092437413786</v>
      </c>
      <c r="BO43" s="1">
        <f t="shared" si="52"/>
        <v>0.39496859322758854</v>
      </c>
      <c r="BP43" s="1">
        <f t="shared" si="53"/>
        <v>0.45915261796879747</v>
      </c>
      <c r="BQ43" s="1">
        <f t="shared" si="54"/>
        <v>6.4184024741208934E-2</v>
      </c>
      <c r="BR43" s="85" t="s">
        <v>126</v>
      </c>
      <c r="BS43" s="85" t="s">
        <v>133</v>
      </c>
      <c r="BT43" s="85" t="s">
        <v>126</v>
      </c>
      <c r="BU43" s="1">
        <f t="shared" si="113"/>
        <v>1.4497095345724562</v>
      </c>
      <c r="BV43" s="1">
        <f t="shared" si="114"/>
        <v>0.39496859322758854</v>
      </c>
      <c r="BW43" s="1">
        <f t="shared" si="115"/>
        <v>6.9856968456390565</v>
      </c>
      <c r="BX43" s="1">
        <f t="shared" si="116"/>
        <v>8.8303749734391008</v>
      </c>
      <c r="BY43" s="1">
        <f t="shared" si="117"/>
        <v>0.16417304349283465</v>
      </c>
      <c r="BZ43" s="1">
        <f t="shared" si="118"/>
        <v>4.4728405579107934E-2</v>
      </c>
      <c r="CA43" s="1">
        <f t="shared" si="119"/>
        <v>0.79109855092805748</v>
      </c>
      <c r="CB43" s="1">
        <f t="shared" si="120"/>
        <v>0.81346275371761145</v>
      </c>
      <c r="CC43" s="1">
        <f t="shared" si="121"/>
        <v>3.8735935502281084E-2</v>
      </c>
      <c r="CD43" s="85" t="s">
        <v>126</v>
      </c>
      <c r="CE43" s="85" t="s">
        <v>133</v>
      </c>
      <c r="CF43" s="85" t="s">
        <v>126</v>
      </c>
      <c r="CG43" s="1">
        <f t="shared" si="122"/>
        <v>1.4497095345724562</v>
      </c>
      <c r="CH43" s="1">
        <f t="shared" si="123"/>
        <v>0.39496859322758854</v>
      </c>
      <c r="CI43" s="1">
        <f t="shared" si="124"/>
        <v>2.328565615213019</v>
      </c>
      <c r="CJ43" s="1">
        <f t="shared" si="125"/>
        <v>4.1732437430130638</v>
      </c>
      <c r="CK43" s="1">
        <f t="shared" si="126"/>
        <v>0.34738194647738746</v>
      </c>
      <c r="CL43" s="1">
        <f t="shared" si="127"/>
        <v>9.4643068449776893E-2</v>
      </c>
      <c r="CM43" s="1">
        <f t="shared" si="128"/>
        <v>0.55797498507283561</v>
      </c>
      <c r="CN43" s="1">
        <f t="shared" si="129"/>
        <v>0.6052965192977241</v>
      </c>
      <c r="CO43" s="1">
        <f t="shared" si="130"/>
        <v>8.1963301569616301E-2</v>
      </c>
      <c r="CP43" s="85" t="s">
        <v>126</v>
      </c>
      <c r="CQ43" s="85" t="s">
        <v>133</v>
      </c>
      <c r="CR43" s="85" t="s">
        <v>126</v>
      </c>
      <c r="CS43" s="1">
        <f t="shared" si="131"/>
        <v>1.8696223906735692</v>
      </c>
      <c r="CT43" s="1">
        <f t="shared" si="132"/>
        <v>0.39496859322758854</v>
      </c>
      <c r="CU43" s="1">
        <f t="shared" si="133"/>
        <v>2.328565615213019</v>
      </c>
      <c r="CV43" s="1">
        <f t="shared" si="134"/>
        <v>4.5931565991141765</v>
      </c>
      <c r="CW43" s="1">
        <f t="shared" si="135"/>
        <v>0.40704520961339297</v>
      </c>
      <c r="CX43" s="1">
        <f t="shared" si="136"/>
        <v>8.5990665614092299E-2</v>
      </c>
      <c r="CY43" s="1">
        <f t="shared" si="137"/>
        <v>0.50696412477251473</v>
      </c>
      <c r="CZ43" s="1">
        <f t="shared" si="138"/>
        <v>0.54995945757956088</v>
      </c>
      <c r="DA43" s="1">
        <f t="shared" si="139"/>
        <v>7.4470100910136922E-2</v>
      </c>
      <c r="DB43" s="85" t="s">
        <v>126</v>
      </c>
      <c r="DC43" s="85" t="s">
        <v>133</v>
      </c>
      <c r="DD43" s="85" t="s">
        <v>126</v>
      </c>
      <c r="DE43" s="1">
        <f t="shared" si="140"/>
        <v>4.1342133745747267</v>
      </c>
      <c r="DF43" s="1">
        <f t="shared" si="40"/>
        <v>5.7988381382898249</v>
      </c>
      <c r="DG43" s="1">
        <f t="shared" si="141"/>
        <v>6.9856968456390565</v>
      </c>
      <c r="DH43" s="1">
        <f t="shared" si="142"/>
        <v>16.918748358503606</v>
      </c>
      <c r="DI43" s="1">
        <f t="shared" si="143"/>
        <v>0.24435692800506792</v>
      </c>
      <c r="DJ43" s="1">
        <f t="shared" si="144"/>
        <v>0.3427462845013145</v>
      </c>
      <c r="DK43" s="1">
        <f t="shared" si="145"/>
        <v>0.41289678749361769</v>
      </c>
      <c r="DL43" s="1">
        <f t="shared" si="146"/>
        <v>0.58426992974427494</v>
      </c>
      <c r="DM43" s="1">
        <f t="shared" si="147"/>
        <v>0.29682698943086694</v>
      </c>
      <c r="DN43" s="85" t="s">
        <v>133</v>
      </c>
      <c r="DO43" s="85" t="s">
        <v>126</v>
      </c>
      <c r="DP43" s="62">
        <f t="shared" si="148"/>
        <v>3.8691192327911685</v>
      </c>
      <c r="DQ43" s="62">
        <f t="shared" si="149"/>
        <v>1.9330515128645516</v>
      </c>
      <c r="DR43" s="62">
        <f t="shared" si="150"/>
        <v>3.1023081197826938</v>
      </c>
      <c r="DS43" s="1">
        <f t="shared" si="151"/>
        <v>8.9044788654384135</v>
      </c>
      <c r="DT43" s="1">
        <f t="shared" si="152"/>
        <v>0.43451383188842818</v>
      </c>
      <c r="DU43" s="1">
        <f t="shared" si="153"/>
        <v>0.21708755134086979</v>
      </c>
      <c r="DV43" s="1">
        <f t="shared" si="154"/>
        <v>0.34839861677070205</v>
      </c>
      <c r="DW43" s="1">
        <f t="shared" si="155"/>
        <v>0.45694239244113694</v>
      </c>
      <c r="DX43" s="1">
        <f t="shared" si="156"/>
        <v>0.18800333430655181</v>
      </c>
      <c r="DY43" s="85" t="s">
        <v>126</v>
      </c>
      <c r="DZ43" s="1">
        <f t="shared" si="157"/>
        <v>6.9714273525738619</v>
      </c>
      <c r="EA43" s="1">
        <f t="shared" si="158"/>
        <v>5.7988381382898249</v>
      </c>
      <c r="EB43" s="1">
        <f t="shared" si="159"/>
        <v>4.1342133745747267</v>
      </c>
      <c r="EC43" s="1">
        <f t="shared" si="160"/>
        <v>16.904478865438413</v>
      </c>
      <c r="ED43" s="1">
        <f t="shared" si="161"/>
        <v>0.41240119899981664</v>
      </c>
      <c r="EE43" s="1">
        <f t="shared" si="162"/>
        <v>0.343035605205534</v>
      </c>
      <c r="EF43" s="1">
        <f t="shared" si="163"/>
        <v>0.24456319579464936</v>
      </c>
      <c r="EG43" s="1">
        <f t="shared" si="164"/>
        <v>0.41608099839741636</v>
      </c>
      <c r="EH43" s="1">
        <f t="shared" si="165"/>
        <v>0.29707754851056184</v>
      </c>
      <c r="EI43" s="85" t="s">
        <v>133</v>
      </c>
      <c r="EJ43" s="85" t="s">
        <v>126</v>
      </c>
      <c r="EK43" s="62">
        <f t="shared" si="94"/>
        <v>3.8691192327911685</v>
      </c>
      <c r="EL43" s="62">
        <f t="shared" si="95"/>
        <v>4.1342133745747267</v>
      </c>
      <c r="EM43" s="62">
        <f t="shared" si="96"/>
        <v>3.1023081197826938</v>
      </c>
      <c r="EN43" s="1">
        <f t="shared" si="97"/>
        <v>11.10564072714859</v>
      </c>
      <c r="EO43" s="1">
        <f t="shared" si="98"/>
        <v>0.34839225649834055</v>
      </c>
      <c r="EP43" s="1">
        <f t="shared" si="99"/>
        <v>0.37226248139545209</v>
      </c>
      <c r="EQ43" s="1">
        <f t="shared" si="100"/>
        <v>0.27934526210620736</v>
      </c>
      <c r="ER43" s="1">
        <f t="shared" si="101"/>
        <v>0.46547650280393338</v>
      </c>
      <c r="ES43" s="1">
        <f t="shared" si="102"/>
        <v>0.32238876576429348</v>
      </c>
    </row>
    <row r="44" spans="1:149" s="24" customFormat="1" x14ac:dyDescent="0.2">
      <c r="A44" s="85" t="s">
        <v>114</v>
      </c>
      <c r="B44" s="85" t="s">
        <v>134</v>
      </c>
      <c r="C44" s="85" t="s">
        <v>126</v>
      </c>
      <c r="D44" s="96">
        <v>16.296196135707099</v>
      </c>
      <c r="E44" s="96">
        <v>0.10348216996413</v>
      </c>
      <c r="F44" s="96">
        <v>22.312192668296799</v>
      </c>
      <c r="G44" s="96">
        <v>36.785451123296099</v>
      </c>
      <c r="H44" s="96">
        <v>0.31359948351254402</v>
      </c>
      <c r="I44" s="96">
        <v>0.90864310339957799</v>
      </c>
      <c r="J44" s="96">
        <v>8.0791736338316697E-2</v>
      </c>
      <c r="K44" s="96">
        <v>0.14335786031176101</v>
      </c>
      <c r="L44" s="96">
        <v>23.056285719173601</v>
      </c>
      <c r="M44" s="4">
        <v>1</v>
      </c>
      <c r="N44" s="4">
        <v>0</v>
      </c>
      <c r="O44">
        <f t="shared" si="108"/>
        <v>23.056285719173601</v>
      </c>
      <c r="P44" s="30">
        <f t="shared" si="109"/>
        <v>0</v>
      </c>
      <c r="R44" s="33">
        <v>25</v>
      </c>
      <c r="S44" s="85" t="s">
        <v>134</v>
      </c>
      <c r="T44" s="85" t="s">
        <v>126</v>
      </c>
      <c r="U44" s="1">
        <f t="shared" si="166"/>
        <v>404.27179696618947</v>
      </c>
      <c r="V44" s="1">
        <f t="shared" si="167"/>
        <v>3.3392116800300098</v>
      </c>
      <c r="W44" s="1">
        <f t="shared" si="168"/>
        <v>437.66560745972544</v>
      </c>
      <c r="X44" s="1">
        <f t="shared" si="169"/>
        <v>612.17259316518721</v>
      </c>
      <c r="Y44" s="1">
        <f t="shared" si="170"/>
        <v>6.6581631319011461</v>
      </c>
      <c r="Z44" s="1">
        <f t="shared" si="171"/>
        <v>16.202623099136556</v>
      </c>
      <c r="AA44" s="1">
        <f t="shared" si="172"/>
        <v>1.6866750801318726</v>
      </c>
      <c r="AB44" s="1">
        <f t="shared" si="173"/>
        <v>2.0209066065539618</v>
      </c>
      <c r="AC44" s="1">
        <f t="shared" si="174"/>
        <v>320.89472121327213</v>
      </c>
      <c r="AD44" s="1">
        <f t="shared" si="175"/>
        <v>0</v>
      </c>
      <c r="AF44" s="85" t="s">
        <v>134</v>
      </c>
      <c r="AG44" s="85" t="s">
        <v>126</v>
      </c>
      <c r="AH44" s="1">
        <f t="shared" si="110"/>
        <v>404.27179696618947</v>
      </c>
      <c r="AI44" s="1">
        <f t="shared" si="11"/>
        <v>1.6696058400150049</v>
      </c>
      <c r="AJ44" s="1">
        <f t="shared" si="12"/>
        <v>656.49841118958818</v>
      </c>
      <c r="AK44" s="1">
        <f t="shared" si="13"/>
        <v>1224.3451863303744</v>
      </c>
      <c r="AL44" s="1">
        <f t="shared" si="14"/>
        <v>3.329081565950573</v>
      </c>
      <c r="AM44" s="1">
        <f t="shared" si="15"/>
        <v>16.202623099136556</v>
      </c>
      <c r="AN44" s="1">
        <f t="shared" si="16"/>
        <v>3.3733501602637452</v>
      </c>
      <c r="AO44" s="1">
        <f t="shared" si="17"/>
        <v>2.0209066065539618</v>
      </c>
      <c r="AP44" s="1">
        <f t="shared" si="18"/>
        <v>320.89472121327213</v>
      </c>
      <c r="AQ44" s="1">
        <f t="shared" si="19"/>
        <v>0</v>
      </c>
      <c r="AR44" s="1">
        <f t="shared" si="111"/>
        <v>2632.6056829713439</v>
      </c>
      <c r="AT44" s="85" t="s">
        <v>134</v>
      </c>
      <c r="AU44" s="85" t="s">
        <v>126</v>
      </c>
      <c r="AV44" s="22">
        <f t="shared" si="112"/>
        <v>3.8390842158889127</v>
      </c>
      <c r="AW44" s="22">
        <f t="shared" si="21"/>
        <v>3.1710138947405341E-2</v>
      </c>
      <c r="AX44" s="22">
        <f t="shared" si="22"/>
        <v>4.1562016891734546</v>
      </c>
      <c r="AY44" s="22">
        <f t="shared" si="23"/>
        <v>5.8133714927851079</v>
      </c>
      <c r="AZ44" s="22">
        <f t="shared" si="24"/>
        <v>6.322788079286408E-2</v>
      </c>
      <c r="BA44" s="22">
        <f t="shared" si="25"/>
        <v>0.15386488758970862</v>
      </c>
      <c r="BB44" s="22">
        <f t="shared" si="26"/>
        <v>1.6017164012084147E-2</v>
      </c>
      <c r="BC44" s="22">
        <f t="shared" si="27"/>
        <v>1.9191125161906367E-2</v>
      </c>
      <c r="BD44" s="22">
        <f t="shared" si="28"/>
        <v>3.0473109141347727</v>
      </c>
      <c r="BE44" s="22">
        <f t="shared" si="29"/>
        <v>0</v>
      </c>
      <c r="BF44" s="33">
        <v>25</v>
      </c>
      <c r="BG44" s="17">
        <f t="shared" si="45"/>
        <v>16.875159437144156</v>
      </c>
      <c r="BH44" s="1">
        <f t="shared" si="46"/>
        <v>2.1866285072148921</v>
      </c>
      <c r="BI44" s="1">
        <f t="shared" si="47"/>
        <v>1.9695731819585625</v>
      </c>
      <c r="BJ44">
        <v>8</v>
      </c>
      <c r="BK44" s="1">
        <f t="shared" si="48"/>
        <v>8.8559683119822488</v>
      </c>
      <c r="BL44" s="1">
        <f t="shared" si="49"/>
        <v>0.24880290732997803</v>
      </c>
      <c r="BM44" s="1">
        <f t="shared" si="50"/>
        <v>2.1866285072148912</v>
      </c>
      <c r="BN44" s="1">
        <f t="shared" si="51"/>
        <v>-1.6815098059230564</v>
      </c>
      <c r="BO44" s="1">
        <f t="shared" si="52"/>
        <v>0.40266779491968663</v>
      </c>
      <c r="BP44" s="1">
        <f t="shared" si="53"/>
        <v>0.50511870129183478</v>
      </c>
      <c r="BQ44" s="1">
        <f t="shared" si="54"/>
        <v>0.10245090637214815</v>
      </c>
      <c r="BR44" s="85" t="s">
        <v>126</v>
      </c>
      <c r="BS44" s="85" t="s">
        <v>134</v>
      </c>
      <c r="BT44" s="85" t="s">
        <v>126</v>
      </c>
      <c r="BU44" s="1">
        <f t="shared" si="113"/>
        <v>1.453342873196277</v>
      </c>
      <c r="BV44" s="1">
        <f t="shared" si="114"/>
        <v>0.40266779491968663</v>
      </c>
      <c r="BW44" s="1">
        <f t="shared" si="115"/>
        <v>6.9055862551855922</v>
      </c>
      <c r="BX44" s="1">
        <f t="shared" si="116"/>
        <v>8.7615969233015552</v>
      </c>
      <c r="BY44" s="1">
        <f t="shared" si="117"/>
        <v>0.16587648186954332</v>
      </c>
      <c r="BZ44" s="1">
        <f t="shared" si="118"/>
        <v>4.5958265193504572E-2</v>
      </c>
      <c r="CA44" s="1">
        <f t="shared" si="119"/>
        <v>0.78816525293695217</v>
      </c>
      <c r="CB44" s="1">
        <f t="shared" si="120"/>
        <v>0.81114438553370449</v>
      </c>
      <c r="CC44" s="1">
        <f t="shared" si="121"/>
        <v>3.9801025171437104E-2</v>
      </c>
      <c r="CD44" s="85" t="s">
        <v>126</v>
      </c>
      <c r="CE44" s="85" t="s">
        <v>134</v>
      </c>
      <c r="CF44" s="85" t="s">
        <v>126</v>
      </c>
      <c r="CG44" s="1">
        <f t="shared" si="122"/>
        <v>1.453342873196277</v>
      </c>
      <c r="CH44" s="1">
        <f t="shared" si="123"/>
        <v>0.40266779491968663</v>
      </c>
      <c r="CI44" s="1">
        <f t="shared" si="124"/>
        <v>2.3018620850618641</v>
      </c>
      <c r="CJ44" s="1">
        <f t="shared" si="125"/>
        <v>4.1578727531778279</v>
      </c>
      <c r="CK44" s="1">
        <f t="shared" si="126"/>
        <v>0.349540007467881</v>
      </c>
      <c r="CL44" s="1">
        <f t="shared" si="127"/>
        <v>9.6844665246653097E-2</v>
      </c>
      <c r="CM44" s="1">
        <f t="shared" si="128"/>
        <v>0.55361532728546581</v>
      </c>
      <c r="CN44" s="1">
        <f t="shared" si="129"/>
        <v>0.60203765990879232</v>
      </c>
      <c r="CO44" s="1">
        <f t="shared" si="130"/>
        <v>8.386994032460153E-2</v>
      </c>
      <c r="CP44" s="85" t="s">
        <v>126</v>
      </c>
      <c r="CQ44" s="85" t="s">
        <v>134</v>
      </c>
      <c r="CR44" s="85" t="s">
        <v>126</v>
      </c>
      <c r="CS44" s="1">
        <f t="shared" si="131"/>
        <v>1.876766947126884</v>
      </c>
      <c r="CT44" s="1">
        <f t="shared" si="132"/>
        <v>0.40266779491968663</v>
      </c>
      <c r="CU44" s="1">
        <f t="shared" si="133"/>
        <v>2.3018620850618641</v>
      </c>
      <c r="CV44" s="1">
        <f t="shared" si="134"/>
        <v>4.5812968271084351</v>
      </c>
      <c r="CW44" s="1">
        <f t="shared" si="135"/>
        <v>0.40965844780492816</v>
      </c>
      <c r="CX44" s="1">
        <f t="shared" si="136"/>
        <v>8.7893845370817722E-2</v>
      </c>
      <c r="CY44" s="1">
        <f t="shared" si="137"/>
        <v>0.50244770682425399</v>
      </c>
      <c r="CZ44" s="1">
        <f t="shared" si="138"/>
        <v>0.54639462950966289</v>
      </c>
      <c r="DA44" s="1">
        <f t="shared" si="139"/>
        <v>7.6118302927429424E-2</v>
      </c>
      <c r="DB44" s="85" t="s">
        <v>126</v>
      </c>
      <c r="DC44" s="85" t="s">
        <v>134</v>
      </c>
      <c r="DD44" s="85" t="s">
        <v>126</v>
      </c>
      <c r="DE44" s="1">
        <f t="shared" si="140"/>
        <v>4.1562016891734546</v>
      </c>
      <c r="DF44" s="1">
        <f t="shared" si="40"/>
        <v>5.8133714927851079</v>
      </c>
      <c r="DG44" s="1">
        <f t="shared" si="141"/>
        <v>6.9055862551855922</v>
      </c>
      <c r="DH44" s="1">
        <f t="shared" si="142"/>
        <v>16.875159437144156</v>
      </c>
      <c r="DI44" s="1">
        <f t="shared" si="143"/>
        <v>0.24629110644283334</v>
      </c>
      <c r="DJ44" s="1">
        <f t="shared" si="144"/>
        <v>0.3444928336492758</v>
      </c>
      <c r="DK44" s="1">
        <f t="shared" si="145"/>
        <v>0.40921605990789084</v>
      </c>
      <c r="DL44" s="1">
        <f t="shared" si="146"/>
        <v>0.58146247673252871</v>
      </c>
      <c r="DM44" s="1">
        <f t="shared" si="147"/>
        <v>0.2983395453619595</v>
      </c>
      <c r="DN44" s="85" t="s">
        <v>134</v>
      </c>
      <c r="DO44" s="85" t="s">
        <v>126</v>
      </c>
      <c r="DP44" s="62">
        <f t="shared" si="148"/>
        <v>3.8390842158889127</v>
      </c>
      <c r="DQ44" s="62">
        <f t="shared" si="149"/>
        <v>1.9695731819585625</v>
      </c>
      <c r="DR44" s="62">
        <f t="shared" si="150"/>
        <v>3.0473109141347727</v>
      </c>
      <c r="DS44" s="1">
        <f t="shared" si="151"/>
        <v>8.8559683119822488</v>
      </c>
      <c r="DT44" s="1">
        <f t="shared" si="152"/>
        <v>0.43350247885311177</v>
      </c>
      <c r="DU44" s="1">
        <f t="shared" si="153"/>
        <v>0.22240065824238581</v>
      </c>
      <c r="DV44" s="1">
        <f t="shared" si="154"/>
        <v>0.34409686290450231</v>
      </c>
      <c r="DW44" s="1">
        <f t="shared" si="155"/>
        <v>0.45529719202569519</v>
      </c>
      <c r="DX44" s="1">
        <f t="shared" si="156"/>
        <v>0.1926046198562871</v>
      </c>
      <c r="DY44" s="85" t="s">
        <v>126</v>
      </c>
      <c r="DZ44" s="1">
        <f t="shared" si="157"/>
        <v>6.8863951300236854</v>
      </c>
      <c r="EA44" s="1">
        <f t="shared" si="158"/>
        <v>5.8133714927851079</v>
      </c>
      <c r="EB44" s="1">
        <f t="shared" si="159"/>
        <v>4.1562016891734546</v>
      </c>
      <c r="EC44" s="1">
        <f t="shared" si="160"/>
        <v>16.855968311982249</v>
      </c>
      <c r="ED44" s="1">
        <f t="shared" si="161"/>
        <v>0.40854343117911635</v>
      </c>
      <c r="EE44" s="1">
        <f t="shared" si="162"/>
        <v>0.34488505110991513</v>
      </c>
      <c r="EF44" s="1">
        <f t="shared" si="163"/>
        <v>0.24657151771096847</v>
      </c>
      <c r="EG44" s="1">
        <f t="shared" si="164"/>
        <v>0.41901404326592606</v>
      </c>
      <c r="EH44" s="1">
        <f t="shared" si="165"/>
        <v>0.29867921564668098</v>
      </c>
      <c r="EI44" s="85" t="s">
        <v>134</v>
      </c>
      <c r="EJ44" s="85" t="s">
        <v>126</v>
      </c>
      <c r="EK44" s="62">
        <f t="shared" si="94"/>
        <v>3.8390842158889127</v>
      </c>
      <c r="EL44" s="62">
        <f t="shared" si="95"/>
        <v>4.1562016891734546</v>
      </c>
      <c r="EM44" s="62">
        <f t="shared" si="96"/>
        <v>3.0473109141347727</v>
      </c>
      <c r="EN44" s="1">
        <f t="shared" si="97"/>
        <v>11.04259681919714</v>
      </c>
      <c r="EO44" s="1">
        <f t="shared" si="98"/>
        <v>0.3476613588947492</v>
      </c>
      <c r="EP44" s="1">
        <f t="shared" si="99"/>
        <v>0.3763790127651907</v>
      </c>
      <c r="EQ44" s="1">
        <f t="shared" si="100"/>
        <v>0.2759596283400601</v>
      </c>
      <c r="ER44" s="1">
        <f t="shared" si="101"/>
        <v>0.46414913472265545</v>
      </c>
      <c r="ES44" s="1">
        <f t="shared" si="102"/>
        <v>0.32595378650596263</v>
      </c>
    </row>
    <row r="45" spans="1:149" s="24" customFormat="1" x14ac:dyDescent="0.2">
      <c r="A45" s="85" t="s">
        <v>114</v>
      </c>
      <c r="B45" s="85" t="s">
        <v>135</v>
      </c>
      <c r="C45" s="85" t="s">
        <v>126</v>
      </c>
      <c r="D45" s="96">
        <v>16.450060368042799</v>
      </c>
      <c r="E45" s="96">
        <v>0.185955911641906</v>
      </c>
      <c r="F45" s="96">
        <v>22.571653911224502</v>
      </c>
      <c r="G45" s="96">
        <v>37.046480880554</v>
      </c>
      <c r="H45" s="96">
        <v>0.28317159781148799</v>
      </c>
      <c r="I45" s="96">
        <v>0.85663582589084097</v>
      </c>
      <c r="J45" s="96">
        <v>4.1362777449504201E-2</v>
      </c>
      <c r="K45" s="96">
        <v>6.5325068955045404E-2</v>
      </c>
      <c r="L45" s="96">
        <v>22.4993536584299</v>
      </c>
      <c r="M45" s="4">
        <v>1</v>
      </c>
      <c r="N45" s="4">
        <v>0</v>
      </c>
      <c r="O45">
        <f t="shared" si="108"/>
        <v>22.4993536584299</v>
      </c>
      <c r="P45" s="30">
        <f t="shared" si="109"/>
        <v>0</v>
      </c>
      <c r="R45" s="33">
        <v>25</v>
      </c>
      <c r="S45" s="85" t="s">
        <v>135</v>
      </c>
      <c r="T45" s="85" t="s">
        <v>126</v>
      </c>
      <c r="U45" s="1">
        <f t="shared" si="166"/>
        <v>408.08882083956337</v>
      </c>
      <c r="V45" s="1">
        <f t="shared" si="167"/>
        <v>6.0005134443983872</v>
      </c>
      <c r="W45" s="1">
        <f t="shared" si="168"/>
        <v>442.75507868231665</v>
      </c>
      <c r="X45" s="1">
        <f t="shared" si="169"/>
        <v>616.5165731495091</v>
      </c>
      <c r="Y45" s="1">
        <f t="shared" si="170"/>
        <v>6.0121358346388103</v>
      </c>
      <c r="Z45" s="1">
        <f t="shared" si="171"/>
        <v>15.275246538709718</v>
      </c>
      <c r="AA45" s="1">
        <f t="shared" si="172"/>
        <v>0.86352353756793743</v>
      </c>
      <c r="AB45" s="1">
        <f t="shared" si="173"/>
        <v>0.92088332748374502</v>
      </c>
      <c r="AC45" s="1">
        <f t="shared" si="174"/>
        <v>313.14340512776482</v>
      </c>
      <c r="AD45" s="1">
        <f t="shared" si="175"/>
        <v>0</v>
      </c>
      <c r="AF45" s="85" t="s">
        <v>135</v>
      </c>
      <c r="AG45" s="85" t="s">
        <v>126</v>
      </c>
      <c r="AH45" s="1">
        <f t="shared" si="110"/>
        <v>408.08882083956337</v>
      </c>
      <c r="AI45" s="1">
        <f t="shared" si="11"/>
        <v>3.0002567221991936</v>
      </c>
      <c r="AJ45" s="1">
        <f t="shared" si="12"/>
        <v>664.13261802347495</v>
      </c>
      <c r="AK45" s="1">
        <f t="shared" si="13"/>
        <v>1233.0331462990182</v>
      </c>
      <c r="AL45" s="1">
        <f t="shared" si="14"/>
        <v>3.0060679173194051</v>
      </c>
      <c r="AM45" s="1">
        <f t="shared" si="15"/>
        <v>15.275246538709718</v>
      </c>
      <c r="AN45" s="1">
        <f t="shared" si="16"/>
        <v>1.7270470751358749</v>
      </c>
      <c r="AO45" s="1">
        <f t="shared" si="17"/>
        <v>0.92088332748374502</v>
      </c>
      <c r="AP45" s="1">
        <f t="shared" si="18"/>
        <v>313.14340512776482</v>
      </c>
      <c r="AQ45" s="1">
        <f t="shared" si="19"/>
        <v>0</v>
      </c>
      <c r="AR45" s="1">
        <f t="shared" si="111"/>
        <v>2642.3274918706693</v>
      </c>
      <c r="AT45" s="85" t="s">
        <v>135</v>
      </c>
      <c r="AU45" s="85" t="s">
        <v>126</v>
      </c>
      <c r="AV45" s="22">
        <f t="shared" si="112"/>
        <v>3.8610734484567208</v>
      </c>
      <c r="AW45" s="22">
        <f t="shared" si="21"/>
        <v>5.6772991452227674E-2</v>
      </c>
      <c r="AX45" s="22">
        <f t="shared" si="22"/>
        <v>4.1890632410676565</v>
      </c>
      <c r="AY45" s="22">
        <f t="shared" si="23"/>
        <v>5.8330825290039883</v>
      </c>
      <c r="AZ45" s="22">
        <f t="shared" si="24"/>
        <v>5.6882955019160422E-2</v>
      </c>
      <c r="BA45" s="22">
        <f t="shared" si="25"/>
        <v>0.14452453930961651</v>
      </c>
      <c r="BB45" s="22">
        <f t="shared" si="26"/>
        <v>8.1701032538986588E-3</v>
      </c>
      <c r="BC45" s="22">
        <f t="shared" si="27"/>
        <v>8.7128046231676037E-3</v>
      </c>
      <c r="BD45" s="22">
        <f t="shared" si="28"/>
        <v>2.9627611082575438</v>
      </c>
      <c r="BE45" s="22">
        <f t="shared" si="29"/>
        <v>0</v>
      </c>
      <c r="BF45" s="33">
        <v>25</v>
      </c>
      <c r="BG45" s="17">
        <f t="shared" si="45"/>
        <v>16.854693131409078</v>
      </c>
      <c r="BH45" s="1">
        <f t="shared" si="46"/>
        <v>2.1669174709960117</v>
      </c>
      <c r="BI45" s="1">
        <f t="shared" si="47"/>
        <v>2.0221457700716448</v>
      </c>
      <c r="BJ45">
        <v>8</v>
      </c>
      <c r="BK45" s="1">
        <f t="shared" si="48"/>
        <v>8.8459803267859094</v>
      </c>
      <c r="BL45" s="1">
        <f t="shared" si="49"/>
        <v>0.25818048578100461</v>
      </c>
      <c r="BM45" s="1">
        <f t="shared" si="50"/>
        <v>2.1669174709960117</v>
      </c>
      <c r="BN45" s="1">
        <f t="shared" si="51"/>
        <v>-1.7141064236434644</v>
      </c>
      <c r="BO45" s="1">
        <f t="shared" si="52"/>
        <v>0.40270502509062112</v>
      </c>
      <c r="BP45" s="1">
        <f t="shared" si="53"/>
        <v>0.45281104735254729</v>
      </c>
      <c r="BQ45" s="1">
        <f t="shared" si="54"/>
        <v>5.0106022261926175E-2</v>
      </c>
      <c r="BR45" s="85" t="s">
        <v>126</v>
      </c>
      <c r="BS45" s="85" t="s">
        <v>135</v>
      </c>
      <c r="BT45" s="85" t="s">
        <v>126</v>
      </c>
      <c r="BU45" s="1">
        <f t="shared" si="113"/>
        <v>1.4582706322509971</v>
      </c>
      <c r="BV45" s="1">
        <f t="shared" si="114"/>
        <v>0.40270502509062112</v>
      </c>
      <c r="BW45" s="1">
        <f t="shared" si="115"/>
        <v>6.8325473613374319</v>
      </c>
      <c r="BX45" s="1">
        <f t="shared" si="116"/>
        <v>8.6935230186790502</v>
      </c>
      <c r="BY45" s="1">
        <f t="shared" si="117"/>
        <v>0.16774219486366254</v>
      </c>
      <c r="BZ45" s="1">
        <f t="shared" si="118"/>
        <v>4.6322420062080968E-2</v>
      </c>
      <c r="CA45" s="1">
        <f t="shared" si="119"/>
        <v>0.78593538507425653</v>
      </c>
      <c r="CB45" s="1">
        <f t="shared" si="120"/>
        <v>0.80909659510529697</v>
      </c>
      <c r="CC45" s="1">
        <f t="shared" si="121"/>
        <v>4.011639253853605E-2</v>
      </c>
      <c r="CD45" s="85" t="s">
        <v>126</v>
      </c>
      <c r="CE45" s="85" t="s">
        <v>135</v>
      </c>
      <c r="CF45" s="85" t="s">
        <v>126</v>
      </c>
      <c r="CG45" s="1">
        <f t="shared" si="122"/>
        <v>1.4582706322509971</v>
      </c>
      <c r="CH45" s="1">
        <f t="shared" si="123"/>
        <v>0.40270502509062112</v>
      </c>
      <c r="CI45" s="1">
        <f t="shared" si="124"/>
        <v>2.2775157871124772</v>
      </c>
      <c r="CJ45" s="1">
        <f t="shared" si="125"/>
        <v>4.138491444454095</v>
      </c>
      <c r="CK45" s="1">
        <f t="shared" si="126"/>
        <v>0.35236768078986724</v>
      </c>
      <c r="CL45" s="1">
        <f t="shared" si="127"/>
        <v>9.7307202514645183E-2</v>
      </c>
      <c r="CM45" s="1">
        <f t="shared" si="128"/>
        <v>0.55032511669548767</v>
      </c>
      <c r="CN45" s="1">
        <f t="shared" si="129"/>
        <v>0.59897871795281021</v>
      </c>
      <c r="CO45" s="1">
        <f t="shared" si="130"/>
        <v>8.4270509348879738E-2</v>
      </c>
      <c r="CP45" s="85" t="s">
        <v>126</v>
      </c>
      <c r="CQ45" s="85" t="s">
        <v>135</v>
      </c>
      <c r="CR45" s="85" t="s">
        <v>126</v>
      </c>
      <c r="CS45" s="1">
        <f t="shared" si="131"/>
        <v>1.8931791079885176</v>
      </c>
      <c r="CT45" s="1">
        <f t="shared" si="132"/>
        <v>0.40270502509062112</v>
      </c>
      <c r="CU45" s="1">
        <f t="shared" si="133"/>
        <v>2.2775157871124772</v>
      </c>
      <c r="CV45" s="1">
        <f t="shared" si="134"/>
        <v>4.5733999201916156</v>
      </c>
      <c r="CW45" s="1">
        <f t="shared" si="135"/>
        <v>0.41395441925603516</v>
      </c>
      <c r="CX45" s="1">
        <f t="shared" si="136"/>
        <v>8.8053752595016591E-2</v>
      </c>
      <c r="CY45" s="1">
        <f t="shared" si="137"/>
        <v>0.49799182814894838</v>
      </c>
      <c r="CZ45" s="1">
        <f t="shared" si="138"/>
        <v>0.54201870444645672</v>
      </c>
      <c r="DA45" s="1">
        <f t="shared" si="139"/>
        <v>7.6256786645834296E-2</v>
      </c>
      <c r="DB45" s="85" t="s">
        <v>126</v>
      </c>
      <c r="DC45" s="85" t="s">
        <v>135</v>
      </c>
      <c r="DD45" s="85" t="s">
        <v>126</v>
      </c>
      <c r="DE45" s="1">
        <f t="shared" si="140"/>
        <v>4.1890632410676565</v>
      </c>
      <c r="DF45" s="1">
        <f t="shared" si="40"/>
        <v>5.8330825290039883</v>
      </c>
      <c r="DG45" s="1">
        <f t="shared" si="141"/>
        <v>6.8325473613374319</v>
      </c>
      <c r="DH45" s="1">
        <f t="shared" si="142"/>
        <v>16.854693131409078</v>
      </c>
      <c r="DI45" s="1">
        <f t="shared" si="143"/>
        <v>0.2485398700769727</v>
      </c>
      <c r="DJ45" s="1">
        <f t="shared" si="144"/>
        <v>0.34608061289077491</v>
      </c>
      <c r="DK45" s="1">
        <f t="shared" si="145"/>
        <v>0.40537951703225228</v>
      </c>
      <c r="DL45" s="1">
        <f t="shared" si="146"/>
        <v>0.57841982347763976</v>
      </c>
      <c r="DM45" s="1">
        <f t="shared" si="147"/>
        <v>0.29971460252069931</v>
      </c>
      <c r="DN45" s="85" t="s">
        <v>135</v>
      </c>
      <c r="DO45" s="85" t="s">
        <v>126</v>
      </c>
      <c r="DP45" s="62">
        <f t="shared" si="148"/>
        <v>3.8610734484567208</v>
      </c>
      <c r="DQ45" s="62">
        <f t="shared" si="149"/>
        <v>2.0221457700716448</v>
      </c>
      <c r="DR45" s="62">
        <f t="shared" si="150"/>
        <v>2.9627611082575438</v>
      </c>
      <c r="DS45" s="1">
        <f t="shared" si="151"/>
        <v>8.8459803267859094</v>
      </c>
      <c r="DT45" s="1">
        <f t="shared" si="152"/>
        <v>0.43647773404664575</v>
      </c>
      <c r="DU45" s="1">
        <f t="shared" si="153"/>
        <v>0.22859487534112224</v>
      </c>
      <c r="DV45" s="1">
        <f t="shared" si="154"/>
        <v>0.33492739061223198</v>
      </c>
      <c r="DW45" s="1">
        <f t="shared" si="155"/>
        <v>0.44922482828279309</v>
      </c>
      <c r="DX45" s="1">
        <f t="shared" si="156"/>
        <v>0.19796896922034879</v>
      </c>
      <c r="DY45" s="85" t="s">
        <v>126</v>
      </c>
      <c r="DZ45" s="1">
        <f t="shared" si="157"/>
        <v>6.8238345567142646</v>
      </c>
      <c r="EA45" s="1">
        <f t="shared" si="158"/>
        <v>5.8330825290039883</v>
      </c>
      <c r="EB45" s="1">
        <f t="shared" si="159"/>
        <v>4.1890632410676565</v>
      </c>
      <c r="EC45" s="1">
        <f t="shared" si="160"/>
        <v>16.845980326785909</v>
      </c>
      <c r="ED45" s="1">
        <f t="shared" si="161"/>
        <v>0.40507197707360748</v>
      </c>
      <c r="EE45" s="1">
        <f t="shared" si="162"/>
        <v>0.34625960709031045</v>
      </c>
      <c r="EF45" s="1">
        <f t="shared" si="163"/>
        <v>0.2486684158360821</v>
      </c>
      <c r="EG45" s="1">
        <f t="shared" si="164"/>
        <v>0.42179821938123729</v>
      </c>
      <c r="EH45" s="1">
        <f t="shared" si="165"/>
        <v>0.29986961604462714</v>
      </c>
      <c r="EI45" s="85" t="s">
        <v>135</v>
      </c>
      <c r="EJ45" s="85" t="s">
        <v>126</v>
      </c>
      <c r="EK45" s="62">
        <f t="shared" si="94"/>
        <v>3.8610734484567208</v>
      </c>
      <c r="EL45" s="62">
        <f t="shared" si="95"/>
        <v>4.1890632410676565</v>
      </c>
      <c r="EM45" s="62">
        <f t="shared" si="96"/>
        <v>2.9627611082575438</v>
      </c>
      <c r="EN45" s="1">
        <f t="shared" si="97"/>
        <v>11.012897797781921</v>
      </c>
      <c r="EO45" s="1">
        <f t="shared" si="98"/>
        <v>0.35059559430710141</v>
      </c>
      <c r="EP45" s="1">
        <f t="shared" si="99"/>
        <v>0.38037792758881001</v>
      </c>
      <c r="EQ45" s="1">
        <f t="shared" si="100"/>
        <v>0.26902647810408864</v>
      </c>
      <c r="ER45" s="1">
        <f t="shared" si="101"/>
        <v>0.45921544189849361</v>
      </c>
      <c r="ES45" s="1">
        <f t="shared" si="102"/>
        <v>0.32941694833078711</v>
      </c>
    </row>
    <row r="46" spans="1:149" s="24" customFormat="1" x14ac:dyDescent="0.2">
      <c r="A46" s="85" t="s">
        <v>114</v>
      </c>
      <c r="B46" s="85" t="s">
        <v>136</v>
      </c>
      <c r="C46" s="85" t="s">
        <v>126</v>
      </c>
      <c r="D46" s="96">
        <v>15.7528022780442</v>
      </c>
      <c r="E46" s="96">
        <v>0.18388764536751001</v>
      </c>
      <c r="F46" s="96">
        <v>23.680477918384401</v>
      </c>
      <c r="G46" s="96">
        <v>37.075827788402698</v>
      </c>
      <c r="H46" s="96">
        <v>0.320191320205573</v>
      </c>
      <c r="I46" s="96">
        <v>0.77386240754167301</v>
      </c>
      <c r="J46" s="96">
        <v>5.6522330665750499E-2</v>
      </c>
      <c r="K46" s="96">
        <v>0.108674779621188</v>
      </c>
      <c r="L46" s="96">
        <v>22.047753531767</v>
      </c>
      <c r="M46" s="4">
        <v>1</v>
      </c>
      <c r="N46" s="4">
        <v>0</v>
      </c>
      <c r="O46">
        <f t="shared" si="108"/>
        <v>22.047753531767</v>
      </c>
      <c r="P46" s="30">
        <f t="shared" si="109"/>
        <v>0</v>
      </c>
      <c r="R46" s="33">
        <v>25</v>
      </c>
      <c r="S46" s="85" t="s">
        <v>136</v>
      </c>
      <c r="T46" s="85" t="s">
        <v>126</v>
      </c>
      <c r="U46" s="1">
        <f t="shared" si="166"/>
        <v>390.79142341960306</v>
      </c>
      <c r="V46" s="1">
        <f t="shared" si="167"/>
        <v>5.9337736485159729</v>
      </c>
      <c r="W46" s="1">
        <f t="shared" si="168"/>
        <v>464.50525536258147</v>
      </c>
      <c r="X46" s="1">
        <f t="shared" si="169"/>
        <v>617.00495570648525</v>
      </c>
      <c r="Y46" s="1">
        <f t="shared" si="170"/>
        <v>6.7981172018168365</v>
      </c>
      <c r="Z46" s="1">
        <f t="shared" si="171"/>
        <v>13.799258337048379</v>
      </c>
      <c r="AA46" s="1">
        <f t="shared" si="172"/>
        <v>1.1800069032515763</v>
      </c>
      <c r="AB46" s="1">
        <f t="shared" si="173"/>
        <v>1.5319814318143605</v>
      </c>
      <c r="AC46" s="1">
        <f t="shared" si="174"/>
        <v>306.85808673301324</v>
      </c>
      <c r="AD46" s="1">
        <f t="shared" si="175"/>
        <v>0</v>
      </c>
      <c r="AF46" s="85" t="s">
        <v>136</v>
      </c>
      <c r="AG46" s="85" t="s">
        <v>126</v>
      </c>
      <c r="AH46" s="1">
        <f t="shared" si="110"/>
        <v>390.79142341960306</v>
      </c>
      <c r="AI46" s="1">
        <f t="shared" si="11"/>
        <v>2.9668868242579864</v>
      </c>
      <c r="AJ46" s="1">
        <f t="shared" si="12"/>
        <v>696.7578830438722</v>
      </c>
      <c r="AK46" s="1">
        <f t="shared" si="13"/>
        <v>1234.0099114129705</v>
      </c>
      <c r="AL46" s="1">
        <f t="shared" si="14"/>
        <v>3.3990586009084183</v>
      </c>
      <c r="AM46" s="1">
        <f t="shared" si="15"/>
        <v>13.799258337048379</v>
      </c>
      <c r="AN46" s="1">
        <f t="shared" si="16"/>
        <v>2.3600138065031526</v>
      </c>
      <c r="AO46" s="1">
        <f t="shared" si="17"/>
        <v>1.5319814318143605</v>
      </c>
      <c r="AP46" s="1">
        <f t="shared" si="18"/>
        <v>306.85808673301324</v>
      </c>
      <c r="AQ46" s="1">
        <f t="shared" si="19"/>
        <v>0</v>
      </c>
      <c r="AR46" s="1">
        <f t="shared" si="111"/>
        <v>2652.4745036099912</v>
      </c>
      <c r="AT46" s="85" t="s">
        <v>136</v>
      </c>
      <c r="AU46" s="85" t="s">
        <v>126</v>
      </c>
      <c r="AV46" s="22">
        <f t="shared" si="112"/>
        <v>3.6832721943956472</v>
      </c>
      <c r="AW46" s="22">
        <f t="shared" si="21"/>
        <v>5.5926773663989661E-2</v>
      </c>
      <c r="AX46" s="22">
        <f t="shared" si="22"/>
        <v>4.3780369493693003</v>
      </c>
      <c r="AY46" s="22">
        <f t="shared" si="23"/>
        <v>5.8153712209744874</v>
      </c>
      <c r="AZ46" s="22">
        <f t="shared" si="24"/>
        <v>6.4073351059215342E-2</v>
      </c>
      <c r="BA46" s="22">
        <f t="shared" si="25"/>
        <v>0.13006023543551246</v>
      </c>
      <c r="BB46" s="22">
        <f t="shared" si="26"/>
        <v>1.1121755380170467E-2</v>
      </c>
      <c r="BC46" s="22">
        <f t="shared" si="27"/>
        <v>1.4439172079970506E-2</v>
      </c>
      <c r="BD46" s="22">
        <f t="shared" si="28"/>
        <v>2.8921869589640017</v>
      </c>
      <c r="BE46" s="22">
        <f t="shared" si="29"/>
        <v>0</v>
      </c>
      <c r="BF46" s="33">
        <v>25</v>
      </c>
      <c r="BG46" s="17">
        <f t="shared" si="45"/>
        <v>16.783306495783407</v>
      </c>
      <c r="BH46" s="1">
        <f t="shared" si="46"/>
        <v>2.1846287790255126</v>
      </c>
      <c r="BI46" s="1">
        <f t="shared" si="47"/>
        <v>2.1934081703437878</v>
      </c>
      <c r="BJ46">
        <v>8</v>
      </c>
      <c r="BK46" s="1">
        <f t="shared" si="48"/>
        <v>8.7688673237034358</v>
      </c>
      <c r="BL46" s="1">
        <f t="shared" si="49"/>
        <v>0.25006036015871747</v>
      </c>
      <c r="BM46" s="1">
        <f t="shared" si="50"/>
        <v>2.1846287790255126</v>
      </c>
      <c r="BN46" s="1">
        <f t="shared" si="51"/>
        <v>-1.731142817750662</v>
      </c>
      <c r="BO46" s="1">
        <f t="shared" si="52"/>
        <v>0.38012059559422995</v>
      </c>
      <c r="BP46" s="1">
        <f t="shared" si="53"/>
        <v>0.45348596127485052</v>
      </c>
      <c r="BQ46" s="1">
        <f t="shared" si="54"/>
        <v>7.3365365680620576E-2</v>
      </c>
      <c r="BR46" s="85" t="s">
        <v>126</v>
      </c>
      <c r="BS46" s="85" t="s">
        <v>136</v>
      </c>
      <c r="BT46" s="85" t="s">
        <v>126</v>
      </c>
      <c r="BU46" s="1">
        <f t="shared" si="113"/>
        <v>1.4538428052436219</v>
      </c>
      <c r="BV46" s="1">
        <f t="shared" si="114"/>
        <v>0.38012059559422995</v>
      </c>
      <c r="BW46" s="1">
        <f t="shared" si="115"/>
        <v>6.5898983254396191</v>
      </c>
      <c r="BX46" s="1">
        <f t="shared" si="116"/>
        <v>8.4238617262774707</v>
      </c>
      <c r="BY46" s="1">
        <f t="shared" si="117"/>
        <v>0.17258626179825476</v>
      </c>
      <c r="BZ46" s="1">
        <f t="shared" si="118"/>
        <v>4.5124268173642776E-2</v>
      </c>
      <c r="CA46" s="1">
        <f t="shared" si="119"/>
        <v>0.78228947002810245</v>
      </c>
      <c r="CB46" s="1">
        <f t="shared" si="120"/>
        <v>0.80485160411492385</v>
      </c>
      <c r="CC46" s="1">
        <f t="shared" si="121"/>
        <v>3.9078762565556278E-2</v>
      </c>
      <c r="CD46" s="85" t="s">
        <v>126</v>
      </c>
      <c r="CE46" s="85" t="s">
        <v>136</v>
      </c>
      <c r="CF46" s="85" t="s">
        <v>126</v>
      </c>
      <c r="CG46" s="1">
        <f t="shared" si="122"/>
        <v>1.4538428052436219</v>
      </c>
      <c r="CH46" s="1">
        <f t="shared" si="123"/>
        <v>0.38012059559422995</v>
      </c>
      <c r="CI46" s="1">
        <f t="shared" si="124"/>
        <v>2.1966327751465395</v>
      </c>
      <c r="CJ46" s="1">
        <f t="shared" si="125"/>
        <v>4.0305961759843916</v>
      </c>
      <c r="CK46" s="1">
        <f t="shared" si="126"/>
        <v>0.36070167830409111</v>
      </c>
      <c r="CL46" s="1">
        <f t="shared" si="127"/>
        <v>9.4308776914718617E-2</v>
      </c>
      <c r="CM46" s="1">
        <f t="shared" si="128"/>
        <v>0.54498954478119022</v>
      </c>
      <c r="CN46" s="1">
        <f t="shared" si="129"/>
        <v>0.59214393323854952</v>
      </c>
      <c r="CO46" s="1">
        <f t="shared" si="130"/>
        <v>8.1673796607985738E-2</v>
      </c>
      <c r="CP46" s="85" t="s">
        <v>126</v>
      </c>
      <c r="CQ46" s="85" t="s">
        <v>136</v>
      </c>
      <c r="CR46" s="85" t="s">
        <v>126</v>
      </c>
      <c r="CS46" s="1">
        <f t="shared" si="131"/>
        <v>1.9989581768875353</v>
      </c>
      <c r="CT46" s="1">
        <f t="shared" si="132"/>
        <v>0.38012059559422995</v>
      </c>
      <c r="CU46" s="1">
        <f t="shared" si="133"/>
        <v>2.1966327751465395</v>
      </c>
      <c r="CV46" s="1">
        <f t="shared" si="134"/>
        <v>4.5757115476283055</v>
      </c>
      <c r="CW46" s="1">
        <f t="shared" si="135"/>
        <v>0.43686280397715199</v>
      </c>
      <c r="CX46" s="1">
        <f t="shared" si="136"/>
        <v>8.3073548591858906E-2</v>
      </c>
      <c r="CY46" s="1">
        <f t="shared" si="137"/>
        <v>0.48006364743098895</v>
      </c>
      <c r="CZ46" s="1">
        <f t="shared" si="138"/>
        <v>0.52160042172691845</v>
      </c>
      <c r="DA46" s="1">
        <f t="shared" si="139"/>
        <v>7.1943803463070791E-2</v>
      </c>
      <c r="DB46" s="85" t="s">
        <v>126</v>
      </c>
      <c r="DC46" s="85" t="s">
        <v>136</v>
      </c>
      <c r="DD46" s="85" t="s">
        <v>126</v>
      </c>
      <c r="DE46" s="1">
        <f t="shared" si="140"/>
        <v>4.3780369493693003</v>
      </c>
      <c r="DF46" s="1">
        <f t="shared" si="40"/>
        <v>5.8153712209744874</v>
      </c>
      <c r="DG46" s="1">
        <f t="shared" si="141"/>
        <v>6.5898983254396191</v>
      </c>
      <c r="DH46" s="1">
        <f t="shared" si="142"/>
        <v>16.783306495783407</v>
      </c>
      <c r="DI46" s="1">
        <f t="shared" si="143"/>
        <v>0.26085664052367907</v>
      </c>
      <c r="DJ46" s="1">
        <f t="shared" si="144"/>
        <v>0.34649734975855478</v>
      </c>
      <c r="DK46" s="1">
        <f t="shared" si="145"/>
        <v>0.39264600971776614</v>
      </c>
      <c r="DL46" s="1">
        <f t="shared" si="146"/>
        <v>0.56589468459704351</v>
      </c>
      <c r="DM46" s="1">
        <f t="shared" si="147"/>
        <v>0.30007550723489024</v>
      </c>
      <c r="DN46" s="85" t="s">
        <v>136</v>
      </c>
      <c r="DO46" s="85" t="s">
        <v>126</v>
      </c>
      <c r="DP46" s="62">
        <f t="shared" si="148"/>
        <v>3.6832721943956472</v>
      </c>
      <c r="DQ46" s="62">
        <f t="shared" si="149"/>
        <v>2.1934081703437878</v>
      </c>
      <c r="DR46" s="62">
        <f t="shared" si="150"/>
        <v>2.8921869589640017</v>
      </c>
      <c r="DS46" s="1">
        <f t="shared" si="151"/>
        <v>8.7688673237034376</v>
      </c>
      <c r="DT46" s="1">
        <f t="shared" si="152"/>
        <v>0.42003967655426411</v>
      </c>
      <c r="DU46" s="1">
        <f t="shared" si="153"/>
        <v>0.25013586012582356</v>
      </c>
      <c r="DV46" s="1">
        <f t="shared" si="154"/>
        <v>0.32982446331991228</v>
      </c>
      <c r="DW46" s="1">
        <f t="shared" si="155"/>
        <v>0.45489239338282406</v>
      </c>
      <c r="DX46" s="1">
        <f t="shared" si="156"/>
        <v>0.21662400926643421</v>
      </c>
      <c r="DY46" s="85" t="s">
        <v>126</v>
      </c>
      <c r="DZ46" s="1">
        <f t="shared" si="157"/>
        <v>6.5754591533596489</v>
      </c>
      <c r="EA46" s="1">
        <f t="shared" si="158"/>
        <v>5.8153712209744874</v>
      </c>
      <c r="EB46" s="1">
        <f t="shared" si="159"/>
        <v>4.3780369493693003</v>
      </c>
      <c r="EC46" s="1">
        <f t="shared" si="160"/>
        <v>16.768867323703436</v>
      </c>
      <c r="ED46" s="1">
        <f t="shared" si="161"/>
        <v>0.39212303529082049</v>
      </c>
      <c r="EE46" s="1">
        <f t="shared" si="162"/>
        <v>0.34679570830369905</v>
      </c>
      <c r="EF46" s="1">
        <f t="shared" si="163"/>
        <v>0.26108125640548052</v>
      </c>
      <c r="EG46" s="1">
        <f t="shared" si="164"/>
        <v>0.43447911055733002</v>
      </c>
      <c r="EH46" s="1">
        <f t="shared" si="165"/>
        <v>0.30033389331442134</v>
      </c>
      <c r="EI46" s="85" t="s">
        <v>136</v>
      </c>
      <c r="EJ46" s="85" t="s">
        <v>126</v>
      </c>
      <c r="EK46" s="62">
        <f t="shared" si="94"/>
        <v>3.6832721943956472</v>
      </c>
      <c r="EL46" s="62">
        <f t="shared" si="95"/>
        <v>4.3780369493693003</v>
      </c>
      <c r="EM46" s="62">
        <f t="shared" si="96"/>
        <v>2.8921869589640017</v>
      </c>
      <c r="EN46" s="1">
        <f t="shared" si="97"/>
        <v>10.95349610272895</v>
      </c>
      <c r="EO46" s="1">
        <f t="shared" si="98"/>
        <v>0.33626452776826188</v>
      </c>
      <c r="EP46" s="1">
        <f t="shared" si="99"/>
        <v>0.3996931124372754</v>
      </c>
      <c r="EQ46" s="1">
        <f t="shared" si="100"/>
        <v>0.26404235979446261</v>
      </c>
      <c r="ER46" s="1">
        <f t="shared" si="101"/>
        <v>0.46388891601310034</v>
      </c>
      <c r="ES46" s="1">
        <f t="shared" si="102"/>
        <v>0.34614438908835043</v>
      </c>
    </row>
    <row r="47" spans="1:149" s="24" customFormat="1" x14ac:dyDescent="0.2">
      <c r="A47" s="85" t="s">
        <v>114</v>
      </c>
      <c r="B47" s="85" t="s">
        <v>137</v>
      </c>
      <c r="C47" s="85" t="s">
        <v>126</v>
      </c>
      <c r="D47" s="96">
        <v>16.647050808654601</v>
      </c>
      <c r="E47" s="96">
        <v>0.145014540159115</v>
      </c>
      <c r="F47" s="96">
        <v>22.282946630874498</v>
      </c>
      <c r="G47" s="96">
        <v>36.5887556251554</v>
      </c>
      <c r="H47" s="96">
        <v>0.34610323167936602</v>
      </c>
      <c r="I47" s="96">
        <v>0.88852729025352295</v>
      </c>
      <c r="J47" s="96">
        <v>4.9396537183259599E-2</v>
      </c>
      <c r="K47" s="96">
        <v>6.7661241427934601E-2</v>
      </c>
      <c r="L47" s="96">
        <v>22.9845440946123</v>
      </c>
      <c r="M47" s="4">
        <v>1</v>
      </c>
      <c r="N47" s="4">
        <v>0</v>
      </c>
      <c r="O47">
        <f t="shared" si="108"/>
        <v>22.9845440946123</v>
      </c>
      <c r="P47" s="30">
        <f t="shared" si="109"/>
        <v>0</v>
      </c>
      <c r="R47" s="33">
        <v>25</v>
      </c>
      <c r="S47" s="85" t="s">
        <v>137</v>
      </c>
      <c r="T47" s="85" t="s">
        <v>126</v>
      </c>
      <c r="U47" s="1">
        <f t="shared" si="166"/>
        <v>412.97570847567846</v>
      </c>
      <c r="V47" s="1">
        <f t="shared" si="167"/>
        <v>4.679397875415134</v>
      </c>
      <c r="W47" s="1">
        <f t="shared" si="168"/>
        <v>437.09193077431348</v>
      </c>
      <c r="X47" s="1">
        <f t="shared" si="169"/>
        <v>608.89924488526208</v>
      </c>
      <c r="Y47" s="1">
        <f t="shared" si="170"/>
        <v>7.3482639422370708</v>
      </c>
      <c r="Z47" s="1">
        <f t="shared" si="171"/>
        <v>15.843924576560681</v>
      </c>
      <c r="AA47" s="1">
        <f t="shared" si="172"/>
        <v>1.0312429474584468</v>
      </c>
      <c r="AB47" s="1">
        <f t="shared" si="173"/>
        <v>0.95381620172059589</v>
      </c>
      <c r="AC47" s="1">
        <f t="shared" si="174"/>
        <v>319.89622957010857</v>
      </c>
      <c r="AD47" s="1">
        <f t="shared" si="175"/>
        <v>0</v>
      </c>
      <c r="AF47" s="85" t="s">
        <v>137</v>
      </c>
      <c r="AG47" s="85" t="s">
        <v>126</v>
      </c>
      <c r="AH47" s="1">
        <f t="shared" si="110"/>
        <v>412.97570847567846</v>
      </c>
      <c r="AI47" s="1">
        <f t="shared" si="11"/>
        <v>2.339698937707567</v>
      </c>
      <c r="AJ47" s="1">
        <f t="shared" si="12"/>
        <v>655.63789616147028</v>
      </c>
      <c r="AK47" s="1">
        <f t="shared" si="13"/>
        <v>1217.7984897705242</v>
      </c>
      <c r="AL47" s="1">
        <f t="shared" si="14"/>
        <v>3.6741319711185354</v>
      </c>
      <c r="AM47" s="1">
        <f t="shared" si="15"/>
        <v>15.843924576560681</v>
      </c>
      <c r="AN47" s="1">
        <f t="shared" si="16"/>
        <v>2.0624858949168936</v>
      </c>
      <c r="AO47" s="1">
        <f t="shared" si="17"/>
        <v>0.95381620172059589</v>
      </c>
      <c r="AP47" s="1">
        <f t="shared" si="18"/>
        <v>319.89622957010857</v>
      </c>
      <c r="AQ47" s="1">
        <f t="shared" si="19"/>
        <v>0</v>
      </c>
      <c r="AR47" s="1">
        <f t="shared" si="111"/>
        <v>2631.1823815598059</v>
      </c>
      <c r="AT47" s="85" t="s">
        <v>137</v>
      </c>
      <c r="AU47" s="85" t="s">
        <v>126</v>
      </c>
      <c r="AV47" s="22">
        <f t="shared" si="112"/>
        <v>3.9238605367110666</v>
      </c>
      <c r="AW47" s="22">
        <f t="shared" si="21"/>
        <v>4.4460979864127795E-2</v>
      </c>
      <c r="AX47" s="22">
        <f t="shared" si="22"/>
        <v>4.1529991785974048</v>
      </c>
      <c r="AY47" s="22">
        <f t="shared" si="23"/>
        <v>5.7854146595141867</v>
      </c>
      <c r="AZ47" s="22">
        <f t="shared" si="24"/>
        <v>6.9819028830309604E-2</v>
      </c>
      <c r="BA47" s="22">
        <f t="shared" si="25"/>
        <v>0.15053996909906484</v>
      </c>
      <c r="BB47" s="22">
        <f t="shared" si="26"/>
        <v>9.798284553417292E-3</v>
      </c>
      <c r="BC47" s="22">
        <f t="shared" si="27"/>
        <v>9.062619607873388E-3</v>
      </c>
      <c r="BD47" s="22">
        <f t="shared" si="28"/>
        <v>3.0394722142034594</v>
      </c>
      <c r="BE47" s="22">
        <f t="shared" si="29"/>
        <v>0</v>
      </c>
      <c r="BF47" s="33">
        <v>25</v>
      </c>
      <c r="BG47" s="17">
        <f t="shared" si="45"/>
        <v>16.910809208633989</v>
      </c>
      <c r="BH47" s="1">
        <f t="shared" si="46"/>
        <v>2.2145853404858133</v>
      </c>
      <c r="BI47" s="1">
        <f t="shared" si="47"/>
        <v>1.9384138381115914</v>
      </c>
      <c r="BJ47">
        <v>8</v>
      </c>
      <c r="BK47" s="1">
        <f t="shared" si="48"/>
        <v>8.9017465890261178</v>
      </c>
      <c r="BL47" s="1">
        <f t="shared" si="49"/>
        <v>0.26481997779350225</v>
      </c>
      <c r="BM47" s="1">
        <f t="shared" si="50"/>
        <v>2.2145853404858116</v>
      </c>
      <c r="BN47" s="1">
        <f t="shared" si="51"/>
        <v>-1.7419070161638288</v>
      </c>
      <c r="BO47" s="1">
        <f t="shared" si="52"/>
        <v>0.41535994689256706</v>
      </c>
      <c r="BP47" s="1">
        <f t="shared" si="53"/>
        <v>0.47267832432198276</v>
      </c>
      <c r="BQ47" s="1">
        <f t="shared" si="54"/>
        <v>5.7318377429415701E-2</v>
      </c>
      <c r="BR47" s="85" t="s">
        <v>126</v>
      </c>
      <c r="BS47" s="85" t="s">
        <v>137</v>
      </c>
      <c r="BT47" s="85" t="s">
        <v>126</v>
      </c>
      <c r="BU47" s="1">
        <f t="shared" si="113"/>
        <v>1.4463536648785467</v>
      </c>
      <c r="BV47" s="1">
        <f t="shared" si="114"/>
        <v>0.41535994689256706</v>
      </c>
      <c r="BW47" s="1">
        <f t="shared" si="115"/>
        <v>6.9723953705224</v>
      </c>
      <c r="BX47" s="1">
        <f t="shared" si="116"/>
        <v>8.8341089822935146</v>
      </c>
      <c r="BY47" s="1">
        <f t="shared" si="117"/>
        <v>0.16372377426829568</v>
      </c>
      <c r="BZ47" s="1">
        <f t="shared" si="118"/>
        <v>4.70177521836199E-2</v>
      </c>
      <c r="CA47" s="1">
        <f t="shared" si="119"/>
        <v>0.78925847354808432</v>
      </c>
      <c r="CB47" s="1">
        <f t="shared" si="120"/>
        <v>0.81276734963989428</v>
      </c>
      <c r="CC47" s="1">
        <f t="shared" si="121"/>
        <v>4.0718567819856097E-2</v>
      </c>
      <c r="CD47" s="85" t="s">
        <v>126</v>
      </c>
      <c r="CE47" s="85" t="s">
        <v>137</v>
      </c>
      <c r="CF47" s="85" t="s">
        <v>126</v>
      </c>
      <c r="CG47" s="1">
        <f t="shared" si="122"/>
        <v>1.4463536648785467</v>
      </c>
      <c r="CH47" s="1">
        <f t="shared" si="123"/>
        <v>0.41535994689256706</v>
      </c>
      <c r="CI47" s="1">
        <f t="shared" si="124"/>
        <v>2.3241317901741332</v>
      </c>
      <c r="CJ47" s="1">
        <f t="shared" si="125"/>
        <v>4.1858454019452473</v>
      </c>
      <c r="CK47" s="1">
        <f t="shared" si="126"/>
        <v>0.34553442040797705</v>
      </c>
      <c r="CL47" s="1">
        <f t="shared" si="127"/>
        <v>9.9229643478839627E-2</v>
      </c>
      <c r="CM47" s="1">
        <f t="shared" si="128"/>
        <v>0.55523593611318323</v>
      </c>
      <c r="CN47" s="1">
        <f t="shared" si="129"/>
        <v>0.604850757852603</v>
      </c>
      <c r="CO47" s="1">
        <f t="shared" si="130"/>
        <v>8.5935392061147975E-2</v>
      </c>
      <c r="CP47" s="85" t="s">
        <v>126</v>
      </c>
      <c r="CQ47" s="85" t="s">
        <v>137</v>
      </c>
      <c r="CR47" s="85" t="s">
        <v>126</v>
      </c>
      <c r="CS47" s="1">
        <f t="shared" si="131"/>
        <v>1.8688196158524188</v>
      </c>
      <c r="CT47" s="1">
        <f t="shared" si="132"/>
        <v>0.41535994689256706</v>
      </c>
      <c r="CU47" s="1">
        <f t="shared" si="133"/>
        <v>2.3241317901741332</v>
      </c>
      <c r="CV47" s="1">
        <f t="shared" si="134"/>
        <v>4.6083113529191184</v>
      </c>
      <c r="CW47" s="1">
        <f t="shared" si="135"/>
        <v>0.40553241149138541</v>
      </c>
      <c r="CX47" s="1">
        <f t="shared" si="136"/>
        <v>9.0132787279978116E-2</v>
      </c>
      <c r="CY47" s="1">
        <f t="shared" si="137"/>
        <v>0.50433480122863661</v>
      </c>
      <c r="CZ47" s="1">
        <f t="shared" si="138"/>
        <v>0.54940119486862571</v>
      </c>
      <c r="DA47" s="1">
        <f t="shared" si="139"/>
        <v>7.8057283498359956E-2</v>
      </c>
      <c r="DB47" s="85" t="s">
        <v>126</v>
      </c>
      <c r="DC47" s="85" t="s">
        <v>137</v>
      </c>
      <c r="DD47" s="85" t="s">
        <v>126</v>
      </c>
      <c r="DE47" s="1">
        <f t="shared" si="140"/>
        <v>4.1529991785974048</v>
      </c>
      <c r="DF47" s="1">
        <f t="shared" si="40"/>
        <v>5.7854146595141867</v>
      </c>
      <c r="DG47" s="1">
        <f t="shared" si="141"/>
        <v>6.9723953705224</v>
      </c>
      <c r="DH47" s="1">
        <f t="shared" si="142"/>
        <v>16.910809208633992</v>
      </c>
      <c r="DI47" s="1">
        <f t="shared" si="143"/>
        <v>0.24558252224128027</v>
      </c>
      <c r="DJ47" s="1">
        <f t="shared" si="144"/>
        <v>0.34211341326944794</v>
      </c>
      <c r="DK47" s="1">
        <f t="shared" si="145"/>
        <v>0.41230406448927176</v>
      </c>
      <c r="DL47" s="1">
        <f t="shared" si="146"/>
        <v>0.58336077112399576</v>
      </c>
      <c r="DM47" s="1">
        <f t="shared" si="147"/>
        <v>0.29627890686674618</v>
      </c>
      <c r="DN47" s="85" t="s">
        <v>137</v>
      </c>
      <c r="DO47" s="85" t="s">
        <v>126</v>
      </c>
      <c r="DP47" s="62">
        <f t="shared" si="148"/>
        <v>3.9238605367110666</v>
      </c>
      <c r="DQ47" s="62">
        <f t="shared" si="149"/>
        <v>1.9384138381115914</v>
      </c>
      <c r="DR47" s="62">
        <f t="shared" si="150"/>
        <v>3.0394722142034594</v>
      </c>
      <c r="DS47" s="1">
        <f t="shared" si="151"/>
        <v>8.9017465890261178</v>
      </c>
      <c r="DT47" s="1">
        <f t="shared" si="152"/>
        <v>0.44079670180100583</v>
      </c>
      <c r="DU47" s="1">
        <f t="shared" si="153"/>
        <v>0.21775657380555255</v>
      </c>
      <c r="DV47" s="1">
        <f t="shared" si="154"/>
        <v>0.34144672439344154</v>
      </c>
      <c r="DW47" s="1">
        <f t="shared" si="155"/>
        <v>0.45032501129621783</v>
      </c>
      <c r="DX47" s="1">
        <f t="shared" si="156"/>
        <v>0.18858272475666954</v>
      </c>
      <c r="DY47" s="85" t="s">
        <v>126</v>
      </c>
      <c r="DZ47" s="1">
        <f t="shared" si="157"/>
        <v>6.9633327509145264</v>
      </c>
      <c r="EA47" s="1">
        <f t="shared" si="158"/>
        <v>5.7854146595141867</v>
      </c>
      <c r="EB47" s="1">
        <f t="shared" si="159"/>
        <v>4.1529991785974048</v>
      </c>
      <c r="EC47" s="1">
        <f t="shared" si="160"/>
        <v>16.901746589026118</v>
      </c>
      <c r="ED47" s="1">
        <f t="shared" si="161"/>
        <v>0.41198894529844887</v>
      </c>
      <c r="EE47" s="1">
        <f t="shared" si="162"/>
        <v>0.34229685251999414</v>
      </c>
      <c r="EF47" s="1">
        <f t="shared" si="163"/>
        <v>0.24571420218155698</v>
      </c>
      <c r="EG47" s="1">
        <f t="shared" si="164"/>
        <v>0.41686262844155408</v>
      </c>
      <c r="EH47" s="1">
        <f t="shared" si="165"/>
        <v>0.29643776991777038</v>
      </c>
      <c r="EI47" s="85" t="s">
        <v>137</v>
      </c>
      <c r="EJ47" s="85" t="s">
        <v>126</v>
      </c>
      <c r="EK47" s="62">
        <f t="shared" si="94"/>
        <v>3.9238605367110666</v>
      </c>
      <c r="EL47" s="62">
        <f t="shared" si="95"/>
        <v>4.1529991785974048</v>
      </c>
      <c r="EM47" s="62">
        <f t="shared" si="96"/>
        <v>3.0394722142034594</v>
      </c>
      <c r="EN47" s="1">
        <f t="shared" si="97"/>
        <v>11.116331929511929</v>
      </c>
      <c r="EO47" s="1">
        <f t="shared" si="98"/>
        <v>0.35298159155304626</v>
      </c>
      <c r="EP47" s="1">
        <f t="shared" si="99"/>
        <v>0.37359438391470784</v>
      </c>
      <c r="EQ47" s="1">
        <f t="shared" si="100"/>
        <v>0.27342402453224601</v>
      </c>
      <c r="ER47" s="1">
        <f t="shared" si="101"/>
        <v>0.4602212164895999</v>
      </c>
      <c r="ES47" s="1">
        <f t="shared" si="102"/>
        <v>0.32354222718133341</v>
      </c>
    </row>
    <row r="48" spans="1:149" s="24" customFormat="1" x14ac:dyDescent="0.2">
      <c r="A48" s="85" t="s">
        <v>114</v>
      </c>
      <c r="B48" s="85" t="s">
        <v>138</v>
      </c>
      <c r="C48" s="85" t="s">
        <v>126</v>
      </c>
      <c r="D48" s="96">
        <v>15.975419054507199</v>
      </c>
      <c r="E48" s="96">
        <v>8.1246818389191303E-2</v>
      </c>
      <c r="F48" s="96">
        <v>22.462700577376001</v>
      </c>
      <c r="G48" s="96">
        <v>34.674348871471203</v>
      </c>
      <c r="H48" s="96">
        <v>0.40231523116433798</v>
      </c>
      <c r="I48" s="96">
        <v>0.62164640358702705</v>
      </c>
      <c r="J48" s="96">
        <v>0.13314456367284799</v>
      </c>
      <c r="K48" s="96">
        <v>0.13110032872073299</v>
      </c>
      <c r="L48" s="96">
        <v>25.518078151111599</v>
      </c>
      <c r="M48" s="4">
        <v>1</v>
      </c>
      <c r="N48" s="4">
        <v>0</v>
      </c>
      <c r="O48">
        <f t="shared" si="108"/>
        <v>25.518078151111599</v>
      </c>
      <c r="P48" s="30">
        <f t="shared" si="109"/>
        <v>0</v>
      </c>
      <c r="R48" s="33">
        <v>25</v>
      </c>
      <c r="S48" s="85" t="s">
        <v>138</v>
      </c>
      <c r="T48" s="85" t="s">
        <v>126</v>
      </c>
      <c r="U48" s="1">
        <f t="shared" si="166"/>
        <v>396.31404253304885</v>
      </c>
      <c r="V48" s="1">
        <f t="shared" si="167"/>
        <v>2.6217108224972994</v>
      </c>
      <c r="W48" s="1">
        <f t="shared" si="168"/>
        <v>440.6179006939193</v>
      </c>
      <c r="X48" s="1">
        <f t="shared" si="169"/>
        <v>577.04025414330499</v>
      </c>
      <c r="Y48" s="1">
        <f t="shared" si="170"/>
        <v>8.5417246531706574</v>
      </c>
      <c r="Z48" s="1">
        <f t="shared" si="171"/>
        <v>11.084992931295062</v>
      </c>
      <c r="AA48" s="1">
        <f t="shared" si="172"/>
        <v>2.7796359848193735</v>
      </c>
      <c r="AB48" s="1">
        <f t="shared" si="173"/>
        <v>1.8481129660902851</v>
      </c>
      <c r="AC48" s="1">
        <f t="shared" si="174"/>
        <v>355.15766389856094</v>
      </c>
      <c r="AD48" s="1">
        <f t="shared" si="175"/>
        <v>0</v>
      </c>
      <c r="AF48" s="85" t="s">
        <v>138</v>
      </c>
      <c r="AG48" s="85" t="s">
        <v>126</v>
      </c>
      <c r="AH48" s="1">
        <f t="shared" si="110"/>
        <v>396.31404253304885</v>
      </c>
      <c r="AI48" s="1">
        <f t="shared" si="11"/>
        <v>1.3108554112486497</v>
      </c>
      <c r="AJ48" s="1">
        <f t="shared" si="12"/>
        <v>660.926851040879</v>
      </c>
      <c r="AK48" s="1">
        <f t="shared" si="13"/>
        <v>1154.08050828661</v>
      </c>
      <c r="AL48" s="1">
        <f t="shared" si="14"/>
        <v>4.2708623265853287</v>
      </c>
      <c r="AM48" s="1">
        <f t="shared" si="15"/>
        <v>11.084992931295062</v>
      </c>
      <c r="AN48" s="1">
        <f t="shared" si="16"/>
        <v>5.5592719696387469</v>
      </c>
      <c r="AO48" s="1">
        <f t="shared" si="17"/>
        <v>1.8481129660902851</v>
      </c>
      <c r="AP48" s="1">
        <f t="shared" si="18"/>
        <v>355.15766389856094</v>
      </c>
      <c r="AQ48" s="1">
        <f t="shared" si="19"/>
        <v>0</v>
      </c>
      <c r="AR48" s="1">
        <f t="shared" si="111"/>
        <v>2590.5531613639569</v>
      </c>
      <c r="AT48" s="85" t="s">
        <v>138</v>
      </c>
      <c r="AU48" s="85" t="s">
        <v>126</v>
      </c>
      <c r="AV48" s="22">
        <f t="shared" si="112"/>
        <v>3.8246082771409409</v>
      </c>
      <c r="AW48" s="22">
        <f t="shared" si="21"/>
        <v>2.5300685405708269E-2</v>
      </c>
      <c r="AX48" s="22">
        <f t="shared" si="22"/>
        <v>4.2521603808926347</v>
      </c>
      <c r="AY48" s="22">
        <f t="shared" si="23"/>
        <v>5.568697283937289</v>
      </c>
      <c r="AZ48" s="22">
        <f t="shared" si="24"/>
        <v>8.2431474294406476E-2</v>
      </c>
      <c r="BA48" s="22">
        <f t="shared" si="25"/>
        <v>0.10697515396150645</v>
      </c>
      <c r="BB48" s="22">
        <f t="shared" si="26"/>
        <v>2.6824734059461092E-2</v>
      </c>
      <c r="BC48" s="22">
        <f t="shared" si="27"/>
        <v>1.7835119093997206E-2</v>
      </c>
      <c r="BD48" s="22">
        <f t="shared" si="28"/>
        <v>3.4274307626210438</v>
      </c>
      <c r="BE48" s="22">
        <f t="shared" si="29"/>
        <v>0</v>
      </c>
      <c r="BF48" s="33">
        <v>25</v>
      </c>
      <c r="BG48" s="17">
        <f t="shared" si="45"/>
        <v>17.090731823685907</v>
      </c>
      <c r="BH48" s="1">
        <f t="shared" si="46"/>
        <v>2.431302716062711</v>
      </c>
      <c r="BI48" s="1">
        <f t="shared" si="47"/>
        <v>1.8208576648299237</v>
      </c>
      <c r="BJ48">
        <v>8</v>
      </c>
      <c r="BK48" s="1">
        <f t="shared" si="48"/>
        <v>9.0728967045919084</v>
      </c>
      <c r="BL48" s="1">
        <f t="shared" si="49"/>
        <v>0.21470731366162119</v>
      </c>
      <c r="BM48" s="1">
        <f t="shared" si="50"/>
        <v>2.4313027160627101</v>
      </c>
      <c r="BN48" s="1">
        <f t="shared" si="51"/>
        <v>-1.9666510740137397</v>
      </c>
      <c r="BO48" s="1">
        <f t="shared" si="52"/>
        <v>0.32168246762312763</v>
      </c>
      <c r="BP48" s="1">
        <f t="shared" si="53"/>
        <v>0.46465164204897036</v>
      </c>
      <c r="BQ48" s="1">
        <f t="shared" si="54"/>
        <v>0.14296917442584273</v>
      </c>
      <c r="BR48" s="85" t="s">
        <v>126</v>
      </c>
      <c r="BS48" s="85" t="s">
        <v>138</v>
      </c>
      <c r="BT48" s="85" t="s">
        <v>126</v>
      </c>
      <c r="BU48" s="1">
        <f t="shared" si="113"/>
        <v>1.3921743209843223</v>
      </c>
      <c r="BV48" s="1">
        <f t="shared" si="114"/>
        <v>0.32168246762312763</v>
      </c>
      <c r="BW48" s="1">
        <f t="shared" si="115"/>
        <v>7.2698741588559823</v>
      </c>
      <c r="BX48" s="1">
        <f t="shared" si="116"/>
        <v>8.9837309474634317</v>
      </c>
      <c r="BY48" s="1">
        <f t="shared" si="117"/>
        <v>0.15496616373817435</v>
      </c>
      <c r="BZ48" s="1">
        <f t="shared" si="118"/>
        <v>3.5807224137089179E-2</v>
      </c>
      <c r="CA48" s="1">
        <f t="shared" si="119"/>
        <v>0.80922661212473657</v>
      </c>
      <c r="CB48" s="1">
        <f t="shared" si="120"/>
        <v>0.82713022419328119</v>
      </c>
      <c r="CC48" s="1">
        <f t="shared" si="121"/>
        <v>3.1009965741722552E-2</v>
      </c>
      <c r="CD48" s="85" t="s">
        <v>126</v>
      </c>
      <c r="CE48" s="85" t="s">
        <v>138</v>
      </c>
      <c r="CF48" s="85" t="s">
        <v>126</v>
      </c>
      <c r="CG48" s="1">
        <f t="shared" si="122"/>
        <v>1.3921743209843223</v>
      </c>
      <c r="CH48" s="1">
        <f t="shared" si="123"/>
        <v>0.32168246762312763</v>
      </c>
      <c r="CI48" s="1">
        <f t="shared" si="124"/>
        <v>2.4232913862853276</v>
      </c>
      <c r="CJ48" s="1">
        <f t="shared" si="125"/>
        <v>4.1371481748927774</v>
      </c>
      <c r="CK48" s="1">
        <f t="shared" si="126"/>
        <v>0.33650579146114418</v>
      </c>
      <c r="CL48" s="1">
        <f t="shared" si="127"/>
        <v>7.7754640158970059E-2</v>
      </c>
      <c r="CM48" s="1">
        <f t="shared" si="128"/>
        <v>0.58573956837988572</v>
      </c>
      <c r="CN48" s="1">
        <f t="shared" si="129"/>
        <v>0.6246168884593708</v>
      </c>
      <c r="CO48" s="1">
        <f t="shared" si="130"/>
        <v>6.7337493639785764E-2</v>
      </c>
      <c r="CP48" s="85" t="s">
        <v>126</v>
      </c>
      <c r="CQ48" s="85" t="s">
        <v>138</v>
      </c>
      <c r="CR48" s="85" t="s">
        <v>126</v>
      </c>
      <c r="CS48" s="1">
        <f t="shared" si="131"/>
        <v>1.9652389566347535</v>
      </c>
      <c r="CT48" s="1">
        <f t="shared" si="132"/>
        <v>0.32168246762312763</v>
      </c>
      <c r="CU48" s="1">
        <f t="shared" si="133"/>
        <v>2.4232913862853276</v>
      </c>
      <c r="CV48" s="1">
        <f t="shared" si="134"/>
        <v>4.7102128105432088</v>
      </c>
      <c r="CW48" s="1">
        <f t="shared" si="135"/>
        <v>0.41722933457185152</v>
      </c>
      <c r="CX48" s="1">
        <f t="shared" si="136"/>
        <v>6.8294678088234695E-2</v>
      </c>
      <c r="CY48" s="1">
        <f t="shared" si="137"/>
        <v>0.51447598733991373</v>
      </c>
      <c r="CZ48" s="1">
        <f t="shared" si="138"/>
        <v>0.54862332638403111</v>
      </c>
      <c r="DA48" s="1">
        <f t="shared" si="139"/>
        <v>5.9144926167691701E-2</v>
      </c>
      <c r="DB48" s="85" t="s">
        <v>126</v>
      </c>
      <c r="DC48" s="85" t="s">
        <v>138</v>
      </c>
      <c r="DD48" s="85" t="s">
        <v>126</v>
      </c>
      <c r="DE48" s="1">
        <f t="shared" si="140"/>
        <v>4.2521603808926347</v>
      </c>
      <c r="DF48" s="1">
        <f t="shared" si="40"/>
        <v>5.568697283937289</v>
      </c>
      <c r="DG48" s="1">
        <f t="shared" si="141"/>
        <v>7.2698741588559823</v>
      </c>
      <c r="DH48" s="1">
        <f t="shared" si="142"/>
        <v>17.090731823685907</v>
      </c>
      <c r="DI48" s="1">
        <f t="shared" si="143"/>
        <v>0.24879919858081209</v>
      </c>
      <c r="DJ48" s="1">
        <f t="shared" si="144"/>
        <v>0.32583141210019317</v>
      </c>
      <c r="DK48" s="1">
        <f t="shared" si="145"/>
        <v>0.42536938931899465</v>
      </c>
      <c r="DL48" s="1">
        <f t="shared" si="146"/>
        <v>0.58828509536909124</v>
      </c>
      <c r="DM48" s="1">
        <f t="shared" si="147"/>
        <v>0.28217828022972363</v>
      </c>
      <c r="DN48" s="85" t="s">
        <v>138</v>
      </c>
      <c r="DO48" s="85" t="s">
        <v>126</v>
      </c>
      <c r="DP48" s="62">
        <f t="shared" si="148"/>
        <v>3.8246082771409409</v>
      </c>
      <c r="DQ48" s="62">
        <f t="shared" si="149"/>
        <v>1.8208576648299237</v>
      </c>
      <c r="DR48" s="62">
        <f t="shared" si="150"/>
        <v>3.4274307626210438</v>
      </c>
      <c r="DS48" s="1">
        <f t="shared" si="151"/>
        <v>9.0728967045919084</v>
      </c>
      <c r="DT48" s="1">
        <f t="shared" si="152"/>
        <v>0.42154213826828402</v>
      </c>
      <c r="DU48" s="1">
        <f t="shared" si="153"/>
        <v>0.2006919867067774</v>
      </c>
      <c r="DV48" s="1">
        <f t="shared" si="154"/>
        <v>0.37776587502493858</v>
      </c>
      <c r="DW48" s="1">
        <f t="shared" si="155"/>
        <v>0.47811186837832731</v>
      </c>
      <c r="DX48" s="1">
        <f t="shared" si="156"/>
        <v>0.17380435882403808</v>
      </c>
      <c r="DY48" s="85" t="s">
        <v>126</v>
      </c>
      <c r="DZ48" s="1">
        <f t="shared" si="157"/>
        <v>7.2520390397619847</v>
      </c>
      <c r="EA48" s="1">
        <f t="shared" si="158"/>
        <v>5.568697283937289</v>
      </c>
      <c r="EB48" s="1">
        <f t="shared" si="159"/>
        <v>4.2521603808926347</v>
      </c>
      <c r="EC48" s="1">
        <f t="shared" si="160"/>
        <v>17.072896704591908</v>
      </c>
      <c r="ED48" s="1">
        <f t="shared" si="161"/>
        <v>0.42476910422655367</v>
      </c>
      <c r="EE48" s="1">
        <f t="shared" si="162"/>
        <v>0.32617179031133819</v>
      </c>
      <c r="EF48" s="1">
        <f t="shared" si="163"/>
        <v>0.24905910546210813</v>
      </c>
      <c r="EG48" s="1">
        <f t="shared" si="164"/>
        <v>0.41214500061777726</v>
      </c>
      <c r="EH48" s="1">
        <f t="shared" si="165"/>
        <v>0.28247305640746989</v>
      </c>
      <c r="EI48" s="85" t="s">
        <v>138</v>
      </c>
      <c r="EJ48" s="85" t="s">
        <v>126</v>
      </c>
      <c r="EK48" s="62">
        <f t="shared" si="94"/>
        <v>3.8246082771409409</v>
      </c>
      <c r="EL48" s="62">
        <f t="shared" si="95"/>
        <v>4.2521603808926347</v>
      </c>
      <c r="EM48" s="62">
        <f t="shared" si="96"/>
        <v>3.4274307626210438</v>
      </c>
      <c r="EN48" s="1">
        <f t="shared" si="97"/>
        <v>11.504199420654619</v>
      </c>
      <c r="EO48" s="1">
        <f t="shared" si="98"/>
        <v>0.33245323184108283</v>
      </c>
      <c r="EP48" s="1">
        <f t="shared" si="99"/>
        <v>0.36961810426011166</v>
      </c>
      <c r="EQ48" s="1">
        <f t="shared" si="100"/>
        <v>0.29792866389880557</v>
      </c>
      <c r="ER48" s="1">
        <f t="shared" si="101"/>
        <v>0.4827377160288614</v>
      </c>
      <c r="ES48" s="1">
        <f t="shared" si="102"/>
        <v>0.32009866798790193</v>
      </c>
    </row>
    <row r="49" spans="1:149" s="24" customFormat="1" x14ac:dyDescent="0.2">
      <c r="A49" s="85" t="s">
        <v>114</v>
      </c>
      <c r="B49" s="85" t="s">
        <v>139</v>
      </c>
      <c r="C49" s="85" t="s">
        <v>126</v>
      </c>
      <c r="D49" s="96">
        <v>16.279610932071101</v>
      </c>
      <c r="E49" s="96">
        <v>9.8547736838972305E-2</v>
      </c>
      <c r="F49" s="96">
        <v>22.1264635000685</v>
      </c>
      <c r="G49" s="96">
        <v>35.946638144407999</v>
      </c>
      <c r="H49" s="96">
        <v>0.39158701458034501</v>
      </c>
      <c r="I49" s="96">
        <v>0.70866237356530104</v>
      </c>
      <c r="J49" s="96">
        <v>7.4256543939822395E-2</v>
      </c>
      <c r="K49" s="96">
        <v>0.14257107715659401</v>
      </c>
      <c r="L49" s="96">
        <v>24.2316626773714</v>
      </c>
      <c r="M49" s="4">
        <v>1</v>
      </c>
      <c r="N49" s="4">
        <v>0</v>
      </c>
      <c r="O49">
        <f t="shared" si="108"/>
        <v>24.2316626773714</v>
      </c>
      <c r="P49" s="30">
        <f t="shared" si="109"/>
        <v>0</v>
      </c>
      <c r="R49" s="33">
        <v>25</v>
      </c>
      <c r="S49" s="85" t="s">
        <v>139</v>
      </c>
      <c r="T49" s="85" t="s">
        <v>126</v>
      </c>
      <c r="U49" s="1">
        <f t="shared" si="166"/>
        <v>403.8603555462937</v>
      </c>
      <c r="V49" s="1">
        <f t="shared" si="167"/>
        <v>3.1799850545005581</v>
      </c>
      <c r="W49" s="1">
        <f t="shared" si="168"/>
        <v>434.02243036619268</v>
      </c>
      <c r="X49" s="1">
        <f t="shared" si="169"/>
        <v>598.21331576648356</v>
      </c>
      <c r="Y49" s="1">
        <f t="shared" si="170"/>
        <v>8.3139493541474518</v>
      </c>
      <c r="Z49" s="1">
        <f t="shared" si="171"/>
        <v>12.636632909509649</v>
      </c>
      <c r="AA49" s="1">
        <f t="shared" si="172"/>
        <v>1.5502410008313652</v>
      </c>
      <c r="AB49" s="1">
        <f t="shared" si="173"/>
        <v>2.0098153746344525</v>
      </c>
      <c r="AC49" s="1">
        <f t="shared" si="174"/>
        <v>337.25348193975509</v>
      </c>
      <c r="AD49" s="1">
        <f t="shared" si="175"/>
        <v>0</v>
      </c>
      <c r="AF49" s="85" t="s">
        <v>139</v>
      </c>
      <c r="AG49" s="85" t="s">
        <v>126</v>
      </c>
      <c r="AH49" s="1">
        <f t="shared" si="110"/>
        <v>403.8603555462937</v>
      </c>
      <c r="AI49" s="1">
        <f t="shared" si="11"/>
        <v>1.5899925272502791</v>
      </c>
      <c r="AJ49" s="1">
        <f t="shared" si="12"/>
        <v>651.03364554928908</v>
      </c>
      <c r="AK49" s="1">
        <f t="shared" si="13"/>
        <v>1196.4266315329671</v>
      </c>
      <c r="AL49" s="1">
        <f t="shared" si="14"/>
        <v>4.1569746770737259</v>
      </c>
      <c r="AM49" s="1">
        <f t="shared" si="15"/>
        <v>12.636632909509649</v>
      </c>
      <c r="AN49" s="1">
        <f t="shared" si="16"/>
        <v>3.1004820016627304</v>
      </c>
      <c r="AO49" s="1">
        <f t="shared" si="17"/>
        <v>2.0098153746344525</v>
      </c>
      <c r="AP49" s="1">
        <f t="shared" si="18"/>
        <v>337.25348193975509</v>
      </c>
      <c r="AQ49" s="1">
        <f t="shared" si="19"/>
        <v>0</v>
      </c>
      <c r="AR49" s="1">
        <f t="shared" si="111"/>
        <v>2612.0680120584361</v>
      </c>
      <c r="AT49" s="85" t="s">
        <v>139</v>
      </c>
      <c r="AU49" s="85" t="s">
        <v>126</v>
      </c>
      <c r="AV49" s="22">
        <f t="shared" si="112"/>
        <v>3.8653315465169702</v>
      </c>
      <c r="AW49" s="22">
        <f t="shared" si="21"/>
        <v>3.043551163120917E-2</v>
      </c>
      <c r="AX49" s="22">
        <f t="shared" si="22"/>
        <v>4.1540115759099434</v>
      </c>
      <c r="AY49" s="22">
        <f t="shared" si="23"/>
        <v>5.7254760691995008</v>
      </c>
      <c r="AZ49" s="22">
        <f t="shared" si="24"/>
        <v>7.9572481610037188E-2</v>
      </c>
      <c r="BA49" s="22">
        <f t="shared" si="25"/>
        <v>0.12094471555845296</v>
      </c>
      <c r="BB49" s="22">
        <f t="shared" si="26"/>
        <v>1.4837295522884377E-2</v>
      </c>
      <c r="BC49" s="22">
        <f t="shared" si="27"/>
        <v>1.9235863742409032E-2</v>
      </c>
      <c r="BD49" s="22">
        <f t="shared" si="28"/>
        <v>3.2278397842518558</v>
      </c>
      <c r="BE49" s="22">
        <f t="shared" si="29"/>
        <v>0</v>
      </c>
      <c r="BF49" s="33">
        <v>25</v>
      </c>
      <c r="BG49" s="17">
        <f t="shared" si="45"/>
        <v>16.991894839620681</v>
      </c>
      <c r="BH49" s="1">
        <f t="shared" si="46"/>
        <v>2.2745239308004992</v>
      </c>
      <c r="BI49" s="1">
        <f t="shared" si="47"/>
        <v>1.8794876451094442</v>
      </c>
      <c r="BJ49">
        <v>8</v>
      </c>
      <c r="BK49" s="1">
        <f t="shared" si="48"/>
        <v>8.9726589758782698</v>
      </c>
      <c r="BL49" s="1">
        <f t="shared" si="49"/>
        <v>0.23095270879969931</v>
      </c>
      <c r="BM49" s="1">
        <f t="shared" si="50"/>
        <v>2.2745239308004983</v>
      </c>
      <c r="BN49" s="1">
        <f t="shared" si="51"/>
        <v>-1.8248055968659855</v>
      </c>
      <c r="BO49" s="1">
        <f t="shared" si="52"/>
        <v>0.3518974243581523</v>
      </c>
      <c r="BP49" s="1">
        <f t="shared" si="53"/>
        <v>0.44971833393451277</v>
      </c>
      <c r="BQ49" s="1">
        <f t="shared" si="54"/>
        <v>9.7820909576360471E-2</v>
      </c>
      <c r="BR49" s="85" t="s">
        <v>126</v>
      </c>
      <c r="BS49" s="85" t="s">
        <v>139</v>
      </c>
      <c r="BT49" s="85" t="s">
        <v>126</v>
      </c>
      <c r="BU49" s="1">
        <f t="shared" si="113"/>
        <v>1.4313690172998752</v>
      </c>
      <c r="BV49" s="1">
        <f t="shared" si="114"/>
        <v>0.3518974243581523</v>
      </c>
      <c r="BW49" s="1">
        <f t="shared" si="115"/>
        <v>7.1124071945112348</v>
      </c>
      <c r="BX49" s="1">
        <f t="shared" si="116"/>
        <v>8.8956736361692617</v>
      </c>
      <c r="BY49" s="1">
        <f t="shared" si="117"/>
        <v>0.16090619730921971</v>
      </c>
      <c r="BZ49" s="1">
        <f t="shared" si="118"/>
        <v>3.9558266046020286E-2</v>
      </c>
      <c r="CA49" s="1">
        <f t="shared" si="119"/>
        <v>0.79953553664476007</v>
      </c>
      <c r="CB49" s="1">
        <f t="shared" si="120"/>
        <v>0.81931466966777022</v>
      </c>
      <c r="CC49" s="1">
        <f t="shared" si="121"/>
        <v>3.4258463325516963E-2</v>
      </c>
      <c r="CD49" s="85" t="s">
        <v>126</v>
      </c>
      <c r="CE49" s="85" t="s">
        <v>139</v>
      </c>
      <c r="CF49" s="85" t="s">
        <v>126</v>
      </c>
      <c r="CG49" s="1">
        <f t="shared" si="122"/>
        <v>1.4313690172998752</v>
      </c>
      <c r="CH49" s="1">
        <f t="shared" si="123"/>
        <v>0.3518974243581523</v>
      </c>
      <c r="CI49" s="1">
        <f t="shared" si="124"/>
        <v>2.3708023981704116</v>
      </c>
      <c r="CJ49" s="1">
        <f t="shared" si="125"/>
        <v>4.1540688398284393</v>
      </c>
      <c r="CK49" s="1">
        <f t="shared" si="126"/>
        <v>0.34457036522268847</v>
      </c>
      <c r="CL49" s="1">
        <f t="shared" si="127"/>
        <v>8.4711505255816957E-2</v>
      </c>
      <c r="CM49" s="1">
        <f t="shared" si="128"/>
        <v>0.57071812952149448</v>
      </c>
      <c r="CN49" s="1">
        <f t="shared" si="129"/>
        <v>0.61307388214940295</v>
      </c>
      <c r="CO49" s="1">
        <f t="shared" si="130"/>
        <v>7.3362315544356474E-2</v>
      </c>
      <c r="CP49" s="85" t="s">
        <v>126</v>
      </c>
      <c r="CQ49" s="85" t="s">
        <v>139</v>
      </c>
      <c r="CR49" s="85" t="s">
        <v>126</v>
      </c>
      <c r="CS49" s="1">
        <f t="shared" si="131"/>
        <v>1.9010570757758956</v>
      </c>
      <c r="CT49" s="1">
        <f t="shared" si="132"/>
        <v>0.3518974243581523</v>
      </c>
      <c r="CU49" s="1">
        <f t="shared" si="133"/>
        <v>2.3708023981704116</v>
      </c>
      <c r="CV49" s="1">
        <f t="shared" si="134"/>
        <v>4.6237568983044595</v>
      </c>
      <c r="CW49" s="1">
        <f t="shared" si="135"/>
        <v>0.41114987608302178</v>
      </c>
      <c r="CX49" s="1">
        <f t="shared" si="136"/>
        <v>7.6106385369696605E-2</v>
      </c>
      <c r="CY49" s="1">
        <f t="shared" si="137"/>
        <v>0.51274373854728161</v>
      </c>
      <c r="CZ49" s="1">
        <f t="shared" si="138"/>
        <v>0.55079693123212992</v>
      </c>
      <c r="DA49" s="1">
        <f t="shared" si="139"/>
        <v>6.5910063120365597E-2</v>
      </c>
      <c r="DB49" s="85" t="s">
        <v>126</v>
      </c>
      <c r="DC49" s="85" t="s">
        <v>139</v>
      </c>
      <c r="DD49" s="85" t="s">
        <v>126</v>
      </c>
      <c r="DE49" s="1">
        <f t="shared" si="140"/>
        <v>4.1540115759099434</v>
      </c>
      <c r="DF49" s="1">
        <f t="shared" si="40"/>
        <v>5.7254760691995008</v>
      </c>
      <c r="DG49" s="1">
        <f t="shared" si="141"/>
        <v>7.1124071945112348</v>
      </c>
      <c r="DH49" s="1">
        <f t="shared" si="142"/>
        <v>16.991894839620677</v>
      </c>
      <c r="DI49" s="1">
        <f t="shared" si="143"/>
        <v>0.24447017917177014</v>
      </c>
      <c r="DJ49" s="1">
        <f t="shared" si="144"/>
        <v>0.33695336060161934</v>
      </c>
      <c r="DK49" s="1">
        <f t="shared" si="145"/>
        <v>0.4185764602266106</v>
      </c>
      <c r="DL49" s="1">
        <f t="shared" si="146"/>
        <v>0.5870531405274203</v>
      </c>
      <c r="DM49" s="1">
        <f t="shared" si="147"/>
        <v>0.29181017017154093</v>
      </c>
      <c r="DN49" s="85" t="s">
        <v>139</v>
      </c>
      <c r="DO49" s="85" t="s">
        <v>126</v>
      </c>
      <c r="DP49" s="62">
        <f t="shared" si="148"/>
        <v>3.8653315465169702</v>
      </c>
      <c r="DQ49" s="62">
        <f t="shared" si="149"/>
        <v>1.8794876451094442</v>
      </c>
      <c r="DR49" s="62">
        <f t="shared" si="150"/>
        <v>3.2278397842518558</v>
      </c>
      <c r="DS49" s="1">
        <f t="shared" si="151"/>
        <v>8.9726589758782698</v>
      </c>
      <c r="DT49" s="1">
        <f t="shared" si="152"/>
        <v>0.43078997618302106</v>
      </c>
      <c r="DU49" s="1">
        <f t="shared" si="153"/>
        <v>0.20946830255804685</v>
      </c>
      <c r="DV49" s="1">
        <f t="shared" si="154"/>
        <v>0.35974172125893211</v>
      </c>
      <c r="DW49" s="1">
        <f t="shared" si="155"/>
        <v>0.46447587253795553</v>
      </c>
      <c r="DX49" s="1">
        <f t="shared" si="156"/>
        <v>0.18140487130287347</v>
      </c>
      <c r="DY49" s="85" t="s">
        <v>126</v>
      </c>
      <c r="DZ49" s="1">
        <f t="shared" si="157"/>
        <v>7.0931713307688256</v>
      </c>
      <c r="EA49" s="1">
        <f t="shared" si="158"/>
        <v>5.7254760691995008</v>
      </c>
      <c r="EB49" s="1">
        <f t="shared" si="159"/>
        <v>4.1540115759099434</v>
      </c>
      <c r="EC49" s="1">
        <f t="shared" si="160"/>
        <v>16.972658975878272</v>
      </c>
      <c r="ED49" s="1">
        <f t="shared" si="161"/>
        <v>0.41791750725974747</v>
      </c>
      <c r="EE49" s="1">
        <f t="shared" si="162"/>
        <v>0.33733524472132564</v>
      </c>
      <c r="EF49" s="1">
        <f t="shared" si="163"/>
        <v>0.24474724801892681</v>
      </c>
      <c r="EG49" s="1">
        <f t="shared" si="164"/>
        <v>0.41341487037958963</v>
      </c>
      <c r="EH49" s="1">
        <f t="shared" si="165"/>
        <v>0.29214089152050843</v>
      </c>
      <c r="EI49" s="85" t="s">
        <v>139</v>
      </c>
      <c r="EJ49" s="85" t="s">
        <v>126</v>
      </c>
      <c r="EK49" s="62">
        <f t="shared" si="94"/>
        <v>3.8653315465169702</v>
      </c>
      <c r="EL49" s="62">
        <f t="shared" si="95"/>
        <v>4.1540115759099434</v>
      </c>
      <c r="EM49" s="62">
        <f t="shared" si="96"/>
        <v>3.2278397842518558</v>
      </c>
      <c r="EN49" s="1">
        <f t="shared" si="97"/>
        <v>11.24718290667877</v>
      </c>
      <c r="EO49" s="1">
        <f t="shared" si="98"/>
        <v>0.34367108444743705</v>
      </c>
      <c r="EP49" s="1">
        <f t="shared" si="99"/>
        <v>0.36933795870281616</v>
      </c>
      <c r="EQ49" s="1">
        <f t="shared" si="100"/>
        <v>0.28699095684974674</v>
      </c>
      <c r="ER49" s="1">
        <f t="shared" si="101"/>
        <v>0.47165993620115482</v>
      </c>
      <c r="ES49" s="1">
        <f t="shared" si="102"/>
        <v>0.31985605481852669</v>
      </c>
    </row>
    <row r="50" spans="1:149" s="24" customFormat="1" x14ac:dyDescent="0.2">
      <c r="A50" s="85" t="s">
        <v>114</v>
      </c>
      <c r="B50" s="85" t="s">
        <v>140</v>
      </c>
      <c r="C50" s="85" t="s">
        <v>126</v>
      </c>
      <c r="D50" s="96">
        <v>16.508443723181099</v>
      </c>
      <c r="E50" s="96">
        <v>0.14361417216389299</v>
      </c>
      <c r="F50" s="96">
        <v>22.0323399847723</v>
      </c>
      <c r="G50" s="96">
        <v>36.1111663427547</v>
      </c>
      <c r="H50" s="96">
        <v>0.40714537138767898</v>
      </c>
      <c r="I50" s="96">
        <v>0.83983416595782301</v>
      </c>
      <c r="J50" s="96">
        <v>3.23196374530016E-2</v>
      </c>
      <c r="K50" s="96">
        <v>0.16101022259633099</v>
      </c>
      <c r="L50" s="96">
        <v>23.764126379733099</v>
      </c>
      <c r="M50" s="4">
        <v>1</v>
      </c>
      <c r="N50" s="4">
        <v>0</v>
      </c>
      <c r="O50">
        <f t="shared" si="108"/>
        <v>23.764126379733099</v>
      </c>
      <c r="P50" s="30">
        <f t="shared" si="109"/>
        <v>0</v>
      </c>
      <c r="R50" s="33">
        <v>25</v>
      </c>
      <c r="S50" s="85" t="s">
        <v>140</v>
      </c>
      <c r="T50" s="85" t="s">
        <v>126</v>
      </c>
      <c r="U50" s="1">
        <f t="shared" si="166"/>
        <v>409.53717993503096</v>
      </c>
      <c r="V50" s="1">
        <f t="shared" si="167"/>
        <v>4.634210137589319</v>
      </c>
      <c r="W50" s="1">
        <f t="shared" si="168"/>
        <v>432.17614721012757</v>
      </c>
      <c r="X50" s="1">
        <f t="shared" si="169"/>
        <v>600.95134536120315</v>
      </c>
      <c r="Y50" s="1">
        <f t="shared" si="170"/>
        <v>8.6442754010122922</v>
      </c>
      <c r="Z50" s="1">
        <f t="shared" si="171"/>
        <v>14.975644899390566</v>
      </c>
      <c r="AA50" s="1">
        <f t="shared" si="172"/>
        <v>0.67473147083510643</v>
      </c>
      <c r="AB50" s="1">
        <f t="shared" si="173"/>
        <v>2.2697508309626659</v>
      </c>
      <c r="AC50" s="1">
        <f t="shared" si="174"/>
        <v>330.74636575828947</v>
      </c>
      <c r="AD50" s="1">
        <f t="shared" si="175"/>
        <v>0</v>
      </c>
      <c r="AF50" s="85" t="s">
        <v>140</v>
      </c>
      <c r="AG50" s="85" t="s">
        <v>126</v>
      </c>
      <c r="AH50" s="1">
        <f t="shared" si="110"/>
        <v>409.53717993503096</v>
      </c>
      <c r="AI50" s="1">
        <f t="shared" si="11"/>
        <v>2.3171050687946595</v>
      </c>
      <c r="AJ50" s="1">
        <f t="shared" si="12"/>
        <v>648.26422081519138</v>
      </c>
      <c r="AK50" s="1">
        <f t="shared" si="13"/>
        <v>1201.9026907224063</v>
      </c>
      <c r="AL50" s="1">
        <f t="shared" si="14"/>
        <v>4.3221377005061461</v>
      </c>
      <c r="AM50" s="1">
        <f t="shared" si="15"/>
        <v>14.975644899390566</v>
      </c>
      <c r="AN50" s="1">
        <f t="shared" si="16"/>
        <v>1.3494629416702129</v>
      </c>
      <c r="AO50" s="1">
        <f t="shared" si="17"/>
        <v>2.2697508309626659</v>
      </c>
      <c r="AP50" s="1">
        <f t="shared" si="18"/>
        <v>330.74636575828947</v>
      </c>
      <c r="AQ50" s="1">
        <f t="shared" si="19"/>
        <v>0</v>
      </c>
      <c r="AR50" s="1">
        <f t="shared" si="111"/>
        <v>2615.684558672242</v>
      </c>
      <c r="AT50" s="85" t="s">
        <v>140</v>
      </c>
      <c r="AU50" s="85" t="s">
        <v>126</v>
      </c>
      <c r="AV50" s="22">
        <f t="shared" si="112"/>
        <v>3.9142447297134879</v>
      </c>
      <c r="AW50" s="22">
        <f t="shared" si="21"/>
        <v>4.4292517251599606E-2</v>
      </c>
      <c r="AX50" s="22">
        <f t="shared" si="22"/>
        <v>4.1306218077525587</v>
      </c>
      <c r="AY50" s="22">
        <f t="shared" si="23"/>
        <v>5.7437291450985821</v>
      </c>
      <c r="AZ50" s="22">
        <f t="shared" si="24"/>
        <v>8.2619627932125794E-2</v>
      </c>
      <c r="BA50" s="22">
        <f t="shared" si="25"/>
        <v>0.14313313172396075</v>
      </c>
      <c r="BB50" s="22">
        <f t="shared" si="26"/>
        <v>6.4488994725878709E-3</v>
      </c>
      <c r="BC50" s="22">
        <f t="shared" si="27"/>
        <v>2.1693659728935579E-2</v>
      </c>
      <c r="BD50" s="22">
        <f t="shared" si="28"/>
        <v>3.1611836054705784</v>
      </c>
      <c r="BE50" s="22">
        <f t="shared" si="29"/>
        <v>0</v>
      </c>
      <c r="BF50" s="33">
        <v>25</v>
      </c>
      <c r="BG50" s="17">
        <f t="shared" si="45"/>
        <v>16.971472947764141</v>
      </c>
      <c r="BH50" s="1">
        <f t="shared" si="46"/>
        <v>2.2562708549014179</v>
      </c>
      <c r="BI50" s="1">
        <f t="shared" si="47"/>
        <v>1.8743509528511408</v>
      </c>
      <c r="BJ50">
        <v>8</v>
      </c>
      <c r="BK50" s="1">
        <f t="shared" si="48"/>
        <v>8.9497792880352076</v>
      </c>
      <c r="BL50" s="1">
        <f t="shared" si="49"/>
        <v>0.27004527690768615</v>
      </c>
      <c r="BM50" s="1">
        <f t="shared" si="50"/>
        <v>2.2562708549014161</v>
      </c>
      <c r="BN50" s="1">
        <f t="shared" si="51"/>
        <v>-1.7739095289215534</v>
      </c>
      <c r="BO50" s="1">
        <f t="shared" si="52"/>
        <v>0.4131784086316469</v>
      </c>
      <c r="BP50" s="1">
        <f t="shared" si="53"/>
        <v>0.4823613259798627</v>
      </c>
      <c r="BQ50" s="1">
        <f t="shared" si="54"/>
        <v>6.91829173482158E-2</v>
      </c>
      <c r="BR50" s="85" t="s">
        <v>126</v>
      </c>
      <c r="BS50" s="85" t="s">
        <v>140</v>
      </c>
      <c r="BT50" s="85" t="s">
        <v>126</v>
      </c>
      <c r="BU50" s="1">
        <f t="shared" si="113"/>
        <v>1.4359322862746455</v>
      </c>
      <c r="BV50" s="1">
        <f t="shared" si="114"/>
        <v>0.4131784086316469</v>
      </c>
      <c r="BW50" s="1">
        <f t="shared" si="115"/>
        <v>7.0971219949130013</v>
      </c>
      <c r="BX50" s="1">
        <f t="shared" si="116"/>
        <v>8.9462326898192934</v>
      </c>
      <c r="BY50" s="1">
        <f t="shared" si="117"/>
        <v>0.16050692353539153</v>
      </c>
      <c r="BZ50" s="1">
        <f t="shared" si="118"/>
        <v>4.618462574775626E-2</v>
      </c>
      <c r="CA50" s="1">
        <f t="shared" si="119"/>
        <v>0.79330845071685219</v>
      </c>
      <c r="CB50" s="1">
        <f t="shared" si="120"/>
        <v>0.81640076359073033</v>
      </c>
      <c r="CC50" s="1">
        <f t="shared" si="121"/>
        <v>3.9997059161833791E-2</v>
      </c>
      <c r="CD50" s="85" t="s">
        <v>126</v>
      </c>
      <c r="CE50" s="85" t="s">
        <v>140</v>
      </c>
      <c r="CF50" s="85" t="s">
        <v>126</v>
      </c>
      <c r="CG50" s="1">
        <f t="shared" si="122"/>
        <v>1.4359322862746455</v>
      </c>
      <c r="CH50" s="1">
        <f t="shared" si="123"/>
        <v>0.4131784086316469</v>
      </c>
      <c r="CI50" s="1">
        <f t="shared" si="124"/>
        <v>2.3657073316376671</v>
      </c>
      <c r="CJ50" s="1">
        <f t="shared" si="125"/>
        <v>4.2148180265439592</v>
      </c>
      <c r="CK50" s="1">
        <f t="shared" si="126"/>
        <v>0.34068666244461154</v>
      </c>
      <c r="CL50" s="1">
        <f t="shared" si="127"/>
        <v>9.802995195274003E-2</v>
      </c>
      <c r="CM50" s="1">
        <f t="shared" si="128"/>
        <v>0.56128338560264857</v>
      </c>
      <c r="CN50" s="1">
        <f t="shared" si="129"/>
        <v>0.61029836157901862</v>
      </c>
      <c r="CO50" s="1">
        <f t="shared" si="130"/>
        <v>8.4896428722840797E-2</v>
      </c>
      <c r="CP50" s="85" t="s">
        <v>126</v>
      </c>
      <c r="CQ50" s="85" t="s">
        <v>140</v>
      </c>
      <c r="CR50" s="85" t="s">
        <v>126</v>
      </c>
      <c r="CS50" s="1">
        <f t="shared" si="131"/>
        <v>1.8587216995604559</v>
      </c>
      <c r="CT50" s="1">
        <f t="shared" si="132"/>
        <v>0.4131784086316469</v>
      </c>
      <c r="CU50" s="1">
        <f t="shared" si="133"/>
        <v>2.3657073316376671</v>
      </c>
      <c r="CV50" s="1">
        <f t="shared" si="134"/>
        <v>4.63760743982977</v>
      </c>
      <c r="CW50" s="1">
        <f t="shared" si="135"/>
        <v>0.40079323739153799</v>
      </c>
      <c r="CX50" s="1">
        <f t="shared" si="136"/>
        <v>8.909301056469178E-2</v>
      </c>
      <c r="CY50" s="1">
        <f t="shared" si="137"/>
        <v>0.51011375204377019</v>
      </c>
      <c r="CZ50" s="1">
        <f t="shared" si="138"/>
        <v>0.55466025732611612</v>
      </c>
      <c r="DA50" s="1">
        <f t="shared" si="139"/>
        <v>7.715681044865845E-2</v>
      </c>
      <c r="DB50" s="85" t="s">
        <v>126</v>
      </c>
      <c r="DC50" s="85" t="s">
        <v>140</v>
      </c>
      <c r="DD50" s="85" t="s">
        <v>126</v>
      </c>
      <c r="DE50" s="1">
        <f t="shared" si="140"/>
        <v>4.1306218077525587</v>
      </c>
      <c r="DF50" s="1">
        <f t="shared" si="40"/>
        <v>5.7437291450985821</v>
      </c>
      <c r="DG50" s="1">
        <f t="shared" si="141"/>
        <v>7.0971219949130013</v>
      </c>
      <c r="DH50" s="1">
        <f t="shared" si="142"/>
        <v>16.971472947764141</v>
      </c>
      <c r="DI50" s="1">
        <f t="shared" si="143"/>
        <v>0.24338617045592001</v>
      </c>
      <c r="DJ50" s="1">
        <f t="shared" si="144"/>
        <v>0.33843433406027812</v>
      </c>
      <c r="DK50" s="1">
        <f t="shared" si="145"/>
        <v>0.41817949548380196</v>
      </c>
      <c r="DL50" s="1">
        <f t="shared" si="146"/>
        <v>0.58739666251394107</v>
      </c>
      <c r="DM50" s="1">
        <f t="shared" si="147"/>
        <v>0.29309273080906995</v>
      </c>
      <c r="DN50" s="85" t="s">
        <v>140</v>
      </c>
      <c r="DO50" s="85" t="s">
        <v>126</v>
      </c>
      <c r="DP50" s="62">
        <f t="shared" si="148"/>
        <v>3.9142447297134879</v>
      </c>
      <c r="DQ50" s="62">
        <f t="shared" si="149"/>
        <v>1.8743509528511408</v>
      </c>
      <c r="DR50" s="62">
        <f t="shared" si="150"/>
        <v>3.1611836054705784</v>
      </c>
      <c r="DS50" s="1">
        <f t="shared" si="151"/>
        <v>8.9497792880352076</v>
      </c>
      <c r="DT50" s="1">
        <f t="shared" si="152"/>
        <v>0.43735656531176903</v>
      </c>
      <c r="DU50" s="1">
        <f t="shared" si="153"/>
        <v>0.2094298521257307</v>
      </c>
      <c r="DV50" s="1">
        <f t="shared" si="154"/>
        <v>0.35321358256250024</v>
      </c>
      <c r="DW50" s="1">
        <f t="shared" si="155"/>
        <v>0.4579285086253656</v>
      </c>
      <c r="DX50" s="1">
        <f t="shared" si="156"/>
        <v>0.1813715722517012</v>
      </c>
      <c r="DY50" s="85" t="s">
        <v>126</v>
      </c>
      <c r="DZ50" s="1">
        <f t="shared" si="157"/>
        <v>7.0754283351840659</v>
      </c>
      <c r="EA50" s="1">
        <f t="shared" si="158"/>
        <v>5.7437291450985821</v>
      </c>
      <c r="EB50" s="1">
        <f t="shared" si="159"/>
        <v>4.1306218077525587</v>
      </c>
      <c r="EC50" s="1">
        <f t="shared" si="160"/>
        <v>16.949779288035206</v>
      </c>
      <c r="ED50" s="1">
        <f t="shared" si="161"/>
        <v>0.41743483587297137</v>
      </c>
      <c r="EE50" s="1">
        <f t="shared" si="162"/>
        <v>0.33886748892081808</v>
      </c>
      <c r="EF50" s="1">
        <f t="shared" si="163"/>
        <v>0.24369767520621058</v>
      </c>
      <c r="EG50" s="1">
        <f t="shared" si="164"/>
        <v>0.41313141966661959</v>
      </c>
      <c r="EH50" s="1">
        <f t="shared" si="165"/>
        <v>0.29346785392207025</v>
      </c>
      <c r="EI50" s="85" t="s">
        <v>140</v>
      </c>
      <c r="EJ50" s="85" t="s">
        <v>126</v>
      </c>
      <c r="EK50" s="62">
        <f t="shared" si="94"/>
        <v>3.9142447297134879</v>
      </c>
      <c r="EL50" s="62">
        <f t="shared" si="95"/>
        <v>4.1306218077525587</v>
      </c>
      <c r="EM50" s="62">
        <f t="shared" si="96"/>
        <v>3.1611836054705784</v>
      </c>
      <c r="EN50" s="1">
        <f t="shared" si="97"/>
        <v>11.206050142936624</v>
      </c>
      <c r="EO50" s="1">
        <f t="shared" si="98"/>
        <v>0.34929744912668514</v>
      </c>
      <c r="EP50" s="1">
        <f t="shared" si="99"/>
        <v>0.36860640056623023</v>
      </c>
      <c r="EQ50" s="1">
        <f t="shared" si="100"/>
        <v>0.28209615030708474</v>
      </c>
      <c r="ER50" s="1">
        <f t="shared" si="101"/>
        <v>0.46639935059019988</v>
      </c>
      <c r="ES50" s="1">
        <f t="shared" si="102"/>
        <v>0.31922250688789805</v>
      </c>
    </row>
    <row r="51" spans="1:149" s="24" customFormat="1" x14ac:dyDescent="0.2">
      <c r="A51" s="85" t="s">
        <v>114</v>
      </c>
      <c r="B51" s="85" t="s">
        <v>141</v>
      </c>
      <c r="C51" s="85" t="s">
        <v>126</v>
      </c>
      <c r="D51" s="96">
        <v>16.766447429257699</v>
      </c>
      <c r="E51" s="96">
        <v>0.15505339141886501</v>
      </c>
      <c r="F51" s="96">
        <v>21.699714771479801</v>
      </c>
      <c r="G51" s="96">
        <v>36.120817200122602</v>
      </c>
      <c r="H51" s="96">
        <v>0.32407068513548098</v>
      </c>
      <c r="I51" s="96">
        <v>1.0094527862648199</v>
      </c>
      <c r="J51" s="96">
        <v>5.1682500823712403E-2</v>
      </c>
      <c r="K51" s="96">
        <v>6.7472636750880693E-2</v>
      </c>
      <c r="L51" s="96">
        <v>23.805288598746099</v>
      </c>
      <c r="M51" s="4">
        <v>1</v>
      </c>
      <c r="N51" s="4">
        <v>0</v>
      </c>
      <c r="O51">
        <f t="shared" si="108"/>
        <v>23.805288598746099</v>
      </c>
      <c r="P51" s="30">
        <f t="shared" si="109"/>
        <v>0</v>
      </c>
      <c r="R51" s="33">
        <v>25</v>
      </c>
      <c r="S51" s="85" t="s">
        <v>141</v>
      </c>
      <c r="T51" s="85" t="s">
        <v>126</v>
      </c>
      <c r="U51" s="1">
        <f t="shared" si="166"/>
        <v>415.93766879825597</v>
      </c>
      <c r="V51" s="1">
        <f t="shared" si="167"/>
        <v>5.003336283280575</v>
      </c>
      <c r="W51" s="1">
        <f t="shared" si="168"/>
        <v>425.65152552922325</v>
      </c>
      <c r="X51" s="1">
        <f t="shared" si="169"/>
        <v>601.11195207393246</v>
      </c>
      <c r="Y51" s="1">
        <f t="shared" si="170"/>
        <v>6.8804816376959863</v>
      </c>
      <c r="Z51" s="1">
        <f t="shared" si="171"/>
        <v>18.000228000442579</v>
      </c>
      <c r="AA51" s="1">
        <f t="shared" si="172"/>
        <v>1.0789666142737453</v>
      </c>
      <c r="AB51" s="1">
        <f t="shared" si="173"/>
        <v>0.95115745362644666</v>
      </c>
      <c r="AC51" s="1">
        <f t="shared" si="174"/>
        <v>331.31925676751706</v>
      </c>
      <c r="AD51" s="1">
        <f t="shared" si="175"/>
        <v>0</v>
      </c>
      <c r="AF51" s="85" t="s">
        <v>141</v>
      </c>
      <c r="AG51" s="85" t="s">
        <v>126</v>
      </c>
      <c r="AH51" s="1">
        <f t="shared" si="110"/>
        <v>415.93766879825597</v>
      </c>
      <c r="AI51" s="1">
        <f t="shared" si="11"/>
        <v>2.5016681416402875</v>
      </c>
      <c r="AJ51" s="1">
        <f t="shared" si="12"/>
        <v>638.47728829383482</v>
      </c>
      <c r="AK51" s="1">
        <f t="shared" si="13"/>
        <v>1202.2239041478649</v>
      </c>
      <c r="AL51" s="1">
        <f t="shared" si="14"/>
        <v>3.4402408188479932</v>
      </c>
      <c r="AM51" s="1">
        <f t="shared" si="15"/>
        <v>18.000228000442579</v>
      </c>
      <c r="AN51" s="1">
        <f t="shared" si="16"/>
        <v>2.1579332285474906</v>
      </c>
      <c r="AO51" s="1">
        <f t="shared" si="17"/>
        <v>0.95115745362644666</v>
      </c>
      <c r="AP51" s="1">
        <f t="shared" si="18"/>
        <v>331.31925676751706</v>
      </c>
      <c r="AQ51" s="1">
        <f t="shared" si="19"/>
        <v>0</v>
      </c>
      <c r="AR51" s="1">
        <f t="shared" si="111"/>
        <v>2615.0093456505774</v>
      </c>
      <c r="AT51" s="85" t="s">
        <v>141</v>
      </c>
      <c r="AU51" s="85" t="s">
        <v>126</v>
      </c>
      <c r="AV51" s="22">
        <f t="shared" si="112"/>
        <v>3.9764453374714095</v>
      </c>
      <c r="AW51" s="22">
        <f t="shared" si="21"/>
        <v>4.7832871913081207E-2</v>
      </c>
      <c r="AX51" s="22">
        <f t="shared" si="22"/>
        <v>4.0693117047286034</v>
      </c>
      <c r="AY51" s="22">
        <f t="shared" si="23"/>
        <v>5.746747646177</v>
      </c>
      <c r="AZ51" s="22">
        <f t="shared" si="24"/>
        <v>6.577874806776475E-2</v>
      </c>
      <c r="BA51" s="22">
        <f t="shared" si="25"/>
        <v>0.17208569474504476</v>
      </c>
      <c r="BB51" s="22">
        <f t="shared" si="26"/>
        <v>1.0315131531636205E-2</v>
      </c>
      <c r="BC51" s="22">
        <f t="shared" si="27"/>
        <v>9.0932509974434913E-3</v>
      </c>
      <c r="BD51" s="22">
        <f t="shared" si="28"/>
        <v>3.1674767942855051</v>
      </c>
      <c r="BE51" s="22">
        <f t="shared" si="29"/>
        <v>0</v>
      </c>
      <c r="BF51" s="33">
        <v>25</v>
      </c>
      <c r="BG51" s="17">
        <f t="shared" si="45"/>
        <v>16.969074733659959</v>
      </c>
      <c r="BH51" s="1">
        <f t="shared" si="46"/>
        <v>2.253252353823</v>
      </c>
      <c r="BI51" s="1">
        <f t="shared" si="47"/>
        <v>1.8160593509056033</v>
      </c>
      <c r="BJ51">
        <v>8</v>
      </c>
      <c r="BK51" s="1">
        <f t="shared" si="48"/>
        <v>8.959981482662517</v>
      </c>
      <c r="BL51" s="1">
        <f t="shared" si="49"/>
        <v>0.28569731472589072</v>
      </c>
      <c r="BM51" s="1">
        <f t="shared" si="50"/>
        <v>2.2532523538230009</v>
      </c>
      <c r="BN51" s="1">
        <f t="shared" si="51"/>
        <v>-1.7360223162306383</v>
      </c>
      <c r="BO51" s="1">
        <f t="shared" si="52"/>
        <v>0.45778300947093548</v>
      </c>
      <c r="BP51" s="1">
        <f t="shared" si="53"/>
        <v>0.51723003759236263</v>
      </c>
      <c r="BQ51" s="1">
        <f t="shared" si="54"/>
        <v>5.9447028121427159E-2</v>
      </c>
      <c r="BR51" s="85" t="s">
        <v>126</v>
      </c>
      <c r="BS51" s="85" t="s">
        <v>141</v>
      </c>
      <c r="BT51" s="85" t="s">
        <v>126</v>
      </c>
      <c r="BU51" s="1">
        <f t="shared" si="113"/>
        <v>1.43668691154425</v>
      </c>
      <c r="BV51" s="1">
        <f t="shared" si="114"/>
        <v>0.45778300947093548</v>
      </c>
      <c r="BW51" s="1">
        <f t="shared" si="115"/>
        <v>7.1530153827543579</v>
      </c>
      <c r="BX51" s="1">
        <f t="shared" si="116"/>
        <v>9.0474853037695429</v>
      </c>
      <c r="BY51" s="1">
        <f t="shared" si="117"/>
        <v>0.15879405860384974</v>
      </c>
      <c r="BZ51" s="1">
        <f t="shared" si="118"/>
        <v>5.0597817415653036E-2</v>
      </c>
      <c r="CA51" s="1">
        <f t="shared" si="119"/>
        <v>0.79060812398049729</v>
      </c>
      <c r="CB51" s="1">
        <f t="shared" si="120"/>
        <v>0.81590703268832376</v>
      </c>
      <c r="CC51" s="1">
        <f t="shared" si="121"/>
        <v>4.3818995258002223E-2</v>
      </c>
      <c r="CD51" s="85" t="s">
        <v>126</v>
      </c>
      <c r="CE51" s="85" t="s">
        <v>141</v>
      </c>
      <c r="CF51" s="85" t="s">
        <v>126</v>
      </c>
      <c r="CG51" s="1">
        <f t="shared" si="122"/>
        <v>1.43668691154425</v>
      </c>
      <c r="CH51" s="1">
        <f t="shared" si="123"/>
        <v>0.45778300947093548</v>
      </c>
      <c r="CI51" s="1">
        <f t="shared" si="124"/>
        <v>2.3843384609181193</v>
      </c>
      <c r="CJ51" s="1">
        <f t="shared" si="125"/>
        <v>4.2788083819333043</v>
      </c>
      <c r="CK51" s="1">
        <f t="shared" si="126"/>
        <v>0.3357679950358301</v>
      </c>
      <c r="CL51" s="1">
        <f t="shared" si="127"/>
        <v>0.10698843430424765</v>
      </c>
      <c r="CM51" s="1">
        <f t="shared" si="128"/>
        <v>0.55724357065992236</v>
      </c>
      <c r="CN51" s="1">
        <f t="shared" si="129"/>
        <v>0.61073778781204613</v>
      </c>
      <c r="CO51" s="1">
        <f t="shared" si="130"/>
        <v>9.2654702018600946E-2</v>
      </c>
      <c r="CP51" s="85" t="s">
        <v>126</v>
      </c>
      <c r="CQ51" s="85" t="s">
        <v>141</v>
      </c>
      <c r="CR51" s="85" t="s">
        <v>126</v>
      </c>
      <c r="CS51" s="1">
        <f t="shared" si="131"/>
        <v>1.8057643476288339</v>
      </c>
      <c r="CT51" s="1">
        <f t="shared" si="132"/>
        <v>0.45778300947093548</v>
      </c>
      <c r="CU51" s="1">
        <f t="shared" si="133"/>
        <v>2.3843384609181193</v>
      </c>
      <c r="CV51" s="1">
        <f t="shared" si="134"/>
        <v>4.6478858180178886</v>
      </c>
      <c r="CW51" s="1">
        <f t="shared" si="135"/>
        <v>0.3885130612780221</v>
      </c>
      <c r="CX51" s="1">
        <f t="shared" si="136"/>
        <v>9.8492740010157787E-2</v>
      </c>
      <c r="CY51" s="1">
        <f t="shared" si="137"/>
        <v>0.51299419871182006</v>
      </c>
      <c r="CZ51" s="1">
        <f t="shared" si="138"/>
        <v>0.56224056871689898</v>
      </c>
      <c r="DA51" s="1">
        <f t="shared" si="139"/>
        <v>8.5297214937132632E-2</v>
      </c>
      <c r="DB51" s="85" t="s">
        <v>126</v>
      </c>
      <c r="DC51" s="85" t="s">
        <v>141</v>
      </c>
      <c r="DD51" s="85" t="s">
        <v>126</v>
      </c>
      <c r="DE51" s="1">
        <f t="shared" si="140"/>
        <v>4.0693117047286034</v>
      </c>
      <c r="DF51" s="1">
        <f t="shared" si="40"/>
        <v>5.746747646177</v>
      </c>
      <c r="DG51" s="1">
        <f t="shared" si="141"/>
        <v>7.1530153827543579</v>
      </c>
      <c r="DH51" s="1">
        <f t="shared" si="142"/>
        <v>16.969074733659962</v>
      </c>
      <c r="DI51" s="1">
        <f t="shared" si="143"/>
        <v>0.23980751859479357</v>
      </c>
      <c r="DJ51" s="1">
        <f t="shared" si="144"/>
        <v>0.33866004696046953</v>
      </c>
      <c r="DK51" s="1">
        <f t="shared" si="145"/>
        <v>0.42153243444473681</v>
      </c>
      <c r="DL51" s="1">
        <f t="shared" si="146"/>
        <v>0.59086245792497161</v>
      </c>
      <c r="DM51" s="1">
        <f t="shared" si="147"/>
        <v>0.29328820391459753</v>
      </c>
      <c r="DN51" s="85" t="s">
        <v>141</v>
      </c>
      <c r="DO51" s="85" t="s">
        <v>126</v>
      </c>
      <c r="DP51" s="62">
        <f t="shared" si="148"/>
        <v>3.9764453374714095</v>
      </c>
      <c r="DQ51" s="62">
        <f t="shared" si="149"/>
        <v>1.8160593509056033</v>
      </c>
      <c r="DR51" s="62">
        <f t="shared" si="150"/>
        <v>3.1674767942855051</v>
      </c>
      <c r="DS51" s="1">
        <f t="shared" si="151"/>
        <v>8.9599814826625188</v>
      </c>
      <c r="DT51" s="1">
        <f t="shared" si="152"/>
        <v>0.44380062003094473</v>
      </c>
      <c r="DU51" s="1">
        <f t="shared" si="153"/>
        <v>0.2026856142972685</v>
      </c>
      <c r="DV51" s="1">
        <f t="shared" si="154"/>
        <v>0.35351376567178666</v>
      </c>
      <c r="DW51" s="1">
        <f t="shared" si="155"/>
        <v>0.45485657282042091</v>
      </c>
      <c r="DX51" s="1">
        <f t="shared" si="156"/>
        <v>0.17553089096308894</v>
      </c>
      <c r="DY51" s="85" t="s">
        <v>126</v>
      </c>
      <c r="DZ51" s="1">
        <f t="shared" si="157"/>
        <v>7.1439221317569146</v>
      </c>
      <c r="EA51" s="1">
        <f t="shared" si="158"/>
        <v>5.746747646177</v>
      </c>
      <c r="EB51" s="1">
        <f t="shared" si="159"/>
        <v>4.0693117047286034</v>
      </c>
      <c r="EC51" s="1">
        <f t="shared" si="160"/>
        <v>16.959981482662521</v>
      </c>
      <c r="ED51" s="1">
        <f t="shared" si="161"/>
        <v>0.42122228370708115</v>
      </c>
      <c r="EE51" s="1">
        <f t="shared" si="162"/>
        <v>0.33884162267816503</v>
      </c>
      <c r="EF51" s="1">
        <f t="shared" si="163"/>
        <v>0.23993609361475368</v>
      </c>
      <c r="EG51" s="1">
        <f t="shared" si="164"/>
        <v>0.4093569049538362</v>
      </c>
      <c r="EH51" s="1">
        <f t="shared" si="165"/>
        <v>0.29344545309883224</v>
      </c>
      <c r="EI51" s="85" t="s">
        <v>141</v>
      </c>
      <c r="EJ51" s="85" t="s">
        <v>126</v>
      </c>
      <c r="EK51" s="62">
        <f t="shared" si="94"/>
        <v>3.9764453374714095</v>
      </c>
      <c r="EL51" s="62">
        <f t="shared" si="95"/>
        <v>4.0693117047286034</v>
      </c>
      <c r="EM51" s="62">
        <f t="shared" si="96"/>
        <v>3.1674767942855051</v>
      </c>
      <c r="EN51" s="1">
        <f t="shared" si="97"/>
        <v>11.213233836485518</v>
      </c>
      <c r="EO51" s="1">
        <f t="shared" si="98"/>
        <v>0.35462074504616931</v>
      </c>
      <c r="EP51" s="1">
        <f t="shared" si="99"/>
        <v>0.36290259920273082</v>
      </c>
      <c r="EQ51" s="1">
        <f t="shared" si="100"/>
        <v>0.28247665575109993</v>
      </c>
      <c r="ER51" s="1">
        <f t="shared" si="101"/>
        <v>0.46392795535246534</v>
      </c>
      <c r="ES51" s="1">
        <f t="shared" si="102"/>
        <v>0.31428287000896726</v>
      </c>
    </row>
    <row r="52" spans="1:149" s="24" customFormat="1" x14ac:dyDescent="0.2">
      <c r="A52" s="85" t="s">
        <v>114</v>
      </c>
      <c r="B52" s="85" t="s">
        <v>142</v>
      </c>
      <c r="C52" s="85" t="s">
        <v>126</v>
      </c>
      <c r="D52" s="96">
        <v>16.291910188328899</v>
      </c>
      <c r="E52" s="96">
        <v>0.12769114556720201</v>
      </c>
      <c r="F52" s="96">
        <v>22.759663160894501</v>
      </c>
      <c r="G52" s="96">
        <v>34.381497642825302</v>
      </c>
      <c r="H52" s="96">
        <v>0.23601777358808201</v>
      </c>
      <c r="I52" s="96">
        <v>0.70229778239941698</v>
      </c>
      <c r="J52" s="96">
        <v>0</v>
      </c>
      <c r="K52" s="96">
        <v>0.133964529687012</v>
      </c>
      <c r="L52" s="96">
        <v>25.366957776709601</v>
      </c>
      <c r="M52" s="4">
        <v>1</v>
      </c>
      <c r="N52" s="4">
        <v>0</v>
      </c>
      <c r="O52">
        <f t="shared" si="108"/>
        <v>25.366957776709601</v>
      </c>
      <c r="P52" s="30">
        <f t="shared" si="109"/>
        <v>0</v>
      </c>
      <c r="R52" s="33">
        <v>25</v>
      </c>
      <c r="S52" s="85" t="s">
        <v>142</v>
      </c>
      <c r="T52" s="85" t="s">
        <v>126</v>
      </c>
      <c r="U52" s="1">
        <f t="shared" si="166"/>
        <v>404.1654722979136</v>
      </c>
      <c r="V52" s="1">
        <f t="shared" si="167"/>
        <v>4.1203983726105848</v>
      </c>
      <c r="W52" s="1">
        <f t="shared" si="168"/>
        <v>446.44298079432139</v>
      </c>
      <c r="X52" s="1">
        <f t="shared" si="169"/>
        <v>572.16671064778325</v>
      </c>
      <c r="Y52" s="1">
        <f t="shared" si="170"/>
        <v>5.0109930698106586</v>
      </c>
      <c r="Z52" s="1">
        <f t="shared" si="171"/>
        <v>12.523141626237821</v>
      </c>
      <c r="AA52" s="1">
        <f t="shared" si="172"/>
        <v>0</v>
      </c>
      <c r="AB52" s="1">
        <f t="shared" si="173"/>
        <v>1.8884894242953929</v>
      </c>
      <c r="AC52" s="1">
        <f t="shared" si="174"/>
        <v>353.05438798482396</v>
      </c>
      <c r="AD52" s="1">
        <f t="shared" si="175"/>
        <v>0</v>
      </c>
      <c r="AF52" s="85" t="s">
        <v>142</v>
      </c>
      <c r="AG52" s="85" t="s">
        <v>126</v>
      </c>
      <c r="AH52" s="1">
        <f t="shared" si="110"/>
        <v>404.1654722979136</v>
      </c>
      <c r="AI52" s="1">
        <f t="shared" si="11"/>
        <v>2.0601991863052924</v>
      </c>
      <c r="AJ52" s="1">
        <f t="shared" si="12"/>
        <v>669.66447119148211</v>
      </c>
      <c r="AK52" s="1">
        <f t="shared" si="13"/>
        <v>1144.3334212955665</v>
      </c>
      <c r="AL52" s="1">
        <f t="shared" si="14"/>
        <v>2.5054965349053293</v>
      </c>
      <c r="AM52" s="1">
        <f t="shared" si="15"/>
        <v>12.523141626237821</v>
      </c>
      <c r="AN52" s="1">
        <f t="shared" si="16"/>
        <v>0</v>
      </c>
      <c r="AO52" s="1">
        <f t="shared" si="17"/>
        <v>1.8884894242953929</v>
      </c>
      <c r="AP52" s="1">
        <f t="shared" si="18"/>
        <v>353.05438798482396</v>
      </c>
      <c r="AQ52" s="1">
        <f t="shared" si="19"/>
        <v>0</v>
      </c>
      <c r="AR52" s="1">
        <f t="shared" si="111"/>
        <v>2590.1950795415305</v>
      </c>
      <c r="AT52" s="85" t="s">
        <v>142</v>
      </c>
      <c r="AU52" s="85" t="s">
        <v>126</v>
      </c>
      <c r="AV52" s="22">
        <f t="shared" si="112"/>
        <v>3.9009173043585164</v>
      </c>
      <c r="AW52" s="22">
        <f t="shared" si="21"/>
        <v>3.9769189637059145E-2</v>
      </c>
      <c r="AX52" s="22">
        <f t="shared" si="22"/>
        <v>4.3089706285109486</v>
      </c>
      <c r="AY52" s="22">
        <f t="shared" si="23"/>
        <v>5.5224287464581421</v>
      </c>
      <c r="AZ52" s="22">
        <f t="shared" si="24"/>
        <v>4.8365016108145933E-2</v>
      </c>
      <c r="BA52" s="22">
        <f t="shared" si="25"/>
        <v>0.12087064141568866</v>
      </c>
      <c r="BB52" s="22">
        <f t="shared" si="26"/>
        <v>0</v>
      </c>
      <c r="BC52" s="22">
        <f t="shared" si="27"/>
        <v>1.8227289512009064E-2</v>
      </c>
      <c r="BD52" s="22">
        <f t="shared" si="28"/>
        <v>3.4076042261584725</v>
      </c>
      <c r="BE52" s="22">
        <f t="shared" si="29"/>
        <v>0</v>
      </c>
      <c r="BF52" s="33">
        <v>25</v>
      </c>
      <c r="BG52" s="17">
        <f t="shared" si="45"/>
        <v>17.158148194998088</v>
      </c>
      <c r="BH52" s="1">
        <f t="shared" si="46"/>
        <v>2.4775712535418579</v>
      </c>
      <c r="BI52" s="1">
        <f t="shared" si="47"/>
        <v>1.8313993749690907</v>
      </c>
      <c r="BJ52">
        <v>8</v>
      </c>
      <c r="BK52" s="1">
        <f t="shared" si="48"/>
        <v>9.1399209054860791</v>
      </c>
      <c r="BL52" s="1">
        <f t="shared" si="49"/>
        <v>0.20900484716089374</v>
      </c>
      <c r="BM52" s="1">
        <f t="shared" si="50"/>
        <v>2.477571253541857</v>
      </c>
      <c r="BN52" s="1">
        <f t="shared" si="51"/>
        <v>-2.1112411859412497</v>
      </c>
      <c r="BO52" s="1">
        <f t="shared" si="52"/>
        <v>0.32987548857658239</v>
      </c>
      <c r="BP52" s="1">
        <f t="shared" si="53"/>
        <v>0.36633006760060738</v>
      </c>
      <c r="BQ52" s="1">
        <f t="shared" si="54"/>
        <v>3.6454579024024991E-2</v>
      </c>
      <c r="BR52" s="85" t="s">
        <v>126</v>
      </c>
      <c r="BS52" s="85" t="s">
        <v>142</v>
      </c>
      <c r="BT52" s="85" t="s">
        <v>126</v>
      </c>
      <c r="BU52" s="1">
        <f t="shared" si="113"/>
        <v>1.3806071866145355</v>
      </c>
      <c r="BV52" s="1">
        <f t="shared" si="114"/>
        <v>0.32987548857658244</v>
      </c>
      <c r="BW52" s="1">
        <f t="shared" si="115"/>
        <v>7.3267488200289987</v>
      </c>
      <c r="BX52" s="1">
        <f t="shared" si="116"/>
        <v>9.0372314952201158</v>
      </c>
      <c r="BY52" s="1">
        <f t="shared" si="117"/>
        <v>0.1527688194492697</v>
      </c>
      <c r="BZ52" s="1">
        <f t="shared" si="118"/>
        <v>3.6501830095982048E-2</v>
      </c>
      <c r="CA52" s="1">
        <f t="shared" si="119"/>
        <v>0.81072935045474837</v>
      </c>
      <c r="CB52" s="1">
        <f t="shared" si="120"/>
        <v>0.8289802655027394</v>
      </c>
      <c r="CC52" s="1">
        <f t="shared" si="121"/>
        <v>3.1611512147743825E-2</v>
      </c>
      <c r="CD52" s="85" t="s">
        <v>126</v>
      </c>
      <c r="CE52" s="85" t="s">
        <v>142</v>
      </c>
      <c r="CF52" s="85" t="s">
        <v>126</v>
      </c>
      <c r="CG52" s="1">
        <f t="shared" si="122"/>
        <v>1.3806071866145355</v>
      </c>
      <c r="CH52" s="1">
        <f t="shared" si="123"/>
        <v>0.32987548857658244</v>
      </c>
      <c r="CI52" s="1">
        <f t="shared" si="124"/>
        <v>2.4422496066763331</v>
      </c>
      <c r="CJ52" s="1">
        <f t="shared" si="125"/>
        <v>4.1527322818674506</v>
      </c>
      <c r="CK52" s="1">
        <f t="shared" si="126"/>
        <v>0.33245754671998445</v>
      </c>
      <c r="CL52" s="1">
        <f t="shared" si="127"/>
        <v>7.9435770520761825E-2</v>
      </c>
      <c r="CM52" s="1">
        <f t="shared" si="128"/>
        <v>0.58810668275925382</v>
      </c>
      <c r="CN52" s="1">
        <f t="shared" si="129"/>
        <v>0.62782456801963471</v>
      </c>
      <c r="CO52" s="1">
        <f t="shared" si="130"/>
        <v>6.8793395240170765E-2</v>
      </c>
      <c r="CP52" s="85" t="s">
        <v>126</v>
      </c>
      <c r="CQ52" s="85" t="s">
        <v>142</v>
      </c>
      <c r="CR52" s="85" t="s">
        <v>126</v>
      </c>
      <c r="CS52" s="1">
        <f t="shared" si="131"/>
        <v>1.9895475699671832</v>
      </c>
      <c r="CT52" s="1">
        <f t="shared" si="132"/>
        <v>0.32987548857658244</v>
      </c>
      <c r="CU52" s="1">
        <f t="shared" si="133"/>
        <v>2.4422496066763331</v>
      </c>
      <c r="CV52" s="1">
        <f t="shared" si="134"/>
        <v>4.7616726652200985</v>
      </c>
      <c r="CW52" s="1">
        <f t="shared" si="135"/>
        <v>0.41782535462781972</v>
      </c>
      <c r="CX52" s="1">
        <f t="shared" si="136"/>
        <v>6.9277229194278228E-2</v>
      </c>
      <c r="CY52" s="1">
        <f t="shared" si="137"/>
        <v>0.51289741617790208</v>
      </c>
      <c r="CZ52" s="1">
        <f t="shared" si="138"/>
        <v>0.5475360307750412</v>
      </c>
      <c r="DA52" s="1">
        <f t="shared" si="139"/>
        <v>5.9995840386041902E-2</v>
      </c>
      <c r="DB52" s="85" t="s">
        <v>126</v>
      </c>
      <c r="DC52" s="85" t="s">
        <v>142</v>
      </c>
      <c r="DD52" s="85" t="s">
        <v>126</v>
      </c>
      <c r="DE52" s="1">
        <f t="shared" si="140"/>
        <v>4.3089706285109486</v>
      </c>
      <c r="DF52" s="1">
        <f t="shared" si="40"/>
        <v>5.5224287464581421</v>
      </c>
      <c r="DG52" s="1">
        <f t="shared" si="141"/>
        <v>7.3267488200289987</v>
      </c>
      <c r="DH52" s="1">
        <f t="shared" si="142"/>
        <v>17.158148194998091</v>
      </c>
      <c r="DI52" s="1">
        <f t="shared" si="143"/>
        <v>0.25113261521817903</v>
      </c>
      <c r="DJ52" s="1">
        <f t="shared" si="144"/>
        <v>0.32185458965018321</v>
      </c>
      <c r="DK52" s="1">
        <f t="shared" si="145"/>
        <v>0.4270127951316377</v>
      </c>
      <c r="DL52" s="1">
        <f t="shared" si="146"/>
        <v>0.58794008995672931</v>
      </c>
      <c r="DM52" s="1">
        <f t="shared" si="147"/>
        <v>0.2787342509616747</v>
      </c>
      <c r="DN52" s="85" t="s">
        <v>142</v>
      </c>
      <c r="DO52" s="85" t="s">
        <v>126</v>
      </c>
      <c r="DP52" s="62">
        <f t="shared" si="148"/>
        <v>3.9009173043585164</v>
      </c>
      <c r="DQ52" s="62">
        <f t="shared" si="149"/>
        <v>1.8313993749690907</v>
      </c>
      <c r="DR52" s="62">
        <f t="shared" si="150"/>
        <v>3.4076042261584725</v>
      </c>
      <c r="DS52" s="1">
        <f t="shared" si="151"/>
        <v>9.1399209054860791</v>
      </c>
      <c r="DT52" s="1">
        <f t="shared" si="152"/>
        <v>0.42679989736202839</v>
      </c>
      <c r="DU52" s="1">
        <f t="shared" si="153"/>
        <v>0.2003736568299869</v>
      </c>
      <c r="DV52" s="1">
        <f t="shared" si="154"/>
        <v>0.37282644580798474</v>
      </c>
      <c r="DW52" s="1">
        <f t="shared" si="155"/>
        <v>0.47301327422297818</v>
      </c>
      <c r="DX52" s="1">
        <f t="shared" si="156"/>
        <v>0.17352867706395395</v>
      </c>
      <c r="DY52" s="85" t="s">
        <v>126</v>
      </c>
      <c r="DZ52" s="1">
        <f t="shared" si="157"/>
        <v>7.3085215305169893</v>
      </c>
      <c r="EA52" s="1">
        <f t="shared" si="158"/>
        <v>5.5224287464581421</v>
      </c>
      <c r="EB52" s="1">
        <f t="shared" si="159"/>
        <v>4.3089706285109486</v>
      </c>
      <c r="EC52" s="1">
        <f t="shared" si="160"/>
        <v>17.139920905486079</v>
      </c>
      <c r="ED52" s="1">
        <f t="shared" si="161"/>
        <v>0.42640345721652112</v>
      </c>
      <c r="EE52" s="1">
        <f t="shared" si="162"/>
        <v>0.32219686292079358</v>
      </c>
      <c r="EF52" s="1">
        <f t="shared" si="163"/>
        <v>0.25139967986268535</v>
      </c>
      <c r="EG52" s="1">
        <f t="shared" si="164"/>
        <v>0.41249811132308212</v>
      </c>
      <c r="EH52" s="1">
        <f t="shared" si="165"/>
        <v>0.27903066830905965</v>
      </c>
      <c r="EI52" s="85" t="s">
        <v>142</v>
      </c>
      <c r="EJ52" s="85" t="s">
        <v>126</v>
      </c>
      <c r="EK52" s="62">
        <f t="shared" si="94"/>
        <v>3.9009173043585164</v>
      </c>
      <c r="EL52" s="62">
        <f t="shared" si="95"/>
        <v>4.3089706285109486</v>
      </c>
      <c r="EM52" s="62">
        <f t="shared" si="96"/>
        <v>3.4076042261584725</v>
      </c>
      <c r="EN52" s="1">
        <f t="shared" si="97"/>
        <v>11.617492159027938</v>
      </c>
      <c r="EO52" s="1">
        <f t="shared" si="98"/>
        <v>0.33577963737441552</v>
      </c>
      <c r="EP52" s="1">
        <f t="shared" si="99"/>
        <v>0.37090368295729409</v>
      </c>
      <c r="EQ52" s="1">
        <f t="shared" si="100"/>
        <v>0.29331667966829034</v>
      </c>
      <c r="ER52" s="1">
        <f t="shared" si="101"/>
        <v>0.47876852114693735</v>
      </c>
      <c r="ES52" s="1">
        <f t="shared" si="102"/>
        <v>0.321212011798226</v>
      </c>
    </row>
    <row r="53" spans="1:149" s="24" customFormat="1" x14ac:dyDescent="0.2">
      <c r="A53" s="85" t="s">
        <v>114</v>
      </c>
      <c r="B53" s="85" t="s">
        <v>143</v>
      </c>
      <c r="C53" s="85" t="s">
        <v>126</v>
      </c>
      <c r="D53" s="96">
        <v>16.703404714673901</v>
      </c>
      <c r="E53" s="96">
        <v>0.11947008389332001</v>
      </c>
      <c r="F53" s="96">
        <v>22.219272815737799</v>
      </c>
      <c r="G53" s="96">
        <v>35.866237019885197</v>
      </c>
      <c r="H53" s="96">
        <v>0.369919650599429</v>
      </c>
      <c r="I53" s="96">
        <v>0.93559123721954596</v>
      </c>
      <c r="J53" s="96">
        <v>0</v>
      </c>
      <c r="K53" s="96">
        <v>8.2401703264305098E-2</v>
      </c>
      <c r="L53" s="96">
        <v>23.703702774726601</v>
      </c>
      <c r="M53" s="4">
        <v>1</v>
      </c>
      <c r="N53" s="4">
        <v>0</v>
      </c>
      <c r="O53" s="24">
        <f t="shared" si="108"/>
        <v>23.703702774726601</v>
      </c>
      <c r="P53" s="57">
        <f t="shared" si="109"/>
        <v>0</v>
      </c>
      <c r="R53" s="33">
        <v>25</v>
      </c>
      <c r="S53" s="85" t="s">
        <v>143</v>
      </c>
      <c r="T53" s="85" t="s">
        <v>126</v>
      </c>
      <c r="U53" s="58">
        <f t="shared" si="166"/>
        <v>414.3737215250286</v>
      </c>
      <c r="V53" s="58">
        <f t="shared" si="167"/>
        <v>3.85511726019103</v>
      </c>
      <c r="W53" s="58">
        <f t="shared" si="168"/>
        <v>435.84293479281683</v>
      </c>
      <c r="X53" s="58">
        <f t="shared" si="169"/>
        <v>596.87530404202357</v>
      </c>
      <c r="Y53" s="58">
        <f t="shared" si="170"/>
        <v>7.8539203948923353</v>
      </c>
      <c r="Z53" s="58">
        <f t="shared" si="171"/>
        <v>16.683153302773643</v>
      </c>
      <c r="AA53" s="58">
        <f t="shared" si="172"/>
        <v>0</v>
      </c>
      <c r="AB53" s="58">
        <f t="shared" si="173"/>
        <v>1.1616115513721268</v>
      </c>
      <c r="AC53" s="58">
        <f t="shared" si="174"/>
        <v>329.90539700384971</v>
      </c>
      <c r="AD53" s="58">
        <f t="shared" si="175"/>
        <v>0</v>
      </c>
      <c r="AF53" s="85" t="s">
        <v>143</v>
      </c>
      <c r="AG53" s="85" t="s">
        <v>126</v>
      </c>
      <c r="AH53" s="58">
        <f t="shared" si="110"/>
        <v>414.3737215250286</v>
      </c>
      <c r="AI53" s="58">
        <f t="shared" si="11"/>
        <v>1.927558630095515</v>
      </c>
      <c r="AJ53" s="58">
        <f t="shared" si="12"/>
        <v>653.76440218922528</v>
      </c>
      <c r="AK53" s="58">
        <f t="shared" si="13"/>
        <v>1193.7506080840471</v>
      </c>
      <c r="AL53" s="58">
        <f t="shared" si="14"/>
        <v>3.9269601974461676</v>
      </c>
      <c r="AM53" s="58">
        <f t="shared" si="15"/>
        <v>16.683153302773643</v>
      </c>
      <c r="AN53" s="58">
        <f t="shared" si="16"/>
        <v>0</v>
      </c>
      <c r="AO53" s="58">
        <f t="shared" si="17"/>
        <v>1.1616115513721268</v>
      </c>
      <c r="AP53" s="58">
        <f t="shared" si="18"/>
        <v>329.90539700384971</v>
      </c>
      <c r="AQ53" s="58">
        <f t="shared" si="19"/>
        <v>0</v>
      </c>
      <c r="AR53" s="58">
        <f t="shared" si="111"/>
        <v>2615.4934124838378</v>
      </c>
      <c r="AT53" s="85" t="s">
        <v>143</v>
      </c>
      <c r="AU53" s="85" t="s">
        <v>126</v>
      </c>
      <c r="AV53" s="64">
        <f t="shared" si="112"/>
        <v>3.9607605160388566</v>
      </c>
      <c r="AW53" s="64">
        <f t="shared" si="21"/>
        <v>3.6848852703952779E-2</v>
      </c>
      <c r="AX53" s="64">
        <f t="shared" si="22"/>
        <v>4.1659724003941649</v>
      </c>
      <c r="AY53" s="64">
        <f t="shared" si="23"/>
        <v>5.7051883708932101</v>
      </c>
      <c r="AZ53" s="64">
        <f t="shared" si="24"/>
        <v>7.5071116193653073E-2</v>
      </c>
      <c r="BA53" s="64">
        <f t="shared" si="25"/>
        <v>0.15946468478131501</v>
      </c>
      <c r="BB53" s="64">
        <f t="shared" si="26"/>
        <v>0</v>
      </c>
      <c r="BC53" s="64">
        <f t="shared" si="27"/>
        <v>1.1103177949404458E-2</v>
      </c>
      <c r="BD53" s="64">
        <f t="shared" si="28"/>
        <v>3.1533762944039565</v>
      </c>
      <c r="BE53" s="64">
        <f t="shared" si="29"/>
        <v>0</v>
      </c>
      <c r="BF53" s="33">
        <v>25</v>
      </c>
      <c r="BG53" s="17">
        <f t="shared" si="45"/>
        <v>16.996400759679592</v>
      </c>
      <c r="BH53" s="1">
        <f t="shared" si="46"/>
        <v>2.2948116291067899</v>
      </c>
      <c r="BI53" s="1">
        <f t="shared" si="47"/>
        <v>1.871160771287375</v>
      </c>
      <c r="BJ53">
        <v>8</v>
      </c>
      <c r="BK53" s="1">
        <f t="shared" si="48"/>
        <v>8.9852975817301886</v>
      </c>
      <c r="BL53" s="1">
        <f t="shared" si="49"/>
        <v>0.27138465367892084</v>
      </c>
      <c r="BM53" s="1">
        <f t="shared" si="50"/>
        <v>2.294811629106789</v>
      </c>
      <c r="BN53" s="1">
        <f t="shared" si="51"/>
        <v>-1.8417559347477521</v>
      </c>
      <c r="BO53" s="1">
        <f t="shared" si="52"/>
        <v>0.43084933846023588</v>
      </c>
      <c r="BP53" s="1">
        <f t="shared" si="53"/>
        <v>0.45305569435903692</v>
      </c>
      <c r="BQ53" s="1">
        <f t="shared" si="54"/>
        <v>2.2206355898801045E-2</v>
      </c>
      <c r="BR53" s="85" t="s">
        <v>126</v>
      </c>
      <c r="BS53" s="85" t="s">
        <v>143</v>
      </c>
      <c r="BT53" s="85" t="s">
        <v>126</v>
      </c>
      <c r="BU53" s="58">
        <f t="shared" si="113"/>
        <v>1.4262970927233025</v>
      </c>
      <c r="BV53" s="58">
        <f t="shared" si="114"/>
        <v>0.43084933846023588</v>
      </c>
      <c r="BW53" s="58">
        <f t="shared" si="115"/>
        <v>7.1252399883922184</v>
      </c>
      <c r="BX53" s="58">
        <f t="shared" si="116"/>
        <v>8.9823864195757572</v>
      </c>
      <c r="BY53" s="58">
        <f t="shared" si="117"/>
        <v>0.15878821352139816</v>
      </c>
      <c r="BZ53" s="58">
        <f t="shared" si="118"/>
        <v>4.7966021314921913E-2</v>
      </c>
      <c r="CA53" s="58">
        <f t="shared" si="119"/>
        <v>0.79324576516367984</v>
      </c>
      <c r="CB53" s="58">
        <f t="shared" si="120"/>
        <v>0.81722877582114084</v>
      </c>
      <c r="CC53" s="58">
        <f t="shared" si="121"/>
        <v>4.1539792977188239E-2</v>
      </c>
      <c r="CD53" s="85" t="s">
        <v>126</v>
      </c>
      <c r="CE53" s="85" t="s">
        <v>143</v>
      </c>
      <c r="CF53" s="85" t="s">
        <v>126</v>
      </c>
      <c r="CG53" s="58">
        <f t="shared" si="122"/>
        <v>1.4262970927233025</v>
      </c>
      <c r="CH53" s="58">
        <f t="shared" si="123"/>
        <v>0.43084933846023588</v>
      </c>
      <c r="CI53" s="58">
        <f t="shared" si="124"/>
        <v>2.3750799961307396</v>
      </c>
      <c r="CJ53" s="58">
        <f t="shared" si="125"/>
        <v>4.232226427314278</v>
      </c>
      <c r="CK53" s="58">
        <f t="shared" si="126"/>
        <v>0.3370086920487414</v>
      </c>
      <c r="CL53" s="58">
        <f t="shared" si="127"/>
        <v>0.10180205285794407</v>
      </c>
      <c r="CM53" s="58">
        <f t="shared" si="128"/>
        <v>0.56118925509331452</v>
      </c>
      <c r="CN53" s="58">
        <f t="shared" si="129"/>
        <v>0.61209028152228651</v>
      </c>
      <c r="CO53" s="58">
        <f t="shared" si="130"/>
        <v>8.8163163932385769E-2</v>
      </c>
      <c r="CP53" s="85" t="s">
        <v>126</v>
      </c>
      <c r="CQ53" s="85" t="s">
        <v>143</v>
      </c>
      <c r="CR53" s="85" t="s">
        <v>126</v>
      </c>
      <c r="CS53" s="58">
        <f t="shared" si="131"/>
        <v>1.8675615309669644</v>
      </c>
      <c r="CT53" s="58">
        <f t="shared" si="132"/>
        <v>0.43084933846023588</v>
      </c>
      <c r="CU53" s="58">
        <f t="shared" si="133"/>
        <v>2.3750799961307396</v>
      </c>
      <c r="CV53" s="58">
        <f t="shared" si="134"/>
        <v>4.6734908655579392</v>
      </c>
      <c r="CW53" s="58">
        <f t="shared" si="135"/>
        <v>0.39960739941320239</v>
      </c>
      <c r="CX53" s="58">
        <f t="shared" si="136"/>
        <v>9.2190046124932229E-2</v>
      </c>
      <c r="CY53" s="58">
        <f t="shared" si="137"/>
        <v>0.50820255446186546</v>
      </c>
      <c r="CZ53" s="58">
        <f t="shared" si="138"/>
        <v>0.55429757752433162</v>
      </c>
      <c r="DA53" s="58">
        <f t="shared" si="139"/>
        <v>7.9838921920250452E-2</v>
      </c>
      <c r="DB53" s="85" t="s">
        <v>126</v>
      </c>
      <c r="DC53" s="85" t="s">
        <v>143</v>
      </c>
      <c r="DD53" s="85" t="s">
        <v>126</v>
      </c>
      <c r="DE53" s="1">
        <f t="shared" si="140"/>
        <v>4.1659724003941649</v>
      </c>
      <c r="DF53" s="1">
        <f t="shared" si="40"/>
        <v>5.7051883708932101</v>
      </c>
      <c r="DG53" s="1">
        <f t="shared" si="141"/>
        <v>7.1252399883922184</v>
      </c>
      <c r="DH53" s="1">
        <f t="shared" si="142"/>
        <v>16.996400759679595</v>
      </c>
      <c r="DI53" s="1">
        <f t="shared" si="143"/>
        <v>0.24510909452529872</v>
      </c>
      <c r="DJ53" s="1">
        <f t="shared" si="144"/>
        <v>0.33567038407493754</v>
      </c>
      <c r="DK53" s="1">
        <f t="shared" si="145"/>
        <v>0.41922052139976362</v>
      </c>
      <c r="DL53" s="1">
        <f t="shared" si="146"/>
        <v>0.5870557134372324</v>
      </c>
      <c r="DM53" s="1">
        <f t="shared" si="147"/>
        <v>0.29069907990697536</v>
      </c>
      <c r="DN53" s="85" t="s">
        <v>143</v>
      </c>
      <c r="DO53" s="85" t="s">
        <v>126</v>
      </c>
      <c r="DP53" s="62">
        <f t="shared" si="148"/>
        <v>3.9607605160388566</v>
      </c>
      <c r="DQ53" s="62">
        <f t="shared" si="149"/>
        <v>1.871160771287375</v>
      </c>
      <c r="DR53" s="62">
        <f t="shared" si="150"/>
        <v>3.1533762944039565</v>
      </c>
      <c r="DS53" s="1">
        <f t="shared" si="151"/>
        <v>8.9852975817301886</v>
      </c>
      <c r="DT53" s="1">
        <f t="shared" si="152"/>
        <v>0.44080460107323249</v>
      </c>
      <c r="DU53" s="1">
        <f t="shared" si="153"/>
        <v>0.2082469449973485</v>
      </c>
      <c r="DV53" s="1">
        <f t="shared" si="154"/>
        <v>0.35094845392941892</v>
      </c>
      <c r="DW53" s="1">
        <f t="shared" si="155"/>
        <v>0.45507192642809319</v>
      </c>
      <c r="DX53" s="1">
        <f t="shared" si="156"/>
        <v>0.1803471446282045</v>
      </c>
      <c r="DY53" s="85" t="s">
        <v>126</v>
      </c>
      <c r="DZ53" s="1">
        <f t="shared" si="157"/>
        <v>7.1141368104428135</v>
      </c>
      <c r="EA53" s="1">
        <f t="shared" si="158"/>
        <v>5.7051883708932101</v>
      </c>
      <c r="EB53" s="1">
        <f t="shared" si="159"/>
        <v>4.1659724003941649</v>
      </c>
      <c r="EC53" s="1">
        <f t="shared" si="160"/>
        <v>16.985297581730187</v>
      </c>
      <c r="ED53" s="1">
        <f t="shared" si="161"/>
        <v>0.41884086965276124</v>
      </c>
      <c r="EE53" s="1">
        <f t="shared" si="162"/>
        <v>0.33588980960980358</v>
      </c>
      <c r="EF53" s="1">
        <f t="shared" si="163"/>
        <v>0.24526932073743526</v>
      </c>
      <c r="EG53" s="1">
        <f t="shared" si="164"/>
        <v>0.41321422554233705</v>
      </c>
      <c r="EH53" s="1">
        <f t="shared" si="165"/>
        <v>0.29088910799440837</v>
      </c>
      <c r="EI53" s="85" t="s">
        <v>143</v>
      </c>
      <c r="EJ53" s="85" t="s">
        <v>126</v>
      </c>
      <c r="EK53" s="62">
        <f t="shared" si="94"/>
        <v>3.9607605160388566</v>
      </c>
      <c r="EL53" s="62">
        <f t="shared" si="95"/>
        <v>4.1659724003941649</v>
      </c>
      <c r="EM53" s="62">
        <f t="shared" si="96"/>
        <v>3.1533762944039565</v>
      </c>
      <c r="EN53" s="1">
        <f t="shared" si="97"/>
        <v>11.280109210836978</v>
      </c>
      <c r="EO53" s="1">
        <f t="shared" si="98"/>
        <v>0.35112785186810885</v>
      </c>
      <c r="EP53" s="1">
        <f t="shared" si="99"/>
        <v>0.36932021867233783</v>
      </c>
      <c r="EQ53" s="1">
        <f t="shared" si="100"/>
        <v>0.27955192945955332</v>
      </c>
      <c r="ER53" s="1">
        <f t="shared" si="101"/>
        <v>0.46421203879572226</v>
      </c>
      <c r="ES53" s="1">
        <f t="shared" si="102"/>
        <v>0.31984069150146854</v>
      </c>
    </row>
    <row r="54" spans="1:149" s="24" customFormat="1" ht="13.15" customHeight="1" x14ac:dyDescent="0.2">
      <c r="A54" s="124" t="s">
        <v>114</v>
      </c>
      <c r="B54" s="124" t="s">
        <v>144</v>
      </c>
      <c r="C54" s="124" t="s">
        <v>126</v>
      </c>
      <c r="D54" s="125">
        <v>15.9932377184464</v>
      </c>
      <c r="E54" s="125">
        <v>0.112730110793913</v>
      </c>
      <c r="F54" s="125">
        <v>22.413480372383201</v>
      </c>
      <c r="G54" s="125">
        <v>35.592272494429601</v>
      </c>
      <c r="H54" s="125">
        <v>0.37574171453432698</v>
      </c>
      <c r="I54" s="125">
        <v>0.776375419052872</v>
      </c>
      <c r="J54" s="125">
        <v>4.1753350632848601E-2</v>
      </c>
      <c r="K54" s="125">
        <v>0.113750094814507</v>
      </c>
      <c r="L54" s="125">
        <v>24.580658724912201</v>
      </c>
      <c r="M54" s="4">
        <v>1</v>
      </c>
      <c r="N54" s="4">
        <v>0</v>
      </c>
      <c r="O54" s="24">
        <f t="shared" si="108"/>
        <v>24.580658724912201</v>
      </c>
      <c r="P54" s="57">
        <f t="shared" si="109"/>
        <v>0</v>
      </c>
      <c r="R54" s="33">
        <v>25</v>
      </c>
      <c r="S54" s="124" t="s">
        <v>144</v>
      </c>
      <c r="T54" s="124" t="s">
        <v>126</v>
      </c>
      <c r="U54" s="58">
        <f t="shared" si="166"/>
        <v>396.7560833154651</v>
      </c>
      <c r="V54" s="58">
        <f t="shared" si="167"/>
        <v>3.6376286154860602</v>
      </c>
      <c r="W54" s="58">
        <f t="shared" si="168"/>
        <v>439.65242001536291</v>
      </c>
      <c r="X54" s="58">
        <f t="shared" si="169"/>
        <v>592.31606747261765</v>
      </c>
      <c r="Y54" s="58">
        <f t="shared" si="170"/>
        <v>7.9775310941470696</v>
      </c>
      <c r="Z54" s="58">
        <f t="shared" si="171"/>
        <v>13.8440695266204</v>
      </c>
      <c r="AA54" s="58">
        <f t="shared" si="172"/>
        <v>0.87167746623901055</v>
      </c>
      <c r="AB54" s="58">
        <f t="shared" si="173"/>
        <v>1.603527826146814</v>
      </c>
      <c r="AC54" s="58">
        <f t="shared" si="174"/>
        <v>342.11076861394855</v>
      </c>
      <c r="AD54" s="58">
        <f t="shared" si="175"/>
        <v>0</v>
      </c>
      <c r="AF54" s="124" t="s">
        <v>144</v>
      </c>
      <c r="AG54" s="124" t="s">
        <v>126</v>
      </c>
      <c r="AH54" s="58">
        <f t="shared" si="110"/>
        <v>396.7560833154651</v>
      </c>
      <c r="AI54" s="58">
        <f t="shared" si="11"/>
        <v>1.8188143077430301</v>
      </c>
      <c r="AJ54" s="58">
        <f t="shared" si="12"/>
        <v>659.47863002304439</v>
      </c>
      <c r="AK54" s="58">
        <f t="shared" si="13"/>
        <v>1184.6321349452353</v>
      </c>
      <c r="AL54" s="58">
        <f t="shared" si="14"/>
        <v>3.9887655470735348</v>
      </c>
      <c r="AM54" s="58">
        <f t="shared" si="15"/>
        <v>13.8440695266204</v>
      </c>
      <c r="AN54" s="58">
        <f t="shared" si="16"/>
        <v>1.7433549324780211</v>
      </c>
      <c r="AO54" s="58">
        <f t="shared" si="17"/>
        <v>1.603527826146814</v>
      </c>
      <c r="AP54" s="58">
        <f t="shared" si="18"/>
        <v>342.11076861394855</v>
      </c>
      <c r="AQ54" s="58">
        <f t="shared" si="19"/>
        <v>0</v>
      </c>
      <c r="AR54" s="58">
        <f t="shared" si="111"/>
        <v>2605.976149037755</v>
      </c>
      <c r="AT54" s="124" t="s">
        <v>144</v>
      </c>
      <c r="AU54" s="124" t="s">
        <v>126</v>
      </c>
      <c r="AV54" s="64">
        <f t="shared" si="112"/>
        <v>3.806213685627605</v>
      </c>
      <c r="AW54" s="64">
        <f t="shared" si="21"/>
        <v>3.4896986843387247E-2</v>
      </c>
      <c r="AX54" s="64">
        <f t="shared" si="22"/>
        <v>4.2177325776533161</v>
      </c>
      <c r="AY54" s="64">
        <f t="shared" si="23"/>
        <v>5.6822859611678309</v>
      </c>
      <c r="AZ54" s="64">
        <f t="shared" si="24"/>
        <v>7.6531121525159937E-2</v>
      </c>
      <c r="BA54" s="64">
        <f t="shared" si="25"/>
        <v>0.13281078504625091</v>
      </c>
      <c r="BB54" s="64">
        <f t="shared" si="26"/>
        <v>8.3622932097908251E-3</v>
      </c>
      <c r="BC54" s="64">
        <f t="shared" si="27"/>
        <v>1.5383178264495142E-2</v>
      </c>
      <c r="BD54" s="64">
        <f t="shared" si="28"/>
        <v>3.2819829216421588</v>
      </c>
      <c r="BE54" s="64">
        <f t="shared" si="29"/>
        <v>0</v>
      </c>
      <c r="BF54" s="33">
        <v>25</v>
      </c>
      <c r="BG54" s="17">
        <f t="shared" si="45"/>
        <v>17.003598324355405</v>
      </c>
      <c r="BH54" s="1">
        <f t="shared" si="46"/>
        <v>2.3177140388321691</v>
      </c>
      <c r="BI54" s="1">
        <f t="shared" si="47"/>
        <v>1.900018538821147</v>
      </c>
      <c r="BJ54">
        <v>8</v>
      </c>
      <c r="BK54" s="1">
        <f t="shared" si="48"/>
        <v>8.9882151460909121</v>
      </c>
      <c r="BL54" s="1">
        <f t="shared" si="49"/>
        <v>0.24423889341479807</v>
      </c>
      <c r="BM54" s="1">
        <f t="shared" si="50"/>
        <v>2.3177140388321682</v>
      </c>
      <c r="BN54" s="1">
        <f t="shared" si="51"/>
        <v>-1.8764488310029677</v>
      </c>
      <c r="BO54" s="1">
        <f t="shared" si="52"/>
        <v>0.37704967846104903</v>
      </c>
      <c r="BP54" s="1">
        <f t="shared" si="53"/>
        <v>0.44126520782920053</v>
      </c>
      <c r="BQ54" s="1">
        <f t="shared" si="54"/>
        <v>6.4215529368151503E-2</v>
      </c>
      <c r="BR54" s="85" t="s">
        <v>126</v>
      </c>
      <c r="BS54" s="124" t="s">
        <v>144</v>
      </c>
      <c r="BT54" s="124" t="s">
        <v>126</v>
      </c>
      <c r="BU54" s="58">
        <f t="shared" si="113"/>
        <v>1.4205714902919577</v>
      </c>
      <c r="BV54" s="58">
        <f t="shared" si="114"/>
        <v>0.37704967846104898</v>
      </c>
      <c r="BW54" s="58">
        <f t="shared" si="115"/>
        <v>7.1035797855342588</v>
      </c>
      <c r="BX54" s="58">
        <f t="shared" si="116"/>
        <v>8.9012009542872654</v>
      </c>
      <c r="BY54" s="58">
        <f t="shared" si="117"/>
        <v>0.1595932388884827</v>
      </c>
      <c r="BZ54" s="58">
        <f t="shared" si="118"/>
        <v>4.2359416487439586E-2</v>
      </c>
      <c r="CA54" s="58">
        <f t="shared" si="119"/>
        <v>0.79804734462407767</v>
      </c>
      <c r="CB54" s="58">
        <f t="shared" si="120"/>
        <v>0.81922705286779751</v>
      </c>
      <c r="CC54" s="58">
        <f t="shared" si="121"/>
        <v>3.6684330767608075E-2</v>
      </c>
      <c r="CD54" s="85" t="s">
        <v>126</v>
      </c>
      <c r="CE54" s="124" t="s">
        <v>144</v>
      </c>
      <c r="CF54" s="124" t="s">
        <v>126</v>
      </c>
      <c r="CG54" s="58">
        <f t="shared" si="122"/>
        <v>1.4205714902919577</v>
      </c>
      <c r="CH54" s="58">
        <f t="shared" si="123"/>
        <v>0.37704967846104898</v>
      </c>
      <c r="CI54" s="58">
        <f t="shared" si="124"/>
        <v>2.3678599285114195</v>
      </c>
      <c r="CJ54" s="58">
        <f t="shared" si="125"/>
        <v>4.1654810972644256</v>
      </c>
      <c r="CK54" s="58">
        <f t="shared" si="126"/>
        <v>0.34103419439950938</v>
      </c>
      <c r="CL54" s="58">
        <f t="shared" si="127"/>
        <v>9.051767842822929E-2</v>
      </c>
      <c r="CM54" s="58">
        <f t="shared" si="128"/>
        <v>0.56844812717226145</v>
      </c>
      <c r="CN54" s="58">
        <f t="shared" si="129"/>
        <v>0.61370696638637612</v>
      </c>
      <c r="CO54" s="58">
        <f t="shared" si="130"/>
        <v>7.8390609010437234E-2</v>
      </c>
      <c r="CP54" s="85" t="s">
        <v>126</v>
      </c>
      <c r="CQ54" s="124" t="s">
        <v>144</v>
      </c>
      <c r="CR54" s="124" t="s">
        <v>126</v>
      </c>
      <c r="CS54" s="58">
        <f t="shared" si="131"/>
        <v>1.9203414495961335</v>
      </c>
      <c r="CT54" s="58">
        <f t="shared" si="132"/>
        <v>0.37704967846104898</v>
      </c>
      <c r="CU54" s="58">
        <f t="shared" si="133"/>
        <v>2.3678599285114195</v>
      </c>
      <c r="CV54" s="58">
        <f t="shared" si="134"/>
        <v>4.6652510565686018</v>
      </c>
      <c r="CW54" s="58">
        <f t="shared" si="135"/>
        <v>0.41162660408003598</v>
      </c>
      <c r="CX54" s="58">
        <f t="shared" si="136"/>
        <v>8.0820876280638498E-2</v>
      </c>
      <c r="CY54" s="58">
        <f t="shared" si="137"/>
        <v>0.50755251963932557</v>
      </c>
      <c r="CZ54" s="58">
        <f t="shared" si="138"/>
        <v>0.54796295777964477</v>
      </c>
      <c r="DA54" s="58">
        <f t="shared" si="139"/>
        <v>6.9992932015152109E-2</v>
      </c>
      <c r="DB54" s="85" t="s">
        <v>126</v>
      </c>
      <c r="DC54" s="124" t="s">
        <v>144</v>
      </c>
      <c r="DD54" s="124" t="s">
        <v>126</v>
      </c>
      <c r="DE54" s="58">
        <f t="shared" si="140"/>
        <v>4.2177325776533161</v>
      </c>
      <c r="DF54" s="58">
        <f t="shared" si="40"/>
        <v>5.6822859611678309</v>
      </c>
      <c r="DG54" s="58">
        <f t="shared" si="141"/>
        <v>7.1035797855342588</v>
      </c>
      <c r="DH54" s="58">
        <f t="shared" si="142"/>
        <v>17.003598324355405</v>
      </c>
      <c r="DI54" s="58">
        <f t="shared" si="143"/>
        <v>0.24804941267119748</v>
      </c>
      <c r="DJ54" s="58">
        <f t="shared" si="144"/>
        <v>0.33418138048043089</v>
      </c>
      <c r="DK54" s="58">
        <f t="shared" si="145"/>
        <v>0.41776920684837165</v>
      </c>
      <c r="DL54" s="58">
        <f t="shared" si="146"/>
        <v>0.5848598970885871</v>
      </c>
      <c r="DM54" s="58">
        <f t="shared" si="147"/>
        <v>0.28940956496780629</v>
      </c>
      <c r="DN54" s="124" t="s">
        <v>144</v>
      </c>
      <c r="DO54" s="124" t="s">
        <v>126</v>
      </c>
      <c r="DP54" s="62">
        <f t="shared" si="148"/>
        <v>3.806213685627605</v>
      </c>
      <c r="DQ54" s="62">
        <f t="shared" si="149"/>
        <v>1.900018538821147</v>
      </c>
      <c r="DR54" s="62">
        <f t="shared" si="150"/>
        <v>3.2819829216421588</v>
      </c>
      <c r="DS54" s="1">
        <f t="shared" si="151"/>
        <v>8.9882151460909103</v>
      </c>
      <c r="DT54" s="1">
        <f t="shared" si="152"/>
        <v>0.42346713154535204</v>
      </c>
      <c r="DU54" s="1">
        <f t="shared" si="153"/>
        <v>0.21138997097187748</v>
      </c>
      <c r="DV54" s="1">
        <f t="shared" si="154"/>
        <v>0.36514289748277057</v>
      </c>
      <c r="DW54" s="1">
        <f t="shared" si="155"/>
        <v>0.47083788296870932</v>
      </c>
      <c r="DX54" s="1">
        <f t="shared" si="156"/>
        <v>0.18306908496690094</v>
      </c>
      <c r="DY54" s="85" t="s">
        <v>126</v>
      </c>
      <c r="DZ54" s="1">
        <f t="shared" si="157"/>
        <v>7.0881966072697633</v>
      </c>
      <c r="EA54" s="1">
        <f t="shared" si="158"/>
        <v>5.6822859611678309</v>
      </c>
      <c r="EB54" s="1">
        <f t="shared" si="159"/>
        <v>4.2177325776533161</v>
      </c>
      <c r="EC54" s="1">
        <f t="shared" si="160"/>
        <v>16.988215146090909</v>
      </c>
      <c r="ED54" s="1">
        <f t="shared" si="161"/>
        <v>0.41724198488861264</v>
      </c>
      <c r="EE54" s="1">
        <f t="shared" si="162"/>
        <v>0.33448398859460876</v>
      </c>
      <c r="EF54" s="1">
        <f t="shared" si="163"/>
        <v>0.24827402651677871</v>
      </c>
      <c r="EG54" s="1">
        <f t="shared" si="164"/>
        <v>0.41551602081408312</v>
      </c>
      <c r="EH54" s="1">
        <f t="shared" si="165"/>
        <v>0.28967163128207563</v>
      </c>
      <c r="EI54" s="124" t="s">
        <v>144</v>
      </c>
      <c r="EJ54" s="124" t="s">
        <v>126</v>
      </c>
      <c r="EK54" s="62">
        <f t="shared" si="94"/>
        <v>3.806213685627605</v>
      </c>
      <c r="EL54" s="62">
        <f t="shared" si="95"/>
        <v>4.2177325776533161</v>
      </c>
      <c r="EM54" s="62">
        <f t="shared" si="96"/>
        <v>3.2819829216421588</v>
      </c>
      <c r="EN54" s="1">
        <f t="shared" si="97"/>
        <v>11.30592918492308</v>
      </c>
      <c r="EO54" s="1">
        <f t="shared" si="98"/>
        <v>0.33665642366691512</v>
      </c>
      <c r="EP54" s="1">
        <f t="shared" si="99"/>
        <v>0.37305492619552538</v>
      </c>
      <c r="EQ54" s="1">
        <f t="shared" si="100"/>
        <v>0.29028865013755945</v>
      </c>
      <c r="ER54" s="1">
        <f t="shared" si="101"/>
        <v>0.47681611323532214</v>
      </c>
      <c r="ES54" s="1">
        <f t="shared" si="102"/>
        <v>0.32307504309225382</v>
      </c>
    </row>
    <row r="55" spans="1:149" s="24" customFormat="1" x14ac:dyDescent="0.2">
      <c r="A55" s="85" t="s">
        <v>114</v>
      </c>
      <c r="B55" s="85" t="s">
        <v>145</v>
      </c>
      <c r="C55" s="85" t="s">
        <v>126</v>
      </c>
      <c r="D55" s="96">
        <v>15.9014283631869</v>
      </c>
      <c r="E55" s="96">
        <v>0.101063689544573</v>
      </c>
      <c r="F55" s="96">
        <v>22.3502657546601</v>
      </c>
      <c r="G55" s="96">
        <v>37.251947281827803</v>
      </c>
      <c r="H55" s="96">
        <v>0.336144870612685</v>
      </c>
      <c r="I55" s="96">
        <v>0.88778854231272397</v>
      </c>
      <c r="J55" s="96">
        <v>1.7948226020046299E-2</v>
      </c>
      <c r="K55" s="96">
        <v>0.15460404375499401</v>
      </c>
      <c r="L55" s="96">
        <v>22.998809228080098</v>
      </c>
      <c r="M55" s="4">
        <v>1</v>
      </c>
      <c r="N55" s="4">
        <v>0</v>
      </c>
      <c r="O55" s="24">
        <f t="shared" si="108"/>
        <v>22.998809228080098</v>
      </c>
      <c r="P55" s="30">
        <f t="shared" si="109"/>
        <v>0</v>
      </c>
      <c r="R55" s="33">
        <v>25</v>
      </c>
      <c r="S55" s="85" t="s">
        <v>145</v>
      </c>
      <c r="T55" s="85" t="s">
        <v>126</v>
      </c>
      <c r="U55" s="1">
        <f t="shared" si="166"/>
        <v>394.47850069925329</v>
      </c>
      <c r="V55" s="1">
        <f t="shared" si="167"/>
        <v>3.2611710082146823</v>
      </c>
      <c r="W55" s="1">
        <f t="shared" si="168"/>
        <v>438.4124314370361</v>
      </c>
      <c r="X55" s="1">
        <f t="shared" si="169"/>
        <v>619.93588420415711</v>
      </c>
      <c r="Y55" s="1">
        <f t="shared" si="170"/>
        <v>7.1368337709699574</v>
      </c>
      <c r="Z55" s="1">
        <f t="shared" si="171"/>
        <v>15.830751467773252</v>
      </c>
      <c r="AA55" s="1">
        <f t="shared" si="172"/>
        <v>0.37470200459386849</v>
      </c>
      <c r="AB55" s="1">
        <f t="shared" si="173"/>
        <v>2.1794433367306105</v>
      </c>
      <c r="AC55" s="1">
        <f t="shared" si="174"/>
        <v>320.09477004982745</v>
      </c>
      <c r="AD55" s="1">
        <f t="shared" si="175"/>
        <v>0</v>
      </c>
      <c r="AF55" s="85" t="s">
        <v>145</v>
      </c>
      <c r="AG55" s="85" t="s">
        <v>126</v>
      </c>
      <c r="AH55" s="1">
        <f t="shared" si="110"/>
        <v>394.47850069925329</v>
      </c>
      <c r="AI55" s="1">
        <f t="shared" si="11"/>
        <v>1.6305855041073412</v>
      </c>
      <c r="AJ55" s="1">
        <f t="shared" si="12"/>
        <v>657.61864715555419</v>
      </c>
      <c r="AK55" s="1">
        <f t="shared" si="13"/>
        <v>1239.8717684083142</v>
      </c>
      <c r="AL55" s="1">
        <f t="shared" si="14"/>
        <v>3.5684168854849787</v>
      </c>
      <c r="AM55" s="1">
        <f t="shared" si="15"/>
        <v>15.830751467773252</v>
      </c>
      <c r="AN55" s="1">
        <f t="shared" si="16"/>
        <v>0.74940400918773697</v>
      </c>
      <c r="AO55" s="1">
        <f t="shared" si="17"/>
        <v>2.1794433367306105</v>
      </c>
      <c r="AP55" s="1">
        <f t="shared" si="18"/>
        <v>320.09477004982745</v>
      </c>
      <c r="AQ55" s="1">
        <f t="shared" si="19"/>
        <v>0</v>
      </c>
      <c r="AR55" s="1">
        <f t="shared" si="111"/>
        <v>2636.0222875162326</v>
      </c>
      <c r="AT55" s="85" t="s">
        <v>145</v>
      </c>
      <c r="AU55" s="85" t="s">
        <v>126</v>
      </c>
      <c r="AV55" s="22">
        <f t="shared" si="112"/>
        <v>3.7412288068222952</v>
      </c>
      <c r="AW55" s="22">
        <f t="shared" si="21"/>
        <v>3.0928902077754152E-2</v>
      </c>
      <c r="AX55" s="22">
        <f t="shared" si="22"/>
        <v>4.1578976163563297</v>
      </c>
      <c r="AY55" s="22">
        <f t="shared" si="23"/>
        <v>5.87946360639733</v>
      </c>
      <c r="AZ55" s="22">
        <f t="shared" si="24"/>
        <v>6.7685635709235345E-2</v>
      </c>
      <c r="BA55" s="22">
        <f t="shared" si="25"/>
        <v>0.15013863447537112</v>
      </c>
      <c r="BB55" s="22">
        <f t="shared" si="26"/>
        <v>3.5536687831547883E-3</v>
      </c>
      <c r="BC55" s="22">
        <f t="shared" si="27"/>
        <v>2.0669811357932132E-2</v>
      </c>
      <c r="BD55" s="22">
        <f t="shared" si="28"/>
        <v>3.0357745035554475</v>
      </c>
      <c r="BE55" s="22">
        <f t="shared" si="29"/>
        <v>0</v>
      </c>
      <c r="BF55" s="33">
        <v>25</v>
      </c>
      <c r="BG55" s="17">
        <f t="shared" si="45"/>
        <v>16.835034344489333</v>
      </c>
      <c r="BH55" s="1">
        <f t="shared" si="46"/>
        <v>2.12053639360267</v>
      </c>
      <c r="BI55" s="1">
        <f t="shared" si="47"/>
        <v>2.0373612227536597</v>
      </c>
      <c r="BJ55">
        <v>8</v>
      </c>
      <c r="BK55" s="1">
        <f t="shared" si="48"/>
        <v>8.8143645331314033</v>
      </c>
      <c r="BL55" s="1">
        <f t="shared" si="49"/>
        <v>0.24875317226236063</v>
      </c>
      <c r="BM55" s="1">
        <f t="shared" si="50"/>
        <v>2.12053639360267</v>
      </c>
      <c r="BN55" s="1">
        <f t="shared" si="51"/>
        <v>-1.6660902890164664</v>
      </c>
      <c r="BO55" s="1">
        <f t="shared" si="52"/>
        <v>0.39889180673773178</v>
      </c>
      <c r="BP55" s="1">
        <f t="shared" si="53"/>
        <v>0.4544461045862036</v>
      </c>
      <c r="BQ55" s="1">
        <f t="shared" si="54"/>
        <v>5.5554297848471823E-2</v>
      </c>
      <c r="BR55" s="85" t="s">
        <v>126</v>
      </c>
      <c r="BS55" s="85" t="s">
        <v>145</v>
      </c>
      <c r="BT55" s="85" t="s">
        <v>126</v>
      </c>
      <c r="BU55" s="1">
        <f t="shared" si="113"/>
        <v>1.4698659015993325</v>
      </c>
      <c r="BV55" s="1">
        <f t="shared" si="114"/>
        <v>0.39889180673773172</v>
      </c>
      <c r="BW55" s="1">
        <f t="shared" si="115"/>
        <v>6.7976731217356745</v>
      </c>
      <c r="BX55" s="1">
        <f t="shared" si="116"/>
        <v>8.6664308300727377</v>
      </c>
      <c r="BY55" s="1">
        <f t="shared" si="117"/>
        <v>0.1696045269869183</v>
      </c>
      <c r="BZ55" s="1">
        <f t="shared" si="118"/>
        <v>4.6027230189568571E-2</v>
      </c>
      <c r="CA55" s="1">
        <f t="shared" si="119"/>
        <v>0.78436824282351325</v>
      </c>
      <c r="CB55" s="1">
        <f t="shared" si="120"/>
        <v>0.80738185791829753</v>
      </c>
      <c r="CC55" s="1">
        <f t="shared" si="121"/>
        <v>3.9860750610000426E-2</v>
      </c>
      <c r="CD55" s="85" t="s">
        <v>126</v>
      </c>
      <c r="CE55" s="85" t="s">
        <v>145</v>
      </c>
      <c r="CF55" s="85" t="s">
        <v>126</v>
      </c>
      <c r="CG55" s="1">
        <f t="shared" si="122"/>
        <v>1.4698659015993325</v>
      </c>
      <c r="CH55" s="1">
        <f t="shared" si="123"/>
        <v>0.39889180673773172</v>
      </c>
      <c r="CI55" s="1">
        <f t="shared" si="124"/>
        <v>2.2658910405785582</v>
      </c>
      <c r="CJ55" s="1">
        <f t="shared" si="125"/>
        <v>4.1346487489156223</v>
      </c>
      <c r="CK55" s="1">
        <f t="shared" si="126"/>
        <v>0.35549958191365794</v>
      </c>
      <c r="CL55" s="1">
        <f t="shared" si="127"/>
        <v>9.6475379400087491E-2</v>
      </c>
      <c r="CM55" s="1">
        <f t="shared" si="128"/>
        <v>0.54802503868625463</v>
      </c>
      <c r="CN55" s="1">
        <f t="shared" si="129"/>
        <v>0.59626272838629835</v>
      </c>
      <c r="CO55" s="1">
        <f t="shared" si="130"/>
        <v>8.3550129400217679E-2</v>
      </c>
      <c r="CP55" s="85" t="s">
        <v>126</v>
      </c>
      <c r="CQ55" s="85" t="s">
        <v>145</v>
      </c>
      <c r="CR55" s="85" t="s">
        <v>126</v>
      </c>
      <c r="CS55" s="1">
        <f t="shared" si="131"/>
        <v>1.879502904809299</v>
      </c>
      <c r="CT55" s="1">
        <f t="shared" si="132"/>
        <v>0.39889180673773172</v>
      </c>
      <c r="CU55" s="1">
        <f t="shared" si="133"/>
        <v>2.2658910405785582</v>
      </c>
      <c r="CV55" s="1">
        <f t="shared" si="134"/>
        <v>4.5442857521255888</v>
      </c>
      <c r="CW55" s="1">
        <f t="shared" si="135"/>
        <v>0.41359698912643467</v>
      </c>
      <c r="CX55" s="1">
        <f t="shared" si="136"/>
        <v>8.7778768434874532E-2</v>
      </c>
      <c r="CY55" s="1">
        <f t="shared" si="137"/>
        <v>0.49862424243869086</v>
      </c>
      <c r="CZ55" s="1">
        <f t="shared" si="138"/>
        <v>0.54251362665612812</v>
      </c>
      <c r="DA55" s="1">
        <f t="shared" si="139"/>
        <v>7.6018643377512948E-2</v>
      </c>
      <c r="DB55" s="85" t="s">
        <v>126</v>
      </c>
      <c r="DC55" s="85" t="s">
        <v>145</v>
      </c>
      <c r="DD55" s="85" t="s">
        <v>126</v>
      </c>
      <c r="DE55" s="1">
        <f t="shared" si="140"/>
        <v>4.1578976163563297</v>
      </c>
      <c r="DF55" s="1">
        <f t="shared" si="40"/>
        <v>5.87946360639733</v>
      </c>
      <c r="DG55" s="1">
        <f t="shared" si="141"/>
        <v>6.7976731217356745</v>
      </c>
      <c r="DH55" s="1">
        <f t="shared" si="142"/>
        <v>16.835034344489333</v>
      </c>
      <c r="DI55" s="1">
        <f t="shared" si="143"/>
        <v>0.24697886153807272</v>
      </c>
      <c r="DJ55" s="1">
        <f t="shared" si="144"/>
        <v>0.34923977498874981</v>
      </c>
      <c r="DK55" s="1">
        <f t="shared" si="145"/>
        <v>0.4037813634731775</v>
      </c>
      <c r="DL55" s="1">
        <f t="shared" si="146"/>
        <v>0.57840125096755246</v>
      </c>
      <c r="DM55" s="1">
        <f t="shared" si="147"/>
        <v>0.30245051715221855</v>
      </c>
      <c r="DN55" s="85" t="s">
        <v>145</v>
      </c>
      <c r="DO55" s="85" t="s">
        <v>126</v>
      </c>
      <c r="DP55" s="62">
        <f t="shared" si="148"/>
        <v>3.7412288068222952</v>
      </c>
      <c r="DQ55" s="62">
        <f t="shared" si="149"/>
        <v>2.0373612227536597</v>
      </c>
      <c r="DR55" s="62">
        <f t="shared" si="150"/>
        <v>3.0357745035554475</v>
      </c>
      <c r="DS55" s="1">
        <f t="shared" si="151"/>
        <v>8.8143645331314033</v>
      </c>
      <c r="DT55" s="1">
        <f t="shared" si="152"/>
        <v>0.42444679849123296</v>
      </c>
      <c r="DU55" s="1">
        <f t="shared" si="153"/>
        <v>0.23114102157854186</v>
      </c>
      <c r="DV55" s="1">
        <f t="shared" si="154"/>
        <v>0.3444121799302251</v>
      </c>
      <c r="DW55" s="1">
        <f t="shared" si="155"/>
        <v>0.45998269071949605</v>
      </c>
      <c r="DX55" s="1">
        <f t="shared" si="156"/>
        <v>0.20017399654370435</v>
      </c>
      <c r="DY55" s="85" t="s">
        <v>126</v>
      </c>
      <c r="DZ55" s="1">
        <f t="shared" si="157"/>
        <v>6.7770033103777427</v>
      </c>
      <c r="EA55" s="1">
        <f t="shared" si="158"/>
        <v>5.87946360639733</v>
      </c>
      <c r="EB55" s="1">
        <f t="shared" si="159"/>
        <v>4.1578976163563297</v>
      </c>
      <c r="EC55" s="1">
        <f t="shared" si="160"/>
        <v>16.814364533131403</v>
      </c>
      <c r="ED55" s="1">
        <f t="shared" si="161"/>
        <v>0.40304843498689363</v>
      </c>
      <c r="EE55" s="1">
        <f t="shared" si="162"/>
        <v>0.34966909363790122</v>
      </c>
      <c r="EF55" s="1">
        <f t="shared" si="163"/>
        <v>0.24728247137520507</v>
      </c>
      <c r="EG55" s="1">
        <f t="shared" si="164"/>
        <v>0.4221170181941557</v>
      </c>
      <c r="EH55" s="1">
        <f t="shared" si="165"/>
        <v>0.30282231800870207</v>
      </c>
      <c r="EI55" s="85" t="s">
        <v>145</v>
      </c>
      <c r="EJ55" s="85" t="s">
        <v>126</v>
      </c>
      <c r="EK55" s="62">
        <f t="shared" si="94"/>
        <v>3.7412288068222952</v>
      </c>
      <c r="EL55" s="62">
        <f t="shared" si="95"/>
        <v>4.1578976163563297</v>
      </c>
      <c r="EM55" s="62">
        <f t="shared" si="96"/>
        <v>3.0357745035554475</v>
      </c>
      <c r="EN55" s="1">
        <f t="shared" si="97"/>
        <v>10.934900926734073</v>
      </c>
      <c r="EO55" s="1">
        <f t="shared" si="98"/>
        <v>0.3421365069413288</v>
      </c>
      <c r="EP55" s="1">
        <f t="shared" si="99"/>
        <v>0.38024099570860664</v>
      </c>
      <c r="EQ55" s="1">
        <f t="shared" si="100"/>
        <v>0.27762249735006445</v>
      </c>
      <c r="ER55" s="1">
        <f t="shared" si="101"/>
        <v>0.4677429952043678</v>
      </c>
      <c r="ES55" s="1">
        <f t="shared" si="102"/>
        <v>0.32929836184394307</v>
      </c>
    </row>
    <row r="56" spans="1:149" s="24" customFormat="1" x14ac:dyDescent="0.2">
      <c r="A56" s="85" t="s">
        <v>114</v>
      </c>
      <c r="B56" s="85" t="s">
        <v>146</v>
      </c>
      <c r="C56" s="85" t="s">
        <v>126</v>
      </c>
      <c r="D56" s="96">
        <v>17.367122591115798</v>
      </c>
      <c r="E56" s="96">
        <v>0.144643272157048</v>
      </c>
      <c r="F56" s="96">
        <v>22.149500948447301</v>
      </c>
      <c r="G56" s="96">
        <v>36.423336954756202</v>
      </c>
      <c r="H56" s="96">
        <v>0.22687316978137101</v>
      </c>
      <c r="I56" s="96">
        <v>0.92988555647056104</v>
      </c>
      <c r="J56" s="96">
        <v>2.4357465873025199E-2</v>
      </c>
      <c r="K56" s="96">
        <v>0.104673982241673</v>
      </c>
      <c r="L56" s="96">
        <v>22.629606059157101</v>
      </c>
      <c r="M56" s="4">
        <v>1</v>
      </c>
      <c r="N56" s="4">
        <v>0</v>
      </c>
      <c r="O56" s="24">
        <f t="shared" si="108"/>
        <v>22.629606059157101</v>
      </c>
      <c r="P56" s="30">
        <f t="shared" si="109"/>
        <v>0</v>
      </c>
      <c r="R56" s="33">
        <v>25</v>
      </c>
      <c r="S56" s="85" t="s">
        <v>146</v>
      </c>
      <c r="T56" s="85" t="s">
        <v>126</v>
      </c>
      <c r="U56" s="1">
        <f t="shared" si="166"/>
        <v>430.8390620470305</v>
      </c>
      <c r="V56" s="1">
        <f t="shared" si="167"/>
        <v>4.667417623654341</v>
      </c>
      <c r="W56" s="1">
        <f t="shared" si="168"/>
        <v>434.47432225279135</v>
      </c>
      <c r="X56" s="1">
        <f t="shared" si="169"/>
        <v>606.14639631812622</v>
      </c>
      <c r="Y56" s="1">
        <f t="shared" si="170"/>
        <v>4.816840122746731</v>
      </c>
      <c r="Z56" s="1">
        <f t="shared" si="171"/>
        <v>16.581411491985754</v>
      </c>
      <c r="AA56" s="1">
        <f t="shared" si="172"/>
        <v>0.50850659442641333</v>
      </c>
      <c r="AB56" s="1">
        <f t="shared" si="173"/>
        <v>1.4755824465186631</v>
      </c>
      <c r="AC56" s="1">
        <f t="shared" si="174"/>
        <v>314.95624299453169</v>
      </c>
      <c r="AD56" s="1">
        <f t="shared" si="175"/>
        <v>0</v>
      </c>
      <c r="AF56" s="85" t="s">
        <v>146</v>
      </c>
      <c r="AG56" s="85" t="s">
        <v>126</v>
      </c>
      <c r="AH56" s="1">
        <f t="shared" si="110"/>
        <v>430.8390620470305</v>
      </c>
      <c r="AI56" s="1">
        <f t="shared" si="11"/>
        <v>2.3337088118271705</v>
      </c>
      <c r="AJ56" s="1">
        <f t="shared" si="12"/>
        <v>651.71148337918703</v>
      </c>
      <c r="AK56" s="1">
        <f t="shared" si="13"/>
        <v>1212.2927926362524</v>
      </c>
      <c r="AL56" s="1">
        <f t="shared" si="14"/>
        <v>2.4084200613733655</v>
      </c>
      <c r="AM56" s="1">
        <f t="shared" si="15"/>
        <v>16.581411491985754</v>
      </c>
      <c r="AN56" s="1">
        <f t="shared" si="16"/>
        <v>1.0170131888528267</v>
      </c>
      <c r="AO56" s="1">
        <f t="shared" si="17"/>
        <v>1.4755824465186631</v>
      </c>
      <c r="AP56" s="1">
        <f t="shared" si="18"/>
        <v>314.95624299453169</v>
      </c>
      <c r="AQ56" s="1">
        <f t="shared" si="19"/>
        <v>0</v>
      </c>
      <c r="AR56" s="1">
        <f t="shared" si="111"/>
        <v>2633.6157170575593</v>
      </c>
      <c r="AT56" s="85" t="s">
        <v>146</v>
      </c>
      <c r="AU56" s="85" t="s">
        <v>126</v>
      </c>
      <c r="AV56" s="22">
        <f t="shared" si="112"/>
        <v>4.0898056923846786</v>
      </c>
      <c r="AW56" s="22">
        <f t="shared" si="21"/>
        <v>4.4306175663975315E-2</v>
      </c>
      <c r="AX56" s="22">
        <f t="shared" si="22"/>
        <v>4.1243139558930535</v>
      </c>
      <c r="AY56" s="22">
        <f t="shared" si="23"/>
        <v>5.7539373758308878</v>
      </c>
      <c r="AZ56" s="22">
        <f t="shared" si="24"/>
        <v>4.5724591590458066E-2</v>
      </c>
      <c r="BA56" s="22">
        <f t="shared" si="25"/>
        <v>0.1574015846787202</v>
      </c>
      <c r="BB56" s="22">
        <f t="shared" si="26"/>
        <v>4.8270766225771613E-3</v>
      </c>
      <c r="BC56" s="22">
        <f t="shared" si="27"/>
        <v>1.4007192060723997E-2</v>
      </c>
      <c r="BD56" s="22">
        <f t="shared" si="28"/>
        <v>2.9897703085021505</v>
      </c>
      <c r="BE56" s="22">
        <f t="shared" si="29"/>
        <v>0</v>
      </c>
      <c r="BF56" s="33">
        <v>25</v>
      </c>
      <c r="BG56" s="17">
        <f t="shared" si="45"/>
        <v>16.971834524671497</v>
      </c>
      <c r="BH56" s="1">
        <f t="shared" si="46"/>
        <v>2.2460626241691122</v>
      </c>
      <c r="BI56" s="1">
        <f t="shared" si="47"/>
        <v>1.8782513317239413</v>
      </c>
      <c r="BJ56">
        <v>8</v>
      </c>
      <c r="BK56" s="1">
        <f t="shared" si="48"/>
        <v>8.9578273326107691</v>
      </c>
      <c r="BL56" s="1">
        <f t="shared" si="49"/>
        <v>0.2474323519331536</v>
      </c>
      <c r="BM56" s="1">
        <f t="shared" si="50"/>
        <v>2.2460626241691131</v>
      </c>
      <c r="BN56" s="1">
        <f t="shared" si="51"/>
        <v>-1.7939059969454831</v>
      </c>
      <c r="BO56" s="1">
        <f t="shared" si="52"/>
        <v>0.40483393661187378</v>
      </c>
      <c r="BP56" s="1">
        <f t="shared" si="53"/>
        <v>0.45215662722362993</v>
      </c>
      <c r="BQ56" s="1">
        <f t="shared" si="54"/>
        <v>4.7322690611756146E-2</v>
      </c>
      <c r="BR56" s="85" t="s">
        <v>126</v>
      </c>
      <c r="BS56" s="85" t="s">
        <v>146</v>
      </c>
      <c r="BT56" s="85" t="s">
        <v>126</v>
      </c>
      <c r="BU56" s="1">
        <f t="shared" si="113"/>
        <v>1.438484343957722</v>
      </c>
      <c r="BV56" s="1">
        <f t="shared" si="114"/>
        <v>0.40483393661187378</v>
      </c>
      <c r="BW56" s="1">
        <f t="shared" si="115"/>
        <v>7.0935831929475537</v>
      </c>
      <c r="BX56" s="1">
        <f t="shared" si="116"/>
        <v>8.9369014735171497</v>
      </c>
      <c r="BY56" s="1">
        <f t="shared" si="117"/>
        <v>0.16096007640012633</v>
      </c>
      <c r="BZ56" s="1">
        <f t="shared" si="118"/>
        <v>4.5299138388346795E-2</v>
      </c>
      <c r="CA56" s="1">
        <f t="shared" si="119"/>
        <v>0.7937407852115268</v>
      </c>
      <c r="CB56" s="1">
        <f t="shared" si="120"/>
        <v>0.81639035440570018</v>
      </c>
      <c r="CC56" s="1">
        <f t="shared" si="121"/>
        <v>3.9230204613855194E-2</v>
      </c>
      <c r="CD56" s="85" t="s">
        <v>126</v>
      </c>
      <c r="CE56" s="85" t="s">
        <v>146</v>
      </c>
      <c r="CF56" s="85" t="s">
        <v>126</v>
      </c>
      <c r="CG56" s="1">
        <f t="shared" si="122"/>
        <v>1.438484343957722</v>
      </c>
      <c r="CH56" s="1">
        <f t="shared" si="123"/>
        <v>0.40483393661187378</v>
      </c>
      <c r="CI56" s="1">
        <f t="shared" si="124"/>
        <v>2.3645277309825179</v>
      </c>
      <c r="CJ56" s="1">
        <f t="shared" si="125"/>
        <v>4.2078460115521139</v>
      </c>
      <c r="CK56" s="1">
        <f t="shared" si="126"/>
        <v>0.34185764878480424</v>
      </c>
      <c r="CL56" s="1">
        <f t="shared" si="127"/>
        <v>9.6209304119127204E-2</v>
      </c>
      <c r="CM56" s="1">
        <f t="shared" si="128"/>
        <v>0.56193304709606851</v>
      </c>
      <c r="CN56" s="1">
        <f t="shared" si="129"/>
        <v>0.61003769915563211</v>
      </c>
      <c r="CO56" s="1">
        <f t="shared" si="130"/>
        <v>8.3319701447586991E-2</v>
      </c>
      <c r="CP56" s="85" t="s">
        <v>126</v>
      </c>
      <c r="CQ56" s="85" t="s">
        <v>146</v>
      </c>
      <c r="CR56" s="85" t="s">
        <v>126</v>
      </c>
      <c r="CS56" s="1">
        <f t="shared" si="131"/>
        <v>1.8597400096405898</v>
      </c>
      <c r="CT56" s="1">
        <f t="shared" si="132"/>
        <v>0.40483393661187378</v>
      </c>
      <c r="CU56" s="1">
        <f t="shared" si="133"/>
        <v>2.3645277309825179</v>
      </c>
      <c r="CV56" s="1">
        <f t="shared" si="134"/>
        <v>4.6291016772349813</v>
      </c>
      <c r="CW56" s="1">
        <f t="shared" si="135"/>
        <v>0.40174965669612062</v>
      </c>
      <c r="CX56" s="1">
        <f t="shared" si="136"/>
        <v>8.7454103374477191E-2</v>
      </c>
      <c r="CY56" s="1">
        <f t="shared" si="137"/>
        <v>0.51079623992940226</v>
      </c>
      <c r="CZ56" s="1">
        <f t="shared" si="138"/>
        <v>0.55452329161664082</v>
      </c>
      <c r="DA56" s="1">
        <f t="shared" si="139"/>
        <v>7.5737475187487649E-2</v>
      </c>
      <c r="DB56" s="85" t="s">
        <v>126</v>
      </c>
      <c r="DC56" s="85" t="s">
        <v>146</v>
      </c>
      <c r="DD56" s="85" t="s">
        <v>126</v>
      </c>
      <c r="DE56" s="1">
        <f t="shared" si="140"/>
        <v>4.1243139558930535</v>
      </c>
      <c r="DF56" s="1">
        <f t="shared" si="40"/>
        <v>5.7539373758308878</v>
      </c>
      <c r="DG56" s="1">
        <f t="shared" si="141"/>
        <v>7.0935831929475537</v>
      </c>
      <c r="DH56" s="1">
        <f t="shared" si="142"/>
        <v>16.971834524671493</v>
      </c>
      <c r="DI56" s="1">
        <f t="shared" si="143"/>
        <v>0.24300931934598177</v>
      </c>
      <c r="DJ56" s="1">
        <f t="shared" si="144"/>
        <v>0.33902860456638001</v>
      </c>
      <c r="DK56" s="1">
        <f t="shared" si="145"/>
        <v>0.4179620760876383</v>
      </c>
      <c r="DL56" s="1">
        <f t="shared" si="146"/>
        <v>0.58747637837082833</v>
      </c>
      <c r="DM56" s="1">
        <f t="shared" si="147"/>
        <v>0.293607384164074</v>
      </c>
      <c r="DN56" s="85" t="s">
        <v>146</v>
      </c>
      <c r="DO56" s="85" t="s">
        <v>126</v>
      </c>
      <c r="DP56" s="62">
        <f t="shared" si="148"/>
        <v>4.0898056923846786</v>
      </c>
      <c r="DQ56" s="62">
        <f t="shared" si="149"/>
        <v>1.8782513317239413</v>
      </c>
      <c r="DR56" s="62">
        <f t="shared" si="150"/>
        <v>2.9897703085021505</v>
      </c>
      <c r="DS56" s="1">
        <f t="shared" si="151"/>
        <v>8.9578273326107709</v>
      </c>
      <c r="DT56" s="1">
        <f t="shared" si="152"/>
        <v>0.45656223775332577</v>
      </c>
      <c r="DU56" s="1">
        <f t="shared" si="153"/>
        <v>0.20967710829680866</v>
      </c>
      <c r="DV56" s="1">
        <f t="shared" si="154"/>
        <v>0.33376065394986554</v>
      </c>
      <c r="DW56" s="1">
        <f t="shared" si="155"/>
        <v>0.43859920809826985</v>
      </c>
      <c r="DX56" s="1">
        <f t="shared" si="156"/>
        <v>0.18158570237709717</v>
      </c>
      <c r="DY56" s="85" t="s">
        <v>126</v>
      </c>
      <c r="DZ56" s="1">
        <f t="shared" si="157"/>
        <v>7.0795760008868296</v>
      </c>
      <c r="EA56" s="1">
        <f t="shared" si="158"/>
        <v>5.7539373758308878</v>
      </c>
      <c r="EB56" s="1">
        <f t="shared" si="159"/>
        <v>4.1243139558930535</v>
      </c>
      <c r="EC56" s="1">
        <f t="shared" si="160"/>
        <v>16.957827332610773</v>
      </c>
      <c r="ED56" s="1">
        <f t="shared" si="161"/>
        <v>0.41748131184662091</v>
      </c>
      <c r="EE56" s="1">
        <f t="shared" si="162"/>
        <v>0.33930864272723021</v>
      </c>
      <c r="EF56" s="1">
        <f t="shared" si="163"/>
        <v>0.2432100454261488</v>
      </c>
      <c r="EG56" s="1">
        <f t="shared" si="164"/>
        <v>0.4128643667897639</v>
      </c>
      <c r="EH56" s="1">
        <f t="shared" si="165"/>
        <v>0.29384990432539937</v>
      </c>
      <c r="EI56" s="85" t="s">
        <v>146</v>
      </c>
      <c r="EJ56" s="85" t="s">
        <v>126</v>
      </c>
      <c r="EK56" s="62">
        <f t="shared" si="94"/>
        <v>4.0898056923846786</v>
      </c>
      <c r="EL56" s="62">
        <f t="shared" si="95"/>
        <v>4.1243139558930535</v>
      </c>
      <c r="EM56" s="62">
        <f t="shared" si="96"/>
        <v>2.9897703085021505</v>
      </c>
      <c r="EN56" s="1">
        <f t="shared" si="97"/>
        <v>11.203889956779882</v>
      </c>
      <c r="EO56" s="1">
        <f t="shared" si="98"/>
        <v>0.36503443965993154</v>
      </c>
      <c r="EP56" s="1">
        <f t="shared" si="99"/>
        <v>0.36811446486916632</v>
      </c>
      <c r="EQ56" s="1">
        <f t="shared" si="100"/>
        <v>0.26685109547090219</v>
      </c>
      <c r="ER56" s="1">
        <f t="shared" si="101"/>
        <v>0.45090832790548535</v>
      </c>
      <c r="ES56" s="1">
        <f t="shared" si="102"/>
        <v>0.31879647807721229</v>
      </c>
    </row>
    <row r="57" spans="1:149" s="24" customFormat="1" x14ac:dyDescent="0.2">
      <c r="A57" s="85" t="s">
        <v>114</v>
      </c>
      <c r="B57" s="85" t="s">
        <v>147</v>
      </c>
      <c r="C57" s="85" t="s">
        <v>126</v>
      </c>
      <c r="D57" s="96">
        <v>15.431933458271001</v>
      </c>
      <c r="E57" s="96">
        <v>8.3683762045766497E-2</v>
      </c>
      <c r="F57" s="96">
        <v>22.722354152398001</v>
      </c>
      <c r="G57" s="96">
        <v>37.065224381011703</v>
      </c>
      <c r="H57" s="96">
        <v>0.40477628518971298</v>
      </c>
      <c r="I57" s="96">
        <v>0.83278988797227405</v>
      </c>
      <c r="J57" s="96">
        <v>1.3161323190279199E-2</v>
      </c>
      <c r="K57" s="96">
        <v>0.108889386798042</v>
      </c>
      <c r="L57" s="96">
        <v>23.337187363123199</v>
      </c>
      <c r="M57" s="4">
        <v>1</v>
      </c>
      <c r="N57" s="4">
        <v>0</v>
      </c>
      <c r="O57" s="24">
        <f t="shared" si="108"/>
        <v>23.337187363123199</v>
      </c>
      <c r="P57" s="30">
        <f t="shared" si="109"/>
        <v>0</v>
      </c>
      <c r="R57" s="33">
        <v>25</v>
      </c>
      <c r="S57" s="85" t="s">
        <v>147</v>
      </c>
      <c r="T57" s="85" t="s">
        <v>126</v>
      </c>
      <c r="U57" s="1">
        <f t="shared" si="166"/>
        <v>382.83139315978661</v>
      </c>
      <c r="V57" s="1">
        <f t="shared" si="167"/>
        <v>2.7003472747907873</v>
      </c>
      <c r="W57" s="1">
        <f t="shared" si="168"/>
        <v>445.71114461353477</v>
      </c>
      <c r="X57" s="1">
        <f t="shared" si="169"/>
        <v>616.82849693812113</v>
      </c>
      <c r="Y57" s="1">
        <f t="shared" si="170"/>
        <v>8.5939763309917829</v>
      </c>
      <c r="Z57" s="1">
        <f t="shared" si="171"/>
        <v>14.850033665696756</v>
      </c>
      <c r="AA57" s="1">
        <f t="shared" si="172"/>
        <v>0.27476666368015029</v>
      </c>
      <c r="AB57" s="1">
        <f t="shared" si="173"/>
        <v>1.5350067354885011</v>
      </c>
      <c r="AC57" s="1">
        <f t="shared" si="174"/>
        <v>324.80427784444259</v>
      </c>
      <c r="AD57" s="1">
        <f t="shared" si="175"/>
        <v>0</v>
      </c>
      <c r="AF57" s="85" t="s">
        <v>147</v>
      </c>
      <c r="AG57" s="85" t="s">
        <v>126</v>
      </c>
      <c r="AH57" s="1">
        <f t="shared" si="110"/>
        <v>382.83139315978661</v>
      </c>
      <c r="AI57" s="1">
        <f t="shared" si="11"/>
        <v>1.3501736373953936</v>
      </c>
      <c r="AJ57" s="1">
        <f t="shared" si="12"/>
        <v>668.56671692030216</v>
      </c>
      <c r="AK57" s="1">
        <f t="shared" si="13"/>
        <v>1233.6569938762423</v>
      </c>
      <c r="AL57" s="1">
        <f t="shared" si="14"/>
        <v>4.2969881654958915</v>
      </c>
      <c r="AM57" s="1">
        <f t="shared" si="15"/>
        <v>14.850033665696756</v>
      </c>
      <c r="AN57" s="1">
        <f t="shared" si="16"/>
        <v>0.54953332736030058</v>
      </c>
      <c r="AO57" s="1">
        <f t="shared" si="17"/>
        <v>1.5350067354885011</v>
      </c>
      <c r="AP57" s="1">
        <f t="shared" si="18"/>
        <v>324.80427784444259</v>
      </c>
      <c r="AQ57" s="1">
        <f t="shared" si="19"/>
        <v>0</v>
      </c>
      <c r="AR57" s="1">
        <f t="shared" si="111"/>
        <v>2632.4411173322096</v>
      </c>
      <c r="AT57" s="85" t="s">
        <v>147</v>
      </c>
      <c r="AU57" s="85" t="s">
        <v>126</v>
      </c>
      <c r="AV57" s="22">
        <f t="shared" si="112"/>
        <v>3.6357070879875821</v>
      </c>
      <c r="AW57" s="22">
        <f t="shared" si="21"/>
        <v>2.5644897211674348E-2</v>
      </c>
      <c r="AX57" s="22">
        <f t="shared" si="22"/>
        <v>4.232869081847034</v>
      </c>
      <c r="AY57" s="22">
        <f t="shared" si="23"/>
        <v>5.8579515119718284</v>
      </c>
      <c r="AZ57" s="22">
        <f t="shared" si="24"/>
        <v>8.1616035724487182E-2</v>
      </c>
      <c r="BA57" s="22">
        <f t="shared" si="25"/>
        <v>0.14102911521859793</v>
      </c>
      <c r="BB57" s="22">
        <f t="shared" si="26"/>
        <v>2.6094283920641555E-3</v>
      </c>
      <c r="BC57" s="22">
        <f t="shared" si="27"/>
        <v>1.457778794539686E-2</v>
      </c>
      <c r="BD57" s="22">
        <f t="shared" si="28"/>
        <v>3.0846300388820134</v>
      </c>
      <c r="BE57" s="22">
        <f t="shared" si="29"/>
        <v>0</v>
      </c>
      <c r="BF57" s="33">
        <v>25</v>
      </c>
      <c r="BG57" s="17">
        <f t="shared" si="45"/>
        <v>16.825735508633855</v>
      </c>
      <c r="BH57" s="1">
        <f t="shared" si="46"/>
        <v>2.1420484880281716</v>
      </c>
      <c r="BI57" s="1">
        <f t="shared" si="47"/>
        <v>2.0908205938188624</v>
      </c>
      <c r="BJ57">
        <v>8</v>
      </c>
      <c r="BK57" s="1">
        <f t="shared" si="48"/>
        <v>8.8111577206884579</v>
      </c>
      <c r="BL57" s="1">
        <f t="shared" si="49"/>
        <v>0.24829004815475947</v>
      </c>
      <c r="BM57" s="1">
        <f t="shared" si="50"/>
        <v>2.1420484880281734</v>
      </c>
      <c r="BN57" s="1">
        <f t="shared" si="51"/>
        <v>-1.7131360351957774</v>
      </c>
      <c r="BO57" s="1">
        <f t="shared" si="52"/>
        <v>0.38931916337335737</v>
      </c>
      <c r="BP57" s="1">
        <f t="shared" si="53"/>
        <v>0.42891245283239599</v>
      </c>
      <c r="BQ57" s="1">
        <f t="shared" si="54"/>
        <v>3.9593289459038616E-2</v>
      </c>
      <c r="BR57" s="85" t="s">
        <v>126</v>
      </c>
      <c r="BS57" s="85" t="s">
        <v>147</v>
      </c>
      <c r="BT57" s="85" t="s">
        <v>126</v>
      </c>
      <c r="BU57" s="1">
        <f t="shared" si="113"/>
        <v>1.4644878779929571</v>
      </c>
      <c r="BV57" s="1">
        <f t="shared" si="114"/>
        <v>0.38931916337335737</v>
      </c>
      <c r="BW57" s="1">
        <f t="shared" si="115"/>
        <v>6.7349149148149925</v>
      </c>
      <c r="BX57" s="1">
        <f t="shared" si="116"/>
        <v>8.5887219561813062</v>
      </c>
      <c r="BY57" s="1">
        <f t="shared" si="117"/>
        <v>0.1705128988299551</v>
      </c>
      <c r="BZ57" s="1">
        <f t="shared" si="118"/>
        <v>4.5329114780944126E-2</v>
      </c>
      <c r="CA57" s="1">
        <f t="shared" si="119"/>
        <v>0.78415798638910084</v>
      </c>
      <c r="CB57" s="1">
        <f t="shared" si="120"/>
        <v>0.80682254377957285</v>
      </c>
      <c r="CC57" s="1">
        <f t="shared" si="121"/>
        <v>3.9256164931358299E-2</v>
      </c>
      <c r="CD57" s="85" t="s">
        <v>126</v>
      </c>
      <c r="CE57" s="85" t="s">
        <v>147</v>
      </c>
      <c r="CF57" s="85" t="s">
        <v>126</v>
      </c>
      <c r="CG57" s="1">
        <f t="shared" si="122"/>
        <v>1.4644878779929571</v>
      </c>
      <c r="CH57" s="1">
        <f t="shared" si="123"/>
        <v>0.38931916337335737</v>
      </c>
      <c r="CI57" s="1">
        <f t="shared" si="124"/>
        <v>2.244971638271664</v>
      </c>
      <c r="CJ57" s="1">
        <f t="shared" si="125"/>
        <v>4.098778679637979</v>
      </c>
      <c r="CK57" s="1">
        <f t="shared" si="126"/>
        <v>0.35729859854797202</v>
      </c>
      <c r="CL57" s="1">
        <f t="shared" si="127"/>
        <v>9.4984187681912996E-2</v>
      </c>
      <c r="CM57" s="1">
        <f t="shared" si="128"/>
        <v>0.54771721377011484</v>
      </c>
      <c r="CN57" s="1">
        <f t="shared" si="129"/>
        <v>0.59520930761107138</v>
      </c>
      <c r="CO57" s="1">
        <f t="shared" si="130"/>
        <v>8.2258719490365603E-2</v>
      </c>
      <c r="CP57" s="85" t="s">
        <v>126</v>
      </c>
      <c r="CQ57" s="85" t="s">
        <v>147</v>
      </c>
      <c r="CR57" s="85" t="s">
        <v>126</v>
      </c>
      <c r="CS57" s="1">
        <f t="shared" si="131"/>
        <v>1.9217749592368383</v>
      </c>
      <c r="CT57" s="1">
        <f t="shared" si="132"/>
        <v>0.38931916337335737</v>
      </c>
      <c r="CU57" s="1">
        <f t="shared" si="133"/>
        <v>2.244971638271664</v>
      </c>
      <c r="CV57" s="1">
        <f t="shared" si="134"/>
        <v>4.5560657608818591</v>
      </c>
      <c r="CW57" s="1">
        <f t="shared" si="135"/>
        <v>0.42180579914739091</v>
      </c>
      <c r="CX57" s="1">
        <f t="shared" si="136"/>
        <v>8.5450733989845193E-2</v>
      </c>
      <c r="CY57" s="1">
        <f t="shared" si="137"/>
        <v>0.49274346686276399</v>
      </c>
      <c r="CZ57" s="1">
        <f t="shared" si="138"/>
        <v>0.53546883385768662</v>
      </c>
      <c r="DA57" s="1">
        <f t="shared" si="139"/>
        <v>7.4002506407232341E-2</v>
      </c>
      <c r="DB57" s="85" t="s">
        <v>126</v>
      </c>
      <c r="DC57" s="85" t="s">
        <v>147</v>
      </c>
      <c r="DD57" s="85" t="s">
        <v>126</v>
      </c>
      <c r="DE57" s="1">
        <f t="shared" si="140"/>
        <v>4.232869081847034</v>
      </c>
      <c r="DF57" s="1">
        <f t="shared" si="40"/>
        <v>5.8579515119718284</v>
      </c>
      <c r="DG57" s="1">
        <f t="shared" si="141"/>
        <v>6.7349149148149925</v>
      </c>
      <c r="DH57" s="1">
        <f t="shared" si="142"/>
        <v>16.825735508633855</v>
      </c>
      <c r="DI57" s="1">
        <f t="shared" si="143"/>
        <v>0.25157111733243431</v>
      </c>
      <c r="DJ57" s="1">
        <f t="shared" si="144"/>
        <v>0.34815426101081376</v>
      </c>
      <c r="DK57" s="1">
        <f t="shared" si="145"/>
        <v>0.40027462165675193</v>
      </c>
      <c r="DL57" s="1">
        <f t="shared" si="146"/>
        <v>0.57435175216215884</v>
      </c>
      <c r="DM57" s="1">
        <f t="shared" si="147"/>
        <v>0.30151043447116282</v>
      </c>
      <c r="DN57" s="85" t="s">
        <v>147</v>
      </c>
      <c r="DO57" s="85" t="s">
        <v>126</v>
      </c>
      <c r="DP57" s="62">
        <f t="shared" si="148"/>
        <v>3.6357070879875821</v>
      </c>
      <c r="DQ57" s="62">
        <f t="shared" si="149"/>
        <v>2.0908205938188624</v>
      </c>
      <c r="DR57" s="62">
        <f t="shared" si="150"/>
        <v>3.0846300388820134</v>
      </c>
      <c r="DS57" s="1">
        <f t="shared" si="151"/>
        <v>8.8111577206884579</v>
      </c>
      <c r="DT57" s="1">
        <f t="shared" si="152"/>
        <v>0.41262535562733144</v>
      </c>
      <c r="DU57" s="1">
        <f t="shared" si="153"/>
        <v>0.23729238087631196</v>
      </c>
      <c r="DV57" s="1">
        <f t="shared" si="154"/>
        <v>0.35008226349635657</v>
      </c>
      <c r="DW57" s="1">
        <f t="shared" si="155"/>
        <v>0.46872845393451257</v>
      </c>
      <c r="DX57" s="1">
        <f t="shared" si="156"/>
        <v>0.20550122996337886</v>
      </c>
      <c r="DY57" s="85" t="s">
        <v>126</v>
      </c>
      <c r="DZ57" s="1">
        <f t="shared" si="157"/>
        <v>6.7203371268695955</v>
      </c>
      <c r="EA57" s="1">
        <f t="shared" si="158"/>
        <v>5.8579515119718284</v>
      </c>
      <c r="EB57" s="1">
        <f t="shared" si="159"/>
        <v>4.232869081847034</v>
      </c>
      <c r="EC57" s="1">
        <f t="shared" si="160"/>
        <v>16.81115772068846</v>
      </c>
      <c r="ED57" s="1">
        <f t="shared" si="161"/>
        <v>0.39975457006148296</v>
      </c>
      <c r="EE57" s="1">
        <f t="shared" si="162"/>
        <v>0.34845616282350422</v>
      </c>
      <c r="EF57" s="1">
        <f t="shared" si="163"/>
        <v>0.25178926711501265</v>
      </c>
      <c r="EG57" s="1">
        <f t="shared" si="164"/>
        <v>0.42601734852676476</v>
      </c>
      <c r="EH57" s="1">
        <f t="shared" si="165"/>
        <v>0.30177188911040131</v>
      </c>
      <c r="EI57" s="85" t="s">
        <v>147</v>
      </c>
      <c r="EJ57" s="85" t="s">
        <v>126</v>
      </c>
      <c r="EK57" s="62">
        <f t="shared" si="94"/>
        <v>3.6357070879875821</v>
      </c>
      <c r="EL57" s="62">
        <f t="shared" si="95"/>
        <v>4.232869081847034</v>
      </c>
      <c r="EM57" s="62">
        <f t="shared" si="96"/>
        <v>3.0846300388820134</v>
      </c>
      <c r="EN57" s="1">
        <f t="shared" si="97"/>
        <v>10.95320620871663</v>
      </c>
      <c r="EO57" s="1">
        <f t="shared" si="98"/>
        <v>0.33193085373433978</v>
      </c>
      <c r="EP57" s="1">
        <f t="shared" si="99"/>
        <v>0.38645023212276336</v>
      </c>
      <c r="EQ57" s="1">
        <f t="shared" si="100"/>
        <v>0.28161891414289686</v>
      </c>
      <c r="ER57" s="1">
        <f t="shared" si="101"/>
        <v>0.47484403020427857</v>
      </c>
      <c r="ES57" s="1">
        <f t="shared" si="102"/>
        <v>0.33467571831670617</v>
      </c>
    </row>
    <row r="58" spans="1:149" x14ac:dyDescent="0.2">
      <c r="A58" s="83" t="s">
        <v>77</v>
      </c>
      <c r="B58" s="83" t="s">
        <v>103</v>
      </c>
      <c r="C58" s="83" t="s">
        <v>74</v>
      </c>
      <c r="D58" s="95">
        <v>3.3640236060073798</v>
      </c>
      <c r="E58" s="95">
        <v>7.2762813346476996E-2</v>
      </c>
      <c r="F58" s="95">
        <v>29.098256741309299</v>
      </c>
      <c r="G58" s="95">
        <v>59.789400302246698</v>
      </c>
      <c r="H58" s="95">
        <v>9.7973786125463397E-2</v>
      </c>
      <c r="I58" s="95">
        <v>2.3071291619147001</v>
      </c>
      <c r="J58" s="95">
        <v>1.01248102243356E-3</v>
      </c>
      <c r="K58" s="95">
        <v>3.5546701726885302E-2</v>
      </c>
      <c r="L58" s="95">
        <v>5.2274097582283297</v>
      </c>
      <c r="M58" s="4">
        <v>0</v>
      </c>
      <c r="N58" s="4">
        <v>1</v>
      </c>
      <c r="O58">
        <f t="shared" si="42"/>
        <v>0</v>
      </c>
      <c r="P58" s="30">
        <f t="shared" si="43"/>
        <v>5.8094456394506908</v>
      </c>
      <c r="R58" s="33">
        <v>11</v>
      </c>
      <c r="S58" s="83" t="s">
        <v>103</v>
      </c>
      <c r="T58" s="83" t="s">
        <v>74</v>
      </c>
      <c r="U58" s="1">
        <f t="shared" si="166"/>
        <v>83.4538230217658</v>
      </c>
      <c r="V58" s="1">
        <f t="shared" si="167"/>
        <v>2.347944928895676</v>
      </c>
      <c r="W58" s="1">
        <f t="shared" si="168"/>
        <v>570.77788821713023</v>
      </c>
      <c r="X58" s="1">
        <f t="shared" si="169"/>
        <v>994.99750877428357</v>
      </c>
      <c r="Y58" s="1">
        <f t="shared" si="170"/>
        <v>2.080122847674382</v>
      </c>
      <c r="Z58" s="1">
        <f t="shared" si="171"/>
        <v>41.13996365753745</v>
      </c>
      <c r="AA58" s="1">
        <f t="shared" si="172"/>
        <v>2.113739086500125E-2</v>
      </c>
      <c r="AB58" s="1">
        <f t="shared" si="173"/>
        <v>0.5010995853651995</v>
      </c>
      <c r="AC58" s="1">
        <f t="shared" si="174"/>
        <v>0</v>
      </c>
      <c r="AD58" s="1">
        <f t="shared" si="175"/>
        <v>72.754485152795127</v>
      </c>
      <c r="AF58" s="83" t="s">
        <v>103</v>
      </c>
      <c r="AG58" s="83" t="s">
        <v>74</v>
      </c>
      <c r="AH58" s="1">
        <f t="shared" si="10"/>
        <v>83.4538230217658</v>
      </c>
      <c r="AI58" s="1">
        <f t="shared" si="11"/>
        <v>1.173972464447838</v>
      </c>
      <c r="AJ58" s="1">
        <f t="shared" si="12"/>
        <v>856.1668323256954</v>
      </c>
      <c r="AK58" s="1">
        <f t="shared" si="13"/>
        <v>1989.9950175485671</v>
      </c>
      <c r="AL58" s="1">
        <f t="shared" si="14"/>
        <v>1.040061423837191</v>
      </c>
      <c r="AM58" s="1">
        <f t="shared" si="15"/>
        <v>41.13996365753745</v>
      </c>
      <c r="AN58" s="1">
        <f t="shared" si="16"/>
        <v>4.22747817300025E-2</v>
      </c>
      <c r="AO58" s="1">
        <f t="shared" si="17"/>
        <v>0.5010995853651995</v>
      </c>
      <c r="AP58" s="1">
        <f t="shared" si="18"/>
        <v>0</v>
      </c>
      <c r="AQ58" s="1">
        <f t="shared" si="19"/>
        <v>109.13172772919269</v>
      </c>
      <c r="AR58" s="1">
        <f t="shared" si="44"/>
        <v>3082.6447725381395</v>
      </c>
      <c r="AT58" s="83" t="s">
        <v>103</v>
      </c>
      <c r="AU58" s="83" t="s">
        <v>74</v>
      </c>
      <c r="AV58" s="22">
        <f t="shared" si="20"/>
        <v>0.29779365479194736</v>
      </c>
      <c r="AW58" s="22">
        <f t="shared" si="21"/>
        <v>8.3783232008880094E-3</v>
      </c>
      <c r="AX58" s="22">
        <f t="shared" si="22"/>
        <v>2.036743521771045</v>
      </c>
      <c r="AY58" s="22">
        <f t="shared" si="23"/>
        <v>3.5505137322408449</v>
      </c>
      <c r="AZ58" s="22">
        <f t="shared" si="24"/>
        <v>7.4226364089231452E-3</v>
      </c>
      <c r="BA58" s="22">
        <f t="shared" si="25"/>
        <v>0.14680238354557701</v>
      </c>
      <c r="BB58" s="22">
        <f t="shared" si="26"/>
        <v>7.5425914002920377E-5</v>
      </c>
      <c r="BC58" s="22">
        <f t="shared" si="27"/>
        <v>1.788105943351602E-3</v>
      </c>
      <c r="BD58" s="22">
        <f t="shared" si="28"/>
        <v>0</v>
      </c>
      <c r="BE58" s="22">
        <f t="shared" si="29"/>
        <v>0.25961451796530177</v>
      </c>
      <c r="BF58" s="33">
        <v>11</v>
      </c>
      <c r="BG58" s="17">
        <f t="shared" ref="BG58:BG67" si="176">AV58+AX58+AY58+BC58+BD58+BE58</f>
        <v>6.1464535327124903</v>
      </c>
      <c r="BH58" s="1">
        <f>4-AY58</f>
        <v>0.44948626775915512</v>
      </c>
      <c r="BI58" s="1">
        <f t="shared" ref="BI58:BI67" si="177">AX58-BH58</f>
        <v>1.5872572540118899</v>
      </c>
      <c r="BJ58">
        <v>8</v>
      </c>
      <c r="BK58" s="1">
        <f t="shared" ref="BK58:BK67" si="178">(AX58-BH58)+BD58+BE58+AV58</f>
        <v>2.144665426769139</v>
      </c>
      <c r="BL58" s="1">
        <f t="shared" ref="BL58:BL67" si="179">BA58+AZ58+AW58</f>
        <v>0.16260334315538819</v>
      </c>
      <c r="BM58" s="1">
        <f>16-((AY58*4)+(BH58*3))</f>
        <v>0.44948626775915557</v>
      </c>
      <c r="BN58" s="1">
        <f>6-((BI58*3)+(AV58*2)+(BD58*2)+(BE58*3))</f>
        <v>-0.13620262551546958</v>
      </c>
      <c r="BO58" s="1">
        <f t="shared" ref="BO58:BO67" si="180">(BA58*2+AW58+AZ58)</f>
        <v>0.30940572670096517</v>
      </c>
      <c r="BP58" s="1">
        <f t="shared" ref="BP58:BP67" si="181">BM58+BN58</f>
        <v>0.31328364224368599</v>
      </c>
      <c r="BQ58" s="1">
        <f t="shared" ref="BQ58:BQ67" si="182">BP58-BO58</f>
        <v>3.8779155427208223E-3</v>
      </c>
      <c r="BR58" s="83" t="s">
        <v>252</v>
      </c>
      <c r="BS58" s="83" t="s">
        <v>103</v>
      </c>
      <c r="BT58" s="83" t="s">
        <v>74</v>
      </c>
      <c r="BU58" s="1">
        <f t="shared" si="30"/>
        <v>0.88762843306021122</v>
      </c>
      <c r="BV58" s="1">
        <f t="shared" si="31"/>
        <v>0.30940572670096517</v>
      </c>
      <c r="BW58" s="1">
        <f t="shared" si="32"/>
        <v>0.29958176073529896</v>
      </c>
      <c r="BX58" s="1">
        <f t="shared" si="55"/>
        <v>1.4966159204964753</v>
      </c>
      <c r="BY58" s="1">
        <f t="shared" si="56"/>
        <v>0.59309033193082461</v>
      </c>
      <c r="BZ58" s="1">
        <f t="shared" si="57"/>
        <v>0.20673689385739355</v>
      </c>
      <c r="CA58" s="1">
        <f t="shared" si="58"/>
        <v>0.20017277421178181</v>
      </c>
      <c r="CB58" s="1">
        <f t="shared" si="59"/>
        <v>0.3035412211404786</v>
      </c>
      <c r="CC58" s="1">
        <f t="shared" si="60"/>
        <v>0.17903940197998988</v>
      </c>
      <c r="CD58" s="83" t="s">
        <v>252</v>
      </c>
      <c r="CE58" s="83" t="s">
        <v>103</v>
      </c>
      <c r="CF58" s="83" t="s">
        <v>74</v>
      </c>
      <c r="CG58" s="1">
        <f t="shared" si="33"/>
        <v>0.88762843306021122</v>
      </c>
      <c r="CH58" s="1">
        <f t="shared" si="34"/>
        <v>0.30940572670096517</v>
      </c>
      <c r="CI58" s="1">
        <f t="shared" si="35"/>
        <v>9.9860586911766316E-2</v>
      </c>
      <c r="CJ58" s="1">
        <f t="shared" si="61"/>
        <v>1.2968947466729428</v>
      </c>
      <c r="CK58" s="1">
        <f t="shared" si="62"/>
        <v>0.68442596080933749</v>
      </c>
      <c r="CL58" s="1">
        <f t="shared" si="63"/>
        <v>0.23857427712982524</v>
      </c>
      <c r="CM58" s="1">
        <f t="shared" si="64"/>
        <v>7.6999762060837182E-2</v>
      </c>
      <c r="CN58" s="1">
        <f t="shared" si="65"/>
        <v>0.1962869006257498</v>
      </c>
      <c r="CO58" s="1">
        <f t="shared" si="66"/>
        <v>0.20661138468393744</v>
      </c>
      <c r="CP58" s="83" t="s">
        <v>252</v>
      </c>
      <c r="CQ58" s="83" t="s">
        <v>103</v>
      </c>
      <c r="CR58" s="83" t="s">
        <v>74</v>
      </c>
      <c r="CS58" s="1">
        <f t="shared" si="36"/>
        <v>0.99347615651769083</v>
      </c>
      <c r="CT58" s="1">
        <f t="shared" si="37"/>
        <v>0.30940572670096517</v>
      </c>
      <c r="CU58" s="1">
        <f t="shared" si="38"/>
        <v>9.9860586911766316E-2</v>
      </c>
      <c r="CV58" s="1">
        <f t="shared" si="67"/>
        <v>1.4027424701304223</v>
      </c>
      <c r="CW58" s="1">
        <f t="shared" si="68"/>
        <v>0.7082384526543356</v>
      </c>
      <c r="CX58" s="1">
        <f t="shared" si="69"/>
        <v>0.22057201039346705</v>
      </c>
      <c r="CY58" s="1">
        <f t="shared" si="103"/>
        <v>7.1189536952197374E-2</v>
      </c>
      <c r="CZ58" s="1">
        <f t="shared" si="104"/>
        <v>0.18147554214893091</v>
      </c>
      <c r="DA58" s="1">
        <f t="shared" si="105"/>
        <v>0.19102096436454769</v>
      </c>
      <c r="DB58" s="83" t="s">
        <v>252</v>
      </c>
      <c r="DC58" s="83" t="s">
        <v>103</v>
      </c>
      <c r="DD58" s="83" t="s">
        <v>74</v>
      </c>
      <c r="DE58" s="1">
        <f t="shared" si="39"/>
        <v>2.036743521771045</v>
      </c>
      <c r="DF58" s="1">
        <f t="shared" si="40"/>
        <v>3.5505137322408449</v>
      </c>
      <c r="DG58" s="1">
        <f t="shared" si="41"/>
        <v>0.29958176073529896</v>
      </c>
      <c r="DH58" s="1">
        <f t="shared" si="70"/>
        <v>5.8868390147471885</v>
      </c>
      <c r="DI58" s="1">
        <f t="shared" si="71"/>
        <v>0.34598254116832061</v>
      </c>
      <c r="DJ58" s="1">
        <f t="shared" si="72"/>
        <v>0.60312736994275062</v>
      </c>
      <c r="DK58" s="1">
        <f t="shared" si="73"/>
        <v>5.0890088888928882E-2</v>
      </c>
      <c r="DL58" s="1">
        <f t="shared" si="74"/>
        <v>0.35245377386030419</v>
      </c>
      <c r="DM58" s="1">
        <f t="shared" si="75"/>
        <v>0.52232362408811706</v>
      </c>
      <c r="DN58" s="83" t="s">
        <v>103</v>
      </c>
      <c r="DO58" s="83" t="s">
        <v>74</v>
      </c>
      <c r="DP58" s="62">
        <f t="shared" si="76"/>
        <v>0.29779365479194736</v>
      </c>
      <c r="DQ58" s="62">
        <f t="shared" si="77"/>
        <v>1.5872572540118899</v>
      </c>
      <c r="DR58" s="62">
        <f t="shared" si="78"/>
        <v>0.25961451796530177</v>
      </c>
      <c r="DS58" s="1">
        <f t="shared" si="79"/>
        <v>2.144665426769139</v>
      </c>
      <c r="DT58" s="1">
        <f t="shared" si="80"/>
        <v>0.13885319876702762</v>
      </c>
      <c r="DU58" s="1">
        <f t="shared" si="81"/>
        <v>0.74009551056317235</v>
      </c>
      <c r="DV58" s="1">
        <f t="shared" si="82"/>
        <v>0.12105129066980003</v>
      </c>
      <c r="DW58" s="1">
        <f t="shared" si="83"/>
        <v>0.4910990459513862</v>
      </c>
      <c r="DX58" s="1">
        <f t="shared" si="84"/>
        <v>0.64094151337452154</v>
      </c>
      <c r="DY58" s="83" t="s">
        <v>252</v>
      </c>
      <c r="DZ58" s="1">
        <f t="shared" si="85"/>
        <v>0.55740817275724908</v>
      </c>
      <c r="EA58" s="1">
        <f t="shared" si="86"/>
        <v>3.5505137322408449</v>
      </c>
      <c r="EB58" s="1">
        <f t="shared" si="87"/>
        <v>2.036743521771045</v>
      </c>
      <c r="EC58" s="1">
        <f t="shared" si="88"/>
        <v>6.144665426769139</v>
      </c>
      <c r="ED58" s="1">
        <f t="shared" si="89"/>
        <v>9.0714161641561319E-2</v>
      </c>
      <c r="EE58" s="1">
        <f t="shared" si="90"/>
        <v>0.57782051350966768</v>
      </c>
      <c r="EF58" s="1">
        <f t="shared" si="91"/>
        <v>0.33146532484877106</v>
      </c>
      <c r="EG58" s="1">
        <f t="shared" si="92"/>
        <v>0.62037558160360495</v>
      </c>
      <c r="EH58" s="1">
        <f t="shared" si="93"/>
        <v>0.50040724352714161</v>
      </c>
      <c r="EI58" s="83" t="s">
        <v>103</v>
      </c>
      <c r="EJ58" s="83" t="s">
        <v>74</v>
      </c>
      <c r="EK58" s="62">
        <f t="shared" si="94"/>
        <v>0.29779365479194736</v>
      </c>
      <c r="EL58" s="62">
        <f t="shared" si="95"/>
        <v>2.036743521771045</v>
      </c>
      <c r="EM58" s="62">
        <f t="shared" si="96"/>
        <v>0</v>
      </c>
      <c r="EN58" s="1">
        <f t="shared" si="97"/>
        <v>2.3345371765629923</v>
      </c>
      <c r="EO58" s="1">
        <f t="shared" si="98"/>
        <v>0.12756003964364884</v>
      </c>
      <c r="EP58" s="1">
        <f t="shared" si="99"/>
        <v>0.87243996035635119</v>
      </c>
      <c r="EQ58" s="1">
        <f t="shared" si="100"/>
        <v>0</v>
      </c>
      <c r="ER58" s="1">
        <f t="shared" si="101"/>
        <v>0.43621998017817559</v>
      </c>
      <c r="ES58" s="1">
        <f t="shared" si="102"/>
        <v>0.75555516894528862</v>
      </c>
    </row>
    <row r="59" spans="1:149" x14ac:dyDescent="0.2">
      <c r="A59" s="83" t="s">
        <v>77</v>
      </c>
      <c r="B59" s="83" t="s">
        <v>107</v>
      </c>
      <c r="C59" s="83" t="s">
        <v>74</v>
      </c>
      <c r="D59" s="95">
        <v>4.4088802189998004</v>
      </c>
      <c r="E59" s="95">
        <v>8.4577434445825203E-2</v>
      </c>
      <c r="F59" s="95">
        <v>24.3900903000124</v>
      </c>
      <c r="G59" s="95">
        <v>58.278403597642999</v>
      </c>
      <c r="H59" s="95">
        <v>0.113884386048937</v>
      </c>
      <c r="I59" s="95">
        <v>2.5962141867149402</v>
      </c>
      <c r="J59" s="95">
        <v>0</v>
      </c>
      <c r="K59" s="95">
        <v>0</v>
      </c>
      <c r="L59" s="95">
        <v>10.1267830684939</v>
      </c>
      <c r="M59" s="4">
        <v>0</v>
      </c>
      <c r="N59" s="4">
        <v>1</v>
      </c>
      <c r="O59">
        <f t="shared" si="42"/>
        <v>0</v>
      </c>
      <c r="P59" s="30">
        <f t="shared" si="43"/>
        <v>11.254330243830729</v>
      </c>
      <c r="R59" s="33">
        <v>11</v>
      </c>
      <c r="S59" s="83" t="s">
        <v>107</v>
      </c>
      <c r="T59" s="83" t="s">
        <v>74</v>
      </c>
      <c r="U59" s="1">
        <f t="shared" si="166"/>
        <v>109.37435422971471</v>
      </c>
      <c r="V59" s="1">
        <f t="shared" si="167"/>
        <v>2.7291847191295648</v>
      </c>
      <c r="W59" s="1">
        <f t="shared" si="168"/>
        <v>478.42468222856803</v>
      </c>
      <c r="X59" s="1">
        <f t="shared" si="169"/>
        <v>969.85194870432679</v>
      </c>
      <c r="Y59" s="1">
        <f t="shared" si="170"/>
        <v>2.4179275169625689</v>
      </c>
      <c r="Z59" s="1">
        <f t="shared" si="171"/>
        <v>46.294832145416201</v>
      </c>
      <c r="AA59" s="1">
        <f t="shared" si="172"/>
        <v>0</v>
      </c>
      <c r="AB59" s="1">
        <f t="shared" si="173"/>
        <v>0</v>
      </c>
      <c r="AC59" s="1">
        <f t="shared" si="174"/>
        <v>0</v>
      </c>
      <c r="AD59" s="1">
        <f t="shared" si="175"/>
        <v>140.94339691710368</v>
      </c>
      <c r="AF59" s="83" t="s">
        <v>107</v>
      </c>
      <c r="AG59" s="83" t="s">
        <v>74</v>
      </c>
      <c r="AH59" s="1">
        <f t="shared" ref="AH59:AQ62" si="183">U59*U$5</f>
        <v>109.37435422971471</v>
      </c>
      <c r="AI59" s="1">
        <f t="shared" si="183"/>
        <v>1.3645923595647824</v>
      </c>
      <c r="AJ59" s="1">
        <f t="shared" si="183"/>
        <v>717.63702334285199</v>
      </c>
      <c r="AK59" s="1">
        <f t="shared" si="183"/>
        <v>1939.7038974086536</v>
      </c>
      <c r="AL59" s="1">
        <f t="shared" si="183"/>
        <v>1.2089637584812845</v>
      </c>
      <c r="AM59" s="1">
        <f t="shared" si="183"/>
        <v>46.294832145416201</v>
      </c>
      <c r="AN59" s="1">
        <f t="shared" si="183"/>
        <v>0</v>
      </c>
      <c r="AO59" s="1">
        <f t="shared" si="183"/>
        <v>0</v>
      </c>
      <c r="AP59" s="1">
        <f t="shared" si="183"/>
        <v>0</v>
      </c>
      <c r="AQ59" s="1">
        <f t="shared" si="183"/>
        <v>211.41509537565554</v>
      </c>
      <c r="AR59" s="1">
        <f t="shared" si="44"/>
        <v>3026.9987586203388</v>
      </c>
      <c r="AT59" s="83" t="s">
        <v>107</v>
      </c>
      <c r="AU59" s="83" t="s">
        <v>74</v>
      </c>
      <c r="AV59" s="22">
        <f t="shared" ref="AV59:BE62" si="184">U59*$R59/$AR59</f>
        <v>0.39746230258621751</v>
      </c>
      <c r="AW59" s="22">
        <f t="shared" si="184"/>
        <v>9.9177549461924308E-3</v>
      </c>
      <c r="AX59" s="22">
        <f t="shared" si="184"/>
        <v>1.7385773580273605</v>
      </c>
      <c r="AY59" s="22">
        <f t="shared" si="184"/>
        <v>3.524405619713594</v>
      </c>
      <c r="AZ59" s="22">
        <f t="shared" si="184"/>
        <v>8.7866579432331407E-3</v>
      </c>
      <c r="BA59" s="22">
        <f t="shared" si="184"/>
        <v>0.16823368432158978</v>
      </c>
      <c r="BB59" s="22">
        <f t="shared" si="184"/>
        <v>0</v>
      </c>
      <c r="BC59" s="22">
        <f t="shared" si="184"/>
        <v>0</v>
      </c>
      <c r="BD59" s="22">
        <f t="shared" si="184"/>
        <v>0</v>
      </c>
      <c r="BE59" s="22">
        <f t="shared" si="184"/>
        <v>0.51218302011949934</v>
      </c>
      <c r="BF59" s="33">
        <v>11</v>
      </c>
      <c r="BG59" s="17">
        <f t="shared" si="176"/>
        <v>6.1726283004466715</v>
      </c>
      <c r="BH59" s="1">
        <f>4-AY59</f>
        <v>0.47559438028640599</v>
      </c>
      <c r="BI59" s="1">
        <f t="shared" si="177"/>
        <v>1.2629829777409545</v>
      </c>
      <c r="BJ59">
        <v>8</v>
      </c>
      <c r="BK59" s="1">
        <f t="shared" si="178"/>
        <v>2.1726283004466711</v>
      </c>
      <c r="BL59" s="1">
        <f t="shared" si="179"/>
        <v>0.18693809721101534</v>
      </c>
      <c r="BM59" s="1">
        <f>16-((AY59*4)+(BH59*3))</f>
        <v>0.47559438028640599</v>
      </c>
      <c r="BN59" s="1">
        <f>6-((BI59*3)+(AV59*2)+(BD59*2)+(BE59*3))</f>
        <v>-0.12042259875379635</v>
      </c>
      <c r="BO59" s="1">
        <f t="shared" si="180"/>
        <v>0.35517178153260515</v>
      </c>
      <c r="BP59" s="1">
        <f t="shared" si="181"/>
        <v>0.35517178153260964</v>
      </c>
      <c r="BQ59" s="1">
        <f t="shared" si="182"/>
        <v>4.496403249731884E-15</v>
      </c>
      <c r="BR59" s="83" t="s">
        <v>252</v>
      </c>
      <c r="BS59" s="83" t="s">
        <v>107</v>
      </c>
      <c r="BT59" s="83" t="s">
        <v>74</v>
      </c>
      <c r="BU59" s="1">
        <f t="shared" ref="BU59:BU67" si="185">AY59/4</f>
        <v>0.8811014049283985</v>
      </c>
      <c r="BV59" s="1">
        <f t="shared" ref="BV59:BV67" si="186">AW59+AZ59+(BA59*2)</f>
        <v>0.35517178153260515</v>
      </c>
      <c r="BW59" s="1">
        <f t="shared" ref="BW59:BW67" si="187">AV59+BD59+BC59</f>
        <v>0.39746230258621751</v>
      </c>
      <c r="BX59" s="1">
        <f t="shared" si="55"/>
        <v>1.6337354890472211</v>
      </c>
      <c r="BY59" s="1">
        <f t="shared" si="56"/>
        <v>0.53931705030307475</v>
      </c>
      <c r="BZ59" s="1">
        <f t="shared" si="57"/>
        <v>0.21739858374487411</v>
      </c>
      <c r="CA59" s="1">
        <f t="shared" si="58"/>
        <v>0.24328436595205122</v>
      </c>
      <c r="CB59" s="1">
        <f t="shared" si="59"/>
        <v>0.35198365782448826</v>
      </c>
      <c r="CC59" s="1">
        <f t="shared" si="60"/>
        <v>0.18827269626981968</v>
      </c>
      <c r="CD59" s="83" t="s">
        <v>252</v>
      </c>
      <c r="CE59" s="83" t="s">
        <v>107</v>
      </c>
      <c r="CF59" s="83" t="s">
        <v>74</v>
      </c>
      <c r="CG59" s="1">
        <f t="shared" ref="CG59:CG67" si="188">AY59/4</f>
        <v>0.8811014049283985</v>
      </c>
      <c r="CH59" s="1">
        <f t="shared" ref="CH59:CH67" si="189">AW59+AZ59+(BA59*2)</f>
        <v>0.35517178153260515</v>
      </c>
      <c r="CI59" s="1">
        <f t="shared" ref="CI59:CI67" si="190">(AV59+BD59+BC59)/3</f>
        <v>0.13248743419540585</v>
      </c>
      <c r="CJ59" s="1">
        <f t="shared" si="61"/>
        <v>1.3687606206564096</v>
      </c>
      <c r="CK59" s="1">
        <f t="shared" si="62"/>
        <v>0.64372205894252943</v>
      </c>
      <c r="CL59" s="1">
        <f t="shared" si="63"/>
        <v>0.25948421964556317</v>
      </c>
      <c r="CM59" s="1">
        <f t="shared" si="64"/>
        <v>9.6793721411907313E-2</v>
      </c>
      <c r="CN59" s="1">
        <f t="shared" si="65"/>
        <v>0.2265358312346889</v>
      </c>
      <c r="CO59" s="1">
        <f t="shared" si="66"/>
        <v>0.2247199260942388</v>
      </c>
      <c r="CP59" s="83" t="s">
        <v>252</v>
      </c>
      <c r="CQ59" s="83" t="s">
        <v>107</v>
      </c>
      <c r="CR59" s="83" t="s">
        <v>74</v>
      </c>
      <c r="CS59" s="1">
        <f t="shared" ref="CS59:CS67" si="191">((AX59+BE59)-CH59)/2</f>
        <v>0.94779429830712725</v>
      </c>
      <c r="CT59" s="1">
        <f t="shared" ref="CT59:CT67" si="192">AW59+AZ59+(BA59*2)</f>
        <v>0.35517178153260515</v>
      </c>
      <c r="CU59" s="1">
        <f t="shared" ref="CU59:CU67" si="193">(AV59+BD59+BC59)/3</f>
        <v>0.13248743419540585</v>
      </c>
      <c r="CV59" s="1">
        <f t="shared" si="67"/>
        <v>1.4354535140351383</v>
      </c>
      <c r="CW59" s="1">
        <f t="shared" si="68"/>
        <v>0.66027515975966766</v>
      </c>
      <c r="CX59" s="1">
        <f t="shared" si="69"/>
        <v>0.24742827131628795</v>
      </c>
      <c r="CY59" s="1">
        <f t="shared" si="103"/>
        <v>9.2296568924044378E-2</v>
      </c>
      <c r="CZ59" s="1">
        <f t="shared" si="104"/>
        <v>0.21601070458218835</v>
      </c>
      <c r="DA59" s="1">
        <f t="shared" si="105"/>
        <v>0.2142791685743739</v>
      </c>
      <c r="DB59" s="83" t="s">
        <v>252</v>
      </c>
      <c r="DC59" s="83" t="s">
        <v>107</v>
      </c>
      <c r="DD59" s="83" t="s">
        <v>74</v>
      </c>
      <c r="DE59" s="1">
        <f t="shared" ref="DE59:DF62" si="194">AX59</f>
        <v>1.7385773580273605</v>
      </c>
      <c r="DF59" s="1">
        <f t="shared" si="194"/>
        <v>3.524405619713594</v>
      </c>
      <c r="DG59" s="1">
        <f t="shared" ref="DG59:DG67" si="195">AV59+BD59+BC59</f>
        <v>0.39746230258621751</v>
      </c>
      <c r="DH59" s="1">
        <f t="shared" si="70"/>
        <v>5.6604452803271714</v>
      </c>
      <c r="DI59" s="1">
        <f t="shared" si="71"/>
        <v>0.30714498099111937</v>
      </c>
      <c r="DJ59" s="1">
        <f t="shared" si="72"/>
        <v>0.62263752146189544</v>
      </c>
      <c r="DK59" s="1">
        <f t="shared" si="73"/>
        <v>7.0217497546985266E-2</v>
      </c>
      <c r="DL59" s="1">
        <f t="shared" si="74"/>
        <v>0.38153625827793297</v>
      </c>
      <c r="DM59" s="1">
        <f t="shared" si="75"/>
        <v>0.53921991093538002</v>
      </c>
      <c r="DN59" s="83" t="s">
        <v>107</v>
      </c>
      <c r="DO59" s="83" t="s">
        <v>74</v>
      </c>
      <c r="DP59" s="62">
        <f t="shared" si="76"/>
        <v>0.39746230258621751</v>
      </c>
      <c r="DQ59" s="62">
        <f t="shared" si="77"/>
        <v>1.2629829777409545</v>
      </c>
      <c r="DR59" s="62">
        <f t="shared" si="78"/>
        <v>0.51218302011949934</v>
      </c>
      <c r="DS59" s="1">
        <f t="shared" si="79"/>
        <v>2.1726283004466711</v>
      </c>
      <c r="DT59" s="1">
        <f t="shared" si="80"/>
        <v>0.18294077385648672</v>
      </c>
      <c r="DU59" s="1">
        <f t="shared" si="81"/>
        <v>0.58131571676632288</v>
      </c>
      <c r="DV59" s="1">
        <f t="shared" si="82"/>
        <v>0.23574350937719055</v>
      </c>
      <c r="DW59" s="1">
        <f t="shared" si="83"/>
        <v>0.52640136776035196</v>
      </c>
      <c r="DX59" s="1">
        <f t="shared" si="84"/>
        <v>0.50343417833879511</v>
      </c>
      <c r="DY59" s="83" t="s">
        <v>252</v>
      </c>
      <c r="DZ59" s="1">
        <f t="shared" si="85"/>
        <v>0.90964532270571685</v>
      </c>
      <c r="EA59" s="1">
        <f t="shared" si="86"/>
        <v>3.524405619713594</v>
      </c>
      <c r="EB59" s="1">
        <f t="shared" si="87"/>
        <v>1.7385773580273605</v>
      </c>
      <c r="EC59" s="1">
        <f t="shared" si="88"/>
        <v>6.1726283004466715</v>
      </c>
      <c r="ED59" s="1">
        <f t="shared" si="89"/>
        <v>0.14736758450851348</v>
      </c>
      <c r="EE59" s="1">
        <f t="shared" si="90"/>
        <v>0.57097324643030212</v>
      </c>
      <c r="EF59" s="1">
        <f t="shared" si="91"/>
        <v>0.28165916906118443</v>
      </c>
      <c r="EG59" s="1">
        <f t="shared" si="92"/>
        <v>0.56714579227633544</v>
      </c>
      <c r="EH59" s="1">
        <f t="shared" si="93"/>
        <v>0.49447733628991414</v>
      </c>
      <c r="EI59" s="83" t="s">
        <v>107</v>
      </c>
      <c r="EJ59" s="83" t="s">
        <v>74</v>
      </c>
      <c r="EK59" s="62">
        <f t="shared" si="94"/>
        <v>0.39746230258621751</v>
      </c>
      <c r="EL59" s="62">
        <f t="shared" si="95"/>
        <v>1.7385773580273605</v>
      </c>
      <c r="EM59" s="62">
        <f t="shared" si="96"/>
        <v>0</v>
      </c>
      <c r="EN59" s="1">
        <f t="shared" si="97"/>
        <v>2.1360396606135779</v>
      </c>
      <c r="EO59" s="1">
        <f t="shared" si="98"/>
        <v>0.18607440204178904</v>
      </c>
      <c r="EP59" s="1">
        <f t="shared" si="99"/>
        <v>0.81392559795821096</v>
      </c>
      <c r="EQ59" s="1">
        <f t="shared" si="100"/>
        <v>0</v>
      </c>
      <c r="ER59" s="1">
        <f t="shared" si="101"/>
        <v>0.40696279897910548</v>
      </c>
      <c r="ES59" s="1">
        <f t="shared" si="102"/>
        <v>0.7048802446222503</v>
      </c>
    </row>
    <row r="60" spans="1:149" x14ac:dyDescent="0.2">
      <c r="A60" s="83" t="s">
        <v>77</v>
      </c>
      <c r="B60" s="83" t="s">
        <v>109</v>
      </c>
      <c r="C60" s="83" t="s">
        <v>74</v>
      </c>
      <c r="D60" s="95">
        <v>3.05556503520627</v>
      </c>
      <c r="E60" s="95">
        <v>0.158299099339097</v>
      </c>
      <c r="F60" s="95">
        <v>26.316842746792101</v>
      </c>
      <c r="G60" s="95">
        <v>60.841261920717599</v>
      </c>
      <c r="H60" s="95">
        <v>0.105153584738422</v>
      </c>
      <c r="I60" s="95">
        <v>2.7270781669367499</v>
      </c>
      <c r="J60" s="95">
        <v>0</v>
      </c>
      <c r="K60" s="95">
        <v>5.9805607624365299E-3</v>
      </c>
      <c r="L60" s="95">
        <v>6.7440396951447203</v>
      </c>
      <c r="M60" s="4">
        <v>0</v>
      </c>
      <c r="N60" s="4">
        <v>1</v>
      </c>
      <c r="O60">
        <f t="shared" si="42"/>
        <v>0</v>
      </c>
      <c r="P60" s="30">
        <f t="shared" si="43"/>
        <v>7.4949418184732908</v>
      </c>
      <c r="R60" s="33">
        <v>11</v>
      </c>
      <c r="S60" s="83" t="s">
        <v>109</v>
      </c>
      <c r="T60" s="83" t="s">
        <v>74</v>
      </c>
      <c r="U60" s="1">
        <f t="shared" si="166"/>
        <v>75.801662991968982</v>
      </c>
      <c r="V60" s="1">
        <f t="shared" si="167"/>
        <v>5.1080703239463379</v>
      </c>
      <c r="W60" s="1">
        <f t="shared" si="168"/>
        <v>516.21896325602404</v>
      </c>
      <c r="X60" s="1">
        <f t="shared" si="169"/>
        <v>1012.5022785940688</v>
      </c>
      <c r="Y60" s="1">
        <f t="shared" si="170"/>
        <v>2.2325601855291293</v>
      </c>
      <c r="Z60" s="1">
        <f t="shared" si="171"/>
        <v>48.62835533054119</v>
      </c>
      <c r="AA60" s="1">
        <f t="shared" si="172"/>
        <v>0</v>
      </c>
      <c r="AB60" s="1">
        <f t="shared" si="173"/>
        <v>8.4307583340191908E-2</v>
      </c>
      <c r="AC60" s="1">
        <f t="shared" si="174"/>
        <v>0</v>
      </c>
      <c r="AD60" s="1">
        <f t="shared" si="175"/>
        <v>93.862765416071269</v>
      </c>
      <c r="AF60" s="83" t="s">
        <v>109</v>
      </c>
      <c r="AG60" s="83" t="s">
        <v>74</v>
      </c>
      <c r="AH60" s="1">
        <f t="shared" si="183"/>
        <v>75.801662991968982</v>
      </c>
      <c r="AI60" s="1">
        <f t="shared" si="183"/>
        <v>2.5540351619731689</v>
      </c>
      <c r="AJ60" s="1">
        <f t="shared" si="183"/>
        <v>774.32844488403612</v>
      </c>
      <c r="AK60" s="1">
        <f t="shared" si="183"/>
        <v>2025.0045571881376</v>
      </c>
      <c r="AL60" s="1">
        <f t="shared" si="183"/>
        <v>1.1162800927645646</v>
      </c>
      <c r="AM60" s="1">
        <f t="shared" si="183"/>
        <v>48.62835533054119</v>
      </c>
      <c r="AN60" s="1">
        <f t="shared" si="183"/>
        <v>0</v>
      </c>
      <c r="AO60" s="1">
        <f t="shared" si="183"/>
        <v>8.4307583340191908E-2</v>
      </c>
      <c r="AP60" s="1">
        <f t="shared" si="183"/>
        <v>0</v>
      </c>
      <c r="AQ60" s="1">
        <f t="shared" si="183"/>
        <v>140.7941481241069</v>
      </c>
      <c r="AR60" s="1">
        <f t="shared" si="44"/>
        <v>3068.3117913568685</v>
      </c>
      <c r="AT60" s="83" t="s">
        <v>109</v>
      </c>
      <c r="AU60" s="83" t="s">
        <v>74</v>
      </c>
      <c r="AV60" s="22">
        <f t="shared" si="184"/>
        <v>0.27175148733594889</v>
      </c>
      <c r="AW60" s="22">
        <f t="shared" si="184"/>
        <v>1.8312602298660764E-2</v>
      </c>
      <c r="AX60" s="22">
        <f t="shared" si="184"/>
        <v>1.8506621823152982</v>
      </c>
      <c r="AY60" s="22">
        <f t="shared" si="184"/>
        <v>3.6298544026418913</v>
      </c>
      <c r="AZ60" s="22">
        <f t="shared" si="184"/>
        <v>8.0038026480875706E-3</v>
      </c>
      <c r="BA60" s="22">
        <f t="shared" si="184"/>
        <v>0.17433427402741375</v>
      </c>
      <c r="BB60" s="22">
        <f t="shared" si="184"/>
        <v>0</v>
      </c>
      <c r="BC60" s="22">
        <f t="shared" si="184"/>
        <v>3.0224549517896405E-4</v>
      </c>
      <c r="BD60" s="22">
        <f t="shared" si="184"/>
        <v>0</v>
      </c>
      <c r="BE60" s="22">
        <f t="shared" si="184"/>
        <v>0.33650114127423675</v>
      </c>
      <c r="BF60" s="33">
        <v>11</v>
      </c>
      <c r="BG60" s="17">
        <f t="shared" si="176"/>
        <v>6.0890714590625548</v>
      </c>
      <c r="BH60" s="1">
        <f>4-AY60</f>
        <v>0.3701455973581087</v>
      </c>
      <c r="BI60" s="1">
        <f t="shared" si="177"/>
        <v>1.4805165849571895</v>
      </c>
      <c r="BJ60">
        <v>8</v>
      </c>
      <c r="BK60" s="1">
        <f t="shared" si="178"/>
        <v>2.088769213567375</v>
      </c>
      <c r="BL60" s="1">
        <f t="shared" si="179"/>
        <v>0.20065067897416208</v>
      </c>
      <c r="BM60" s="1">
        <f>16-((AY60*4)+(BH60*3))</f>
        <v>0.3701455973581087</v>
      </c>
      <c r="BN60" s="1">
        <f>6-((BI60*3)+(AV60*2)+(BD60*2)+(BE60*3))</f>
        <v>5.4438466338240232E-3</v>
      </c>
      <c r="BO60" s="1">
        <f t="shared" si="180"/>
        <v>0.37498495300157586</v>
      </c>
      <c r="BP60" s="1">
        <f t="shared" si="181"/>
        <v>0.37558944399193273</v>
      </c>
      <c r="BQ60" s="1">
        <f t="shared" si="182"/>
        <v>6.0449099035686515E-4</v>
      </c>
      <c r="BR60" s="83" t="s">
        <v>252</v>
      </c>
      <c r="BS60" s="83" t="s">
        <v>109</v>
      </c>
      <c r="BT60" s="83" t="s">
        <v>74</v>
      </c>
      <c r="BU60" s="1">
        <f t="shared" si="185"/>
        <v>0.90746360066047282</v>
      </c>
      <c r="BV60" s="1">
        <f t="shared" si="186"/>
        <v>0.37498495300157586</v>
      </c>
      <c r="BW60" s="1">
        <f t="shared" si="187"/>
        <v>0.27205373283112788</v>
      </c>
      <c r="BX60" s="1">
        <f t="shared" si="55"/>
        <v>1.5545022864931766</v>
      </c>
      <c r="BY60" s="1">
        <f t="shared" si="56"/>
        <v>0.58376472556218151</v>
      </c>
      <c r="BZ60" s="1">
        <f t="shared" si="57"/>
        <v>0.24122508938054357</v>
      </c>
      <c r="CA60" s="1">
        <f t="shared" si="58"/>
        <v>0.17501018505727495</v>
      </c>
      <c r="CB60" s="1">
        <f t="shared" si="59"/>
        <v>0.29562272974754672</v>
      </c>
      <c r="CC60" s="1">
        <f t="shared" si="60"/>
        <v>0.20890705543372254</v>
      </c>
      <c r="CD60" s="83" t="s">
        <v>252</v>
      </c>
      <c r="CE60" s="83" t="s">
        <v>109</v>
      </c>
      <c r="CF60" s="83" t="s">
        <v>74</v>
      </c>
      <c r="CG60" s="1">
        <f t="shared" si="188"/>
        <v>0.90746360066047282</v>
      </c>
      <c r="CH60" s="1">
        <f t="shared" si="189"/>
        <v>0.37498495300157586</v>
      </c>
      <c r="CI60" s="1">
        <f t="shared" si="190"/>
        <v>9.068457761037596E-2</v>
      </c>
      <c r="CJ60" s="1">
        <f t="shared" si="61"/>
        <v>1.3731331312724246</v>
      </c>
      <c r="CK60" s="1">
        <f t="shared" si="62"/>
        <v>0.66087080705682522</v>
      </c>
      <c r="CL60" s="1">
        <f t="shared" si="63"/>
        <v>0.27308710602160846</v>
      </c>
      <c r="CM60" s="1">
        <f t="shared" si="64"/>
        <v>6.6042086921566281E-2</v>
      </c>
      <c r="CN60" s="1">
        <f t="shared" si="65"/>
        <v>0.2025856399323705</v>
      </c>
      <c r="CO60" s="1">
        <f t="shared" si="66"/>
        <v>0.23650037126068726</v>
      </c>
      <c r="CP60" s="83" t="s">
        <v>252</v>
      </c>
      <c r="CQ60" s="83" t="s">
        <v>109</v>
      </c>
      <c r="CR60" s="83" t="s">
        <v>74</v>
      </c>
      <c r="CS60" s="1">
        <f t="shared" si="191"/>
        <v>0.90608918529397964</v>
      </c>
      <c r="CT60" s="1">
        <f t="shared" si="192"/>
        <v>0.37498495300157586</v>
      </c>
      <c r="CU60" s="1">
        <f t="shared" si="193"/>
        <v>9.068457761037596E-2</v>
      </c>
      <c r="CV60" s="1">
        <f t="shared" si="67"/>
        <v>1.3717587159059315</v>
      </c>
      <c r="CW60" s="1">
        <f t="shared" si="68"/>
        <v>0.66053102108090767</v>
      </c>
      <c r="CX60" s="1">
        <f t="shared" si="69"/>
        <v>0.27336072200855654</v>
      </c>
      <c r="CY60" s="1">
        <f t="shared" si="103"/>
        <v>6.6108256910535762E-2</v>
      </c>
      <c r="CZ60" s="1">
        <f t="shared" si="104"/>
        <v>0.20278861791481403</v>
      </c>
      <c r="DA60" s="1">
        <f t="shared" si="105"/>
        <v>0.23673732965626584</v>
      </c>
      <c r="DB60" s="83" t="s">
        <v>252</v>
      </c>
      <c r="DC60" s="83" t="s">
        <v>109</v>
      </c>
      <c r="DD60" s="83" t="s">
        <v>74</v>
      </c>
      <c r="DE60" s="1">
        <f t="shared" si="194"/>
        <v>1.8506621823152982</v>
      </c>
      <c r="DF60" s="1">
        <f t="shared" si="194"/>
        <v>3.6298544026418913</v>
      </c>
      <c r="DG60" s="1">
        <f t="shared" si="195"/>
        <v>0.27205373283112788</v>
      </c>
      <c r="DH60" s="1">
        <f t="shared" si="70"/>
        <v>5.7525703177883178</v>
      </c>
      <c r="DI60" s="1">
        <f t="shared" si="71"/>
        <v>0.32171048419740472</v>
      </c>
      <c r="DJ60" s="1">
        <f t="shared" si="72"/>
        <v>0.63099696346475187</v>
      </c>
      <c r="DK60" s="1">
        <f t="shared" si="73"/>
        <v>4.7292552337843297E-2</v>
      </c>
      <c r="DL60" s="1">
        <f t="shared" si="74"/>
        <v>0.36279103407021923</v>
      </c>
      <c r="DM60" s="1">
        <f t="shared" si="75"/>
        <v>0.54645940007131644</v>
      </c>
      <c r="DN60" s="83" t="s">
        <v>109</v>
      </c>
      <c r="DO60" s="83" t="s">
        <v>74</v>
      </c>
      <c r="DP60" s="62">
        <f t="shared" si="76"/>
        <v>0.27175148733594889</v>
      </c>
      <c r="DQ60" s="62">
        <f t="shared" si="77"/>
        <v>1.4805165849571895</v>
      </c>
      <c r="DR60" s="62">
        <f t="shared" si="78"/>
        <v>0.33650114127423675</v>
      </c>
      <c r="DS60" s="1">
        <f t="shared" si="79"/>
        <v>2.0887692135673754</v>
      </c>
      <c r="DT60" s="1">
        <f t="shared" si="80"/>
        <v>0.13010125080876161</v>
      </c>
      <c r="DU60" s="1">
        <f t="shared" si="81"/>
        <v>0.70879854765220285</v>
      </c>
      <c r="DV60" s="1">
        <f t="shared" si="82"/>
        <v>0.16110020153903545</v>
      </c>
      <c r="DW60" s="1">
        <f t="shared" si="83"/>
        <v>0.51549947536513685</v>
      </c>
      <c r="DX60" s="1">
        <f t="shared" si="84"/>
        <v>0.61383754843232263</v>
      </c>
      <c r="DY60" s="83" t="s">
        <v>252</v>
      </c>
      <c r="DZ60" s="1">
        <f t="shared" si="85"/>
        <v>0.6082526286101857</v>
      </c>
      <c r="EA60" s="1">
        <f t="shared" si="86"/>
        <v>3.6298544026418913</v>
      </c>
      <c r="EB60" s="1">
        <f t="shared" si="87"/>
        <v>1.8506621823152982</v>
      </c>
      <c r="EC60" s="1">
        <f t="shared" si="88"/>
        <v>6.0887692135673745</v>
      </c>
      <c r="ED60" s="1">
        <f t="shared" si="89"/>
        <v>9.9897468154128644E-2</v>
      </c>
      <c r="EE60" s="1">
        <f t="shared" si="90"/>
        <v>0.59615568850164724</v>
      </c>
      <c r="EF60" s="1">
        <f t="shared" si="91"/>
        <v>0.30394684334422423</v>
      </c>
      <c r="EG60" s="1">
        <f t="shared" si="92"/>
        <v>0.6020246875950479</v>
      </c>
      <c r="EH60" s="1">
        <f t="shared" si="93"/>
        <v>0.51628597085302907</v>
      </c>
      <c r="EI60" s="83" t="s">
        <v>109</v>
      </c>
      <c r="EJ60" s="83" t="s">
        <v>74</v>
      </c>
      <c r="EK60" s="62">
        <f t="shared" si="94"/>
        <v>0.27175148733594889</v>
      </c>
      <c r="EL60" s="62">
        <f t="shared" si="95"/>
        <v>1.8506621823152982</v>
      </c>
      <c r="EM60" s="62">
        <f t="shared" si="96"/>
        <v>0</v>
      </c>
      <c r="EN60" s="1">
        <f t="shared" si="97"/>
        <v>2.1224136696512472</v>
      </c>
      <c r="EO60" s="1">
        <f t="shared" si="98"/>
        <v>0.12803888856435927</v>
      </c>
      <c r="EP60" s="1">
        <f t="shared" si="99"/>
        <v>0.8719611114356407</v>
      </c>
      <c r="EQ60" s="1">
        <f t="shared" si="100"/>
        <v>0</v>
      </c>
      <c r="ER60" s="1">
        <f t="shared" si="101"/>
        <v>0.43598055571782035</v>
      </c>
      <c r="ES60" s="1">
        <f t="shared" si="102"/>
        <v>0.75514047361537862</v>
      </c>
    </row>
    <row r="61" spans="1:149" s="78" customFormat="1" x14ac:dyDescent="0.2">
      <c r="A61" s="83" t="s">
        <v>77</v>
      </c>
      <c r="B61" s="83" t="s">
        <v>110</v>
      </c>
      <c r="C61" s="83" t="s">
        <v>74</v>
      </c>
      <c r="D61" s="95">
        <v>3.9596872929514499</v>
      </c>
      <c r="E61" s="95">
        <v>7.8846378042891199E-2</v>
      </c>
      <c r="F61" s="95">
        <v>26.047697925828999</v>
      </c>
      <c r="G61" s="95">
        <v>58.163918158891597</v>
      </c>
      <c r="H61" s="95">
        <v>0.21912315215800501</v>
      </c>
      <c r="I61" s="95">
        <v>2.4132226416865201</v>
      </c>
      <c r="J61" s="95">
        <v>7.00636577682203E-3</v>
      </c>
      <c r="K61" s="95">
        <v>3.3464657607095202E-2</v>
      </c>
      <c r="L61" s="95">
        <v>9.0770334270566799</v>
      </c>
      <c r="M61" s="4">
        <v>0</v>
      </c>
      <c r="N61" s="4">
        <v>1</v>
      </c>
      <c r="O61">
        <f>L61*M61</f>
        <v>0</v>
      </c>
      <c r="P61" s="30">
        <f>L61*N61*(79.85/71.85)</f>
        <v>10.087698248440862</v>
      </c>
      <c r="Q61"/>
      <c r="R61" s="33">
        <v>11</v>
      </c>
      <c r="S61" s="83" t="s">
        <v>110</v>
      </c>
      <c r="T61" s="83" t="s">
        <v>74</v>
      </c>
      <c r="U61" s="67">
        <f t="shared" si="166"/>
        <v>98.230892903781935</v>
      </c>
      <c r="V61" s="67">
        <f t="shared" si="167"/>
        <v>2.5442522763114299</v>
      </c>
      <c r="W61" s="67">
        <f t="shared" si="168"/>
        <v>510.9395434646724</v>
      </c>
      <c r="X61" s="67">
        <f t="shared" si="169"/>
        <v>967.94671590766507</v>
      </c>
      <c r="Y61" s="67">
        <f t="shared" si="170"/>
        <v>4.6522962241614652</v>
      </c>
      <c r="Z61" s="67">
        <f t="shared" si="171"/>
        <v>43.031787476578465</v>
      </c>
      <c r="AA61" s="67">
        <f t="shared" si="172"/>
        <v>0.14627068427603401</v>
      </c>
      <c r="AB61" s="67">
        <f t="shared" si="173"/>
        <v>0.47174914230145459</v>
      </c>
      <c r="AC61" s="67">
        <f t="shared" si="174"/>
        <v>0</v>
      </c>
      <c r="AD61" s="67">
        <f t="shared" si="175"/>
        <v>126.33310267302269</v>
      </c>
      <c r="AE61" s="7"/>
      <c r="AF61" s="83" t="s">
        <v>110</v>
      </c>
      <c r="AG61" s="83" t="s">
        <v>74</v>
      </c>
      <c r="AH61" s="67">
        <f t="shared" si="183"/>
        <v>98.230892903781935</v>
      </c>
      <c r="AI61" s="67">
        <f t="shared" si="183"/>
        <v>1.272126138155715</v>
      </c>
      <c r="AJ61" s="67">
        <f t="shared" si="183"/>
        <v>766.4093151970086</v>
      </c>
      <c r="AK61" s="67">
        <f t="shared" si="183"/>
        <v>1935.8934318153301</v>
      </c>
      <c r="AL61" s="67">
        <f t="shared" si="183"/>
        <v>2.3261481120807326</v>
      </c>
      <c r="AM61" s="67">
        <f t="shared" si="183"/>
        <v>43.031787476578465</v>
      </c>
      <c r="AN61" s="67">
        <f t="shared" si="183"/>
        <v>0.29254136855206803</v>
      </c>
      <c r="AO61" s="67">
        <f t="shared" si="183"/>
        <v>0.47174914230145459</v>
      </c>
      <c r="AP61" s="67">
        <f t="shared" si="183"/>
        <v>0</v>
      </c>
      <c r="AQ61" s="67">
        <f t="shared" si="183"/>
        <v>189.49965400953403</v>
      </c>
      <c r="AR61" s="67">
        <f t="shared" si="44"/>
        <v>3037.4276461633231</v>
      </c>
      <c r="AS61" s="7"/>
      <c r="AT61" s="83" t="s">
        <v>110</v>
      </c>
      <c r="AU61" s="83" t="s">
        <v>74</v>
      </c>
      <c r="AV61" s="133">
        <f t="shared" si="184"/>
        <v>0.35574174855044449</v>
      </c>
      <c r="AW61" s="133">
        <f t="shared" si="184"/>
        <v>9.2139725780058558E-3</v>
      </c>
      <c r="AX61" s="133">
        <f t="shared" si="184"/>
        <v>1.8503601181119922</v>
      </c>
      <c r="AY61" s="133">
        <f t="shared" si="184"/>
        <v>3.5054049397467693</v>
      </c>
      <c r="AZ61" s="133">
        <f t="shared" si="184"/>
        <v>1.6848223045055018E-2</v>
      </c>
      <c r="BA61" s="133">
        <f t="shared" si="184"/>
        <v>0.15583899186545794</v>
      </c>
      <c r="BB61" s="133">
        <f t="shared" si="184"/>
        <v>5.2971715361474633E-4</v>
      </c>
      <c r="BC61" s="133">
        <f t="shared" si="184"/>
        <v>1.7084326508553065E-3</v>
      </c>
      <c r="BD61" s="133">
        <f t="shared" si="184"/>
        <v>0</v>
      </c>
      <c r="BE61" s="133">
        <f t="shared" si="184"/>
        <v>0.45751349210197029</v>
      </c>
      <c r="BF61" s="33">
        <v>11</v>
      </c>
      <c r="BG61" s="17">
        <f t="shared" si="176"/>
        <v>6.1707287311620318</v>
      </c>
      <c r="BH61" s="1">
        <f>4-AY61</f>
        <v>0.49459506025323074</v>
      </c>
      <c r="BI61" s="1">
        <f t="shared" si="177"/>
        <v>1.3557650578587614</v>
      </c>
      <c r="BJ61">
        <v>8</v>
      </c>
      <c r="BK61" s="1">
        <f t="shared" si="178"/>
        <v>2.1690202985111764</v>
      </c>
      <c r="BL61" s="1">
        <f t="shared" si="179"/>
        <v>0.1819011874885188</v>
      </c>
      <c r="BM61" s="1">
        <f>16-((AY61*4)+(BH61*3))</f>
        <v>0.4945950602532303</v>
      </c>
      <c r="BN61" s="1">
        <f>6-((BI61*3)+(AV61*2)+(BD61*2)+(BE61*3))</f>
        <v>-0.15131914698308435</v>
      </c>
      <c r="BO61" s="1">
        <f t="shared" si="180"/>
        <v>0.33774017935397677</v>
      </c>
      <c r="BP61" s="1">
        <f t="shared" si="181"/>
        <v>0.34327591327014595</v>
      </c>
      <c r="BQ61" s="1">
        <f t="shared" si="182"/>
        <v>5.5357339161691832E-3</v>
      </c>
      <c r="BR61" s="83" t="s">
        <v>252</v>
      </c>
      <c r="BS61" s="83" t="s">
        <v>110</v>
      </c>
      <c r="BT61" s="83" t="s">
        <v>74</v>
      </c>
      <c r="BU61" s="67">
        <f t="shared" si="185"/>
        <v>0.87635123493669231</v>
      </c>
      <c r="BV61" s="67">
        <f t="shared" si="186"/>
        <v>0.33774017935397677</v>
      </c>
      <c r="BW61" s="67">
        <f t="shared" si="187"/>
        <v>0.35745018120129979</v>
      </c>
      <c r="BX61" s="67">
        <f t="shared" si="55"/>
        <v>1.5715415954919689</v>
      </c>
      <c r="BY61" s="67">
        <f t="shared" si="56"/>
        <v>0.5576379508188275</v>
      </c>
      <c r="BZ61" s="67">
        <f t="shared" si="57"/>
        <v>0.21491011139813176</v>
      </c>
      <c r="CA61" s="67">
        <f t="shared" si="58"/>
        <v>0.22745193778304068</v>
      </c>
      <c r="CB61" s="67">
        <f t="shared" si="59"/>
        <v>0.33490699348210656</v>
      </c>
      <c r="CC61" s="67">
        <f t="shared" si="60"/>
        <v>0.18611761600092575</v>
      </c>
      <c r="CD61" s="83" t="s">
        <v>252</v>
      </c>
      <c r="CE61" s="83" t="s">
        <v>110</v>
      </c>
      <c r="CF61" s="83" t="s">
        <v>74</v>
      </c>
      <c r="CG61" s="67">
        <f t="shared" si="188"/>
        <v>0.87635123493669231</v>
      </c>
      <c r="CH61" s="67">
        <f t="shared" si="189"/>
        <v>0.33774017935397677</v>
      </c>
      <c r="CI61" s="67">
        <f t="shared" si="190"/>
        <v>0.11915006040043326</v>
      </c>
      <c r="CJ61" s="67">
        <f t="shared" si="61"/>
        <v>1.3332414746911023</v>
      </c>
      <c r="CK61" s="67">
        <f t="shared" si="62"/>
        <v>0.65730871081679587</v>
      </c>
      <c r="CL61" s="67">
        <f t="shared" si="63"/>
        <v>0.25332258691714304</v>
      </c>
      <c r="CM61" s="67">
        <f t="shared" si="64"/>
        <v>8.9368702266061029E-2</v>
      </c>
      <c r="CN61" s="67">
        <f t="shared" si="65"/>
        <v>0.21602999572463255</v>
      </c>
      <c r="CO61" s="67">
        <f t="shared" si="66"/>
        <v>0.21938379562263735</v>
      </c>
      <c r="CP61" s="83" t="s">
        <v>252</v>
      </c>
      <c r="CQ61" s="83" t="s">
        <v>110</v>
      </c>
      <c r="CR61" s="83" t="s">
        <v>74</v>
      </c>
      <c r="CS61" s="67">
        <f t="shared" si="191"/>
        <v>0.9850667154299928</v>
      </c>
      <c r="CT61" s="67">
        <f t="shared" si="192"/>
        <v>0.33774017935397677</v>
      </c>
      <c r="CU61" s="67">
        <f t="shared" si="193"/>
        <v>0.11915006040043326</v>
      </c>
      <c r="CV61" s="67">
        <f t="shared" si="67"/>
        <v>1.4419569551844027</v>
      </c>
      <c r="CW61" s="67">
        <f t="shared" si="68"/>
        <v>0.6831457151950967</v>
      </c>
      <c r="CX61" s="67">
        <f t="shared" si="69"/>
        <v>0.23422348228889073</v>
      </c>
      <c r="CY61" s="67">
        <f t="shared" si="103"/>
        <v>8.2630802516012639E-2</v>
      </c>
      <c r="CZ61" s="67">
        <f t="shared" si="104"/>
        <v>0.19974254366045802</v>
      </c>
      <c r="DA61" s="67">
        <f t="shared" si="105"/>
        <v>0.20284348582503389</v>
      </c>
      <c r="DB61" s="83" t="s">
        <v>252</v>
      </c>
      <c r="DC61" s="83" t="s">
        <v>110</v>
      </c>
      <c r="DD61" s="83" t="s">
        <v>74</v>
      </c>
      <c r="DE61" s="62">
        <f t="shared" si="194"/>
        <v>1.8503601181119922</v>
      </c>
      <c r="DF61" s="62">
        <f t="shared" si="194"/>
        <v>3.5054049397467693</v>
      </c>
      <c r="DG61" s="62">
        <f t="shared" si="195"/>
        <v>0.35745018120129979</v>
      </c>
      <c r="DH61" s="62">
        <f t="shared" si="70"/>
        <v>5.7132152390600606</v>
      </c>
      <c r="DI61" s="62">
        <f t="shared" si="71"/>
        <v>0.32387369295339447</v>
      </c>
      <c r="DJ61" s="62">
        <f t="shared" si="72"/>
        <v>0.6135608047428438</v>
      </c>
      <c r="DK61" s="62">
        <f t="shared" si="73"/>
        <v>6.25655023037619E-2</v>
      </c>
      <c r="DL61" s="62">
        <f t="shared" si="74"/>
        <v>0.3693459046751838</v>
      </c>
      <c r="DM61" s="62">
        <f t="shared" si="75"/>
        <v>0.53135924367372644</v>
      </c>
      <c r="DN61" s="83" t="s">
        <v>110</v>
      </c>
      <c r="DO61" s="83" t="s">
        <v>74</v>
      </c>
      <c r="DP61" s="62">
        <f t="shared" si="76"/>
        <v>0.35574174855044449</v>
      </c>
      <c r="DQ61" s="62">
        <f t="shared" si="77"/>
        <v>1.3557650578587614</v>
      </c>
      <c r="DR61" s="62">
        <f t="shared" si="78"/>
        <v>0.45751349210197029</v>
      </c>
      <c r="DS61" s="1">
        <f t="shared" si="79"/>
        <v>2.1690202985111764</v>
      </c>
      <c r="DT61" s="1">
        <f t="shared" si="80"/>
        <v>0.16401033627699424</v>
      </c>
      <c r="DU61" s="1">
        <f t="shared" si="81"/>
        <v>0.62505872295863885</v>
      </c>
      <c r="DV61" s="1">
        <f t="shared" si="82"/>
        <v>0.21093094076436686</v>
      </c>
      <c r="DW61" s="1">
        <f t="shared" si="83"/>
        <v>0.52346030224368634</v>
      </c>
      <c r="DX61" s="1">
        <f t="shared" si="84"/>
        <v>0.54131673293924076</v>
      </c>
      <c r="DY61" s="83" t="s">
        <v>252</v>
      </c>
      <c r="DZ61" s="1">
        <f t="shared" si="85"/>
        <v>0.81325524065241472</v>
      </c>
      <c r="EA61" s="1">
        <f t="shared" si="86"/>
        <v>3.5054049397467693</v>
      </c>
      <c r="EB61" s="1">
        <f t="shared" si="87"/>
        <v>1.8503601181119922</v>
      </c>
      <c r="EC61" s="1">
        <f t="shared" si="88"/>
        <v>6.1690202985111764</v>
      </c>
      <c r="ED61" s="1">
        <f t="shared" si="89"/>
        <v>0.13182891306885222</v>
      </c>
      <c r="EE61" s="1">
        <f t="shared" si="90"/>
        <v>0.56822716900327908</v>
      </c>
      <c r="EF61" s="1">
        <f t="shared" si="91"/>
        <v>0.29994391792786868</v>
      </c>
      <c r="EG61" s="1">
        <f t="shared" si="92"/>
        <v>0.58405750242950827</v>
      </c>
      <c r="EH61" s="1">
        <f t="shared" si="93"/>
        <v>0.49209916347735322</v>
      </c>
      <c r="EI61" s="83" t="s">
        <v>110</v>
      </c>
      <c r="EJ61" s="83" t="s">
        <v>74</v>
      </c>
      <c r="EK61" s="62">
        <f t="shared" si="94"/>
        <v>0.35574174855044449</v>
      </c>
      <c r="EL61" s="62">
        <f t="shared" si="95"/>
        <v>1.8503601181119922</v>
      </c>
      <c r="EM61" s="62">
        <f t="shared" si="96"/>
        <v>0</v>
      </c>
      <c r="EN61" s="1">
        <f t="shared" si="97"/>
        <v>2.2061018666624368</v>
      </c>
      <c r="EO61" s="1">
        <f t="shared" si="98"/>
        <v>0.16125354587031759</v>
      </c>
      <c r="EP61" s="1">
        <f t="shared" si="99"/>
        <v>0.83874645412968241</v>
      </c>
      <c r="EQ61" s="1">
        <f t="shared" si="100"/>
        <v>0</v>
      </c>
      <c r="ER61" s="1">
        <f t="shared" si="101"/>
        <v>0.4193732270648412</v>
      </c>
      <c r="ES61" s="1">
        <f t="shared" si="102"/>
        <v>0.72637573661042432</v>
      </c>
    </row>
    <row r="62" spans="1:149" x14ac:dyDescent="0.2">
      <c r="A62" s="83" t="s">
        <v>77</v>
      </c>
      <c r="B62" s="83" t="s">
        <v>111</v>
      </c>
      <c r="C62" s="83" t="s">
        <v>74</v>
      </c>
      <c r="D62" s="95">
        <v>3.2922111386989301</v>
      </c>
      <c r="E62" s="95">
        <v>8.8038562744003596E-2</v>
      </c>
      <c r="F62" s="95">
        <v>25.091952191594</v>
      </c>
      <c r="G62" s="95">
        <v>59.141311025820798</v>
      </c>
      <c r="H62" s="95">
        <v>0.17718781717187301</v>
      </c>
      <c r="I62" s="95">
        <v>2.7381575698612801</v>
      </c>
      <c r="J62" s="95">
        <v>1.0933690248798899E-2</v>
      </c>
      <c r="K62" s="95">
        <v>0</v>
      </c>
      <c r="L62" s="95">
        <v>9.4550588600743204</v>
      </c>
      <c r="M62" s="4">
        <v>0</v>
      </c>
      <c r="N62" s="4">
        <v>1</v>
      </c>
      <c r="O62">
        <f t="shared" si="42"/>
        <v>0</v>
      </c>
      <c r="P62" s="30">
        <f t="shared" si="43"/>
        <v>10.507814195921149</v>
      </c>
      <c r="R62" s="33">
        <v>11</v>
      </c>
      <c r="S62" s="83" t="s">
        <v>111</v>
      </c>
      <c r="T62" s="83" t="s">
        <v>74</v>
      </c>
      <c r="U62" s="1">
        <f t="shared" si="166"/>
        <v>81.672318002950377</v>
      </c>
      <c r="V62" s="1">
        <f t="shared" si="167"/>
        <v>2.8408700465957923</v>
      </c>
      <c r="W62" s="1">
        <f t="shared" si="168"/>
        <v>492.19207908187525</v>
      </c>
      <c r="X62" s="1">
        <f t="shared" si="169"/>
        <v>984.21219879881494</v>
      </c>
      <c r="Y62" s="1">
        <f t="shared" si="170"/>
        <v>3.761949409169278</v>
      </c>
      <c r="Z62" s="1">
        <f t="shared" si="171"/>
        <v>48.825919576699008</v>
      </c>
      <c r="AA62" s="1">
        <f t="shared" si="172"/>
        <v>0.22826075675989355</v>
      </c>
      <c r="AB62" s="1">
        <f t="shared" si="173"/>
        <v>0</v>
      </c>
      <c r="AC62" s="1">
        <f t="shared" si="174"/>
        <v>0</v>
      </c>
      <c r="AD62" s="1">
        <f t="shared" si="175"/>
        <v>131.59441698085348</v>
      </c>
      <c r="AF62" s="83" t="s">
        <v>111</v>
      </c>
      <c r="AG62" s="83" t="s">
        <v>74</v>
      </c>
      <c r="AH62" s="1">
        <f t="shared" si="183"/>
        <v>81.672318002950377</v>
      </c>
      <c r="AI62" s="1">
        <f t="shared" si="183"/>
        <v>1.4204350232978962</v>
      </c>
      <c r="AJ62" s="1">
        <f t="shared" si="183"/>
        <v>738.28811862281282</v>
      </c>
      <c r="AK62" s="1">
        <f t="shared" si="183"/>
        <v>1968.4243975976299</v>
      </c>
      <c r="AL62" s="1">
        <f t="shared" si="183"/>
        <v>1.880974704584639</v>
      </c>
      <c r="AM62" s="1">
        <f t="shared" si="183"/>
        <v>48.825919576699008</v>
      </c>
      <c r="AN62" s="1">
        <f t="shared" si="183"/>
        <v>0.45652151351978709</v>
      </c>
      <c r="AO62" s="1">
        <f t="shared" si="183"/>
        <v>0</v>
      </c>
      <c r="AP62" s="1">
        <f t="shared" si="183"/>
        <v>0</v>
      </c>
      <c r="AQ62" s="1">
        <f t="shared" si="183"/>
        <v>197.39162547128024</v>
      </c>
      <c r="AR62" s="1">
        <f t="shared" si="44"/>
        <v>3038.360310512775</v>
      </c>
      <c r="AT62" s="83" t="s">
        <v>111</v>
      </c>
      <c r="AU62" s="83" t="s">
        <v>74</v>
      </c>
      <c r="AV62" s="22">
        <f t="shared" si="184"/>
        <v>0.29568431858591343</v>
      </c>
      <c r="AW62" s="22">
        <f t="shared" si="184"/>
        <v>1.0285011426863926E-2</v>
      </c>
      <c r="AX62" s="22">
        <f t="shared" si="184"/>
        <v>1.7819192974472813</v>
      </c>
      <c r="AY62" s="22">
        <f t="shared" si="184"/>
        <v>3.563216037718659</v>
      </c>
      <c r="AZ62" s="22">
        <f t="shared" si="184"/>
        <v>1.3619662999704678E-2</v>
      </c>
      <c r="BA62" s="22">
        <f t="shared" si="184"/>
        <v>0.17676807898173433</v>
      </c>
      <c r="BB62" s="22">
        <f t="shared" si="184"/>
        <v>8.263892585981935E-4</v>
      </c>
      <c r="BC62" s="22">
        <f t="shared" si="184"/>
        <v>0</v>
      </c>
      <c r="BD62" s="22">
        <f t="shared" si="184"/>
        <v>0</v>
      </c>
      <c r="BE62" s="22">
        <f t="shared" si="184"/>
        <v>0.47642097672908701</v>
      </c>
      <c r="BF62" s="33">
        <v>11</v>
      </c>
      <c r="BG62" s="17">
        <f t="shared" si="176"/>
        <v>6.1172406304809401</v>
      </c>
      <c r="BH62" s="1">
        <f>4-AY62</f>
        <v>0.43678396228134098</v>
      </c>
      <c r="BI62" s="1">
        <f t="shared" si="177"/>
        <v>1.3451353351659403</v>
      </c>
      <c r="BJ62">
        <v>8</v>
      </c>
      <c r="BK62" s="1">
        <f t="shared" si="178"/>
        <v>2.1172406304809406</v>
      </c>
      <c r="BL62" s="1">
        <f t="shared" si="179"/>
        <v>0.20067275340830293</v>
      </c>
      <c r="BM62" s="1">
        <f>16-((AY62*4)+(BH62*3))</f>
        <v>0.43678396228134098</v>
      </c>
      <c r="BN62" s="1">
        <f>6-((BI62*3)+(AV62*2)+(BD62*2)+(BE62*3))</f>
        <v>-5.6037572856908469E-2</v>
      </c>
      <c r="BO62" s="1">
        <f t="shared" si="180"/>
        <v>0.37744083239003728</v>
      </c>
      <c r="BP62" s="1">
        <f t="shared" si="181"/>
        <v>0.38074638942443251</v>
      </c>
      <c r="BQ62" s="1">
        <f t="shared" si="182"/>
        <v>3.3055570343952234E-3</v>
      </c>
      <c r="BR62" s="83" t="s">
        <v>252</v>
      </c>
      <c r="BS62" s="83" t="s">
        <v>111</v>
      </c>
      <c r="BT62" s="83" t="s">
        <v>74</v>
      </c>
      <c r="BU62" s="1">
        <f t="shared" si="185"/>
        <v>0.89080400942966476</v>
      </c>
      <c r="BV62" s="1">
        <f t="shared" si="186"/>
        <v>0.37744083239003728</v>
      </c>
      <c r="BW62" s="1">
        <f t="shared" si="187"/>
        <v>0.29568431858591343</v>
      </c>
      <c r="BX62" s="1">
        <f t="shared" si="55"/>
        <v>1.5639291604056156</v>
      </c>
      <c r="BY62" s="1">
        <f t="shared" si="56"/>
        <v>0.56959358005616367</v>
      </c>
      <c r="BZ62" s="1">
        <f t="shared" si="57"/>
        <v>0.2413413867749262</v>
      </c>
      <c r="CA62" s="1">
        <f t="shared" si="58"/>
        <v>0.1890650331689101</v>
      </c>
      <c r="CB62" s="1">
        <f t="shared" si="59"/>
        <v>0.30973572655637321</v>
      </c>
      <c r="CC62" s="1">
        <f t="shared" si="60"/>
        <v>0.20900777193165182</v>
      </c>
      <c r="CD62" s="83" t="s">
        <v>252</v>
      </c>
      <c r="CE62" s="83" t="s">
        <v>111</v>
      </c>
      <c r="CF62" s="83" t="s">
        <v>74</v>
      </c>
      <c r="CG62" s="1">
        <f t="shared" si="188"/>
        <v>0.89080400942966476</v>
      </c>
      <c r="CH62" s="1">
        <f t="shared" si="189"/>
        <v>0.37744083239003728</v>
      </c>
      <c r="CI62" s="1">
        <f t="shared" si="190"/>
        <v>9.8561439528637815E-2</v>
      </c>
      <c r="CJ62" s="1">
        <f t="shared" si="61"/>
        <v>1.3668062813483399</v>
      </c>
      <c r="CK62" s="1">
        <f t="shared" si="62"/>
        <v>0.65174123179394228</v>
      </c>
      <c r="CL62" s="1">
        <f t="shared" si="63"/>
        <v>0.27614800834665165</v>
      </c>
      <c r="CM62" s="1">
        <f t="shared" si="64"/>
        <v>7.2110759859405973E-2</v>
      </c>
      <c r="CN62" s="1">
        <f t="shared" si="65"/>
        <v>0.21018476403273179</v>
      </c>
      <c r="CO62" s="1">
        <f t="shared" si="66"/>
        <v>0.23915119043267752</v>
      </c>
      <c r="CP62" s="83" t="s">
        <v>252</v>
      </c>
      <c r="CQ62" s="83" t="s">
        <v>111</v>
      </c>
      <c r="CR62" s="83" t="s">
        <v>74</v>
      </c>
      <c r="CS62" s="1">
        <f t="shared" si="191"/>
        <v>0.94044972089316548</v>
      </c>
      <c r="CT62" s="1">
        <f t="shared" si="192"/>
        <v>0.37744083239003728</v>
      </c>
      <c r="CU62" s="1">
        <f t="shared" si="193"/>
        <v>9.8561439528637815E-2</v>
      </c>
      <c r="CV62" s="1">
        <f t="shared" si="67"/>
        <v>1.4164519928118406</v>
      </c>
      <c r="CW62" s="1">
        <f t="shared" si="68"/>
        <v>0.66394747274579424</v>
      </c>
      <c r="CX62" s="1">
        <f t="shared" si="69"/>
        <v>0.26646920213707231</v>
      </c>
      <c r="CY62" s="1">
        <f t="shared" si="103"/>
        <v>6.9583325117133402E-2</v>
      </c>
      <c r="CZ62" s="1">
        <f t="shared" si="104"/>
        <v>0.20281792618566957</v>
      </c>
      <c r="DA62" s="1">
        <f t="shared" si="105"/>
        <v>0.23076909837687523</v>
      </c>
      <c r="DB62" s="83" t="s">
        <v>252</v>
      </c>
      <c r="DC62" s="83" t="s">
        <v>111</v>
      </c>
      <c r="DD62" s="83" t="s">
        <v>74</v>
      </c>
      <c r="DE62" s="1">
        <f t="shared" si="194"/>
        <v>1.7819192974472813</v>
      </c>
      <c r="DF62" s="1">
        <f t="shared" si="194"/>
        <v>3.563216037718659</v>
      </c>
      <c r="DG62" s="1">
        <f t="shared" si="195"/>
        <v>0.29568431858591343</v>
      </c>
      <c r="DH62" s="1">
        <f t="shared" si="70"/>
        <v>5.640819653751854</v>
      </c>
      <c r="DI62" s="1">
        <f t="shared" si="71"/>
        <v>0.31589722891815569</v>
      </c>
      <c r="DJ62" s="1">
        <f t="shared" si="72"/>
        <v>0.63168409139772308</v>
      </c>
      <c r="DK62" s="1">
        <f t="shared" si="73"/>
        <v>5.2418679684121117E-2</v>
      </c>
      <c r="DL62" s="1">
        <f t="shared" si="74"/>
        <v>0.36826072538298266</v>
      </c>
      <c r="DM62" s="1">
        <f t="shared" si="75"/>
        <v>0.54705447031691934</v>
      </c>
      <c r="DN62" s="83" t="s">
        <v>111</v>
      </c>
      <c r="DO62" s="83" t="s">
        <v>74</v>
      </c>
      <c r="DP62" s="62">
        <f t="shared" si="76"/>
        <v>0.29568431858591343</v>
      </c>
      <c r="DQ62" s="62">
        <f t="shared" si="77"/>
        <v>1.3451353351659403</v>
      </c>
      <c r="DR62" s="62">
        <f t="shared" si="78"/>
        <v>0.47642097672908701</v>
      </c>
      <c r="DS62" s="1">
        <f t="shared" si="79"/>
        <v>2.117240630480941</v>
      </c>
      <c r="DT62" s="1">
        <f t="shared" si="80"/>
        <v>0.13965550931201776</v>
      </c>
      <c r="DU62" s="1">
        <f t="shared" si="81"/>
        <v>0.63532473154002655</v>
      </c>
      <c r="DV62" s="1">
        <f t="shared" si="82"/>
        <v>0.22501975914795561</v>
      </c>
      <c r="DW62" s="1">
        <f t="shared" si="83"/>
        <v>0.54268212491796886</v>
      </c>
      <c r="DX62" s="1">
        <f t="shared" si="84"/>
        <v>0.55020735716619151</v>
      </c>
      <c r="DY62" s="83" t="s">
        <v>252</v>
      </c>
      <c r="DZ62" s="1">
        <f t="shared" si="85"/>
        <v>0.77210529531500049</v>
      </c>
      <c r="EA62" s="1">
        <f t="shared" si="86"/>
        <v>3.563216037718659</v>
      </c>
      <c r="EB62" s="1">
        <f t="shared" si="87"/>
        <v>1.7819192974472813</v>
      </c>
      <c r="EC62" s="1">
        <f t="shared" si="88"/>
        <v>6.117240630480941</v>
      </c>
      <c r="ED62" s="1">
        <f t="shared" si="89"/>
        <v>0.12621790476375247</v>
      </c>
      <c r="EE62" s="1">
        <f t="shared" si="90"/>
        <v>0.58248747318584992</v>
      </c>
      <c r="EF62" s="1">
        <f t="shared" si="91"/>
        <v>0.29129462205039752</v>
      </c>
      <c r="EG62" s="1">
        <f t="shared" si="92"/>
        <v>0.58253835864332248</v>
      </c>
      <c r="EH62" s="1">
        <f t="shared" si="93"/>
        <v>0.50444894916515304</v>
      </c>
      <c r="EI62" s="83" t="s">
        <v>111</v>
      </c>
      <c r="EJ62" s="83" t="s">
        <v>74</v>
      </c>
      <c r="EK62" s="62">
        <f t="shared" si="94"/>
        <v>0.29568431858591343</v>
      </c>
      <c r="EL62" s="62">
        <f t="shared" si="95"/>
        <v>1.7819192974472813</v>
      </c>
      <c r="EM62" s="62">
        <f t="shared" si="96"/>
        <v>0</v>
      </c>
      <c r="EN62" s="1">
        <f t="shared" si="97"/>
        <v>2.0776036160331945</v>
      </c>
      <c r="EO62" s="1">
        <f t="shared" si="98"/>
        <v>0.14231989023511074</v>
      </c>
      <c r="EP62" s="1">
        <f t="shared" si="99"/>
        <v>0.85768010976488929</v>
      </c>
      <c r="EQ62" s="1">
        <f t="shared" si="100"/>
        <v>0</v>
      </c>
      <c r="ER62" s="1">
        <f t="shared" si="101"/>
        <v>0.42884005488244464</v>
      </c>
      <c r="ES62" s="1">
        <f t="shared" si="102"/>
        <v>0.74277276337701981</v>
      </c>
    </row>
    <row r="63" spans="1:149" s="158" customFormat="1" x14ac:dyDescent="0.2">
      <c r="A63" s="155" t="s">
        <v>114</v>
      </c>
      <c r="B63" s="156" t="s">
        <v>148</v>
      </c>
      <c r="C63" s="156" t="s">
        <v>149</v>
      </c>
      <c r="D63" s="157">
        <v>16.423174830000001</v>
      </c>
      <c r="E63" s="157">
        <v>4.9925942000000001E-2</v>
      </c>
      <c r="F63" s="157">
        <v>22.051023529999998</v>
      </c>
      <c r="G63" s="157">
        <v>39.16548968</v>
      </c>
      <c r="H63" s="157">
        <v>0.65012620799999998</v>
      </c>
      <c r="I63" s="157">
        <v>0.28707663500000002</v>
      </c>
      <c r="J63" s="157">
        <v>3.8712259999999998E-2</v>
      </c>
      <c r="K63" s="157">
        <v>9.4123730000000003E-2</v>
      </c>
      <c r="L63" s="157">
        <v>21.240347180000001</v>
      </c>
      <c r="M63" s="158">
        <v>1</v>
      </c>
      <c r="N63" s="158">
        <v>0</v>
      </c>
      <c r="O63" s="158">
        <f t="shared" ref="O63:O79" si="196">L63*M63</f>
        <v>21.240347180000001</v>
      </c>
      <c r="P63" s="159">
        <f t="shared" ref="P63:P79" si="197">L63*N63*(79.85/71.85)</f>
        <v>0</v>
      </c>
      <c r="R63" s="153">
        <v>25</v>
      </c>
      <c r="S63" s="156" t="s">
        <v>148</v>
      </c>
      <c r="T63" s="156" t="s">
        <v>149</v>
      </c>
      <c r="U63" s="160">
        <f t="shared" si="166"/>
        <v>407.4218514016373</v>
      </c>
      <c r="V63" s="160">
        <f t="shared" si="167"/>
        <v>1.6110339464343337</v>
      </c>
      <c r="W63" s="160">
        <f t="shared" si="168"/>
        <v>432.54263495488425</v>
      </c>
      <c r="X63" s="160">
        <f t="shared" si="169"/>
        <v>651.78049059743716</v>
      </c>
      <c r="Y63" s="160">
        <f t="shared" si="170"/>
        <v>13.803104203821656</v>
      </c>
      <c r="Z63" s="160">
        <f t="shared" si="171"/>
        <v>5.1190555456490729</v>
      </c>
      <c r="AA63" s="160">
        <f t="shared" si="172"/>
        <v>0.80818914405010445</v>
      </c>
      <c r="AB63" s="160">
        <f t="shared" si="173"/>
        <v>1.3268562140704341</v>
      </c>
      <c r="AC63" s="160">
        <f t="shared" si="174"/>
        <v>295.62069839944331</v>
      </c>
      <c r="AD63" s="160">
        <f t="shared" si="175"/>
        <v>0</v>
      </c>
      <c r="AF63" s="156" t="s">
        <v>148</v>
      </c>
      <c r="AG63" s="156" t="s">
        <v>149</v>
      </c>
      <c r="AH63" s="160">
        <f t="shared" ref="AH63:AQ67" si="198">U63*U$5</f>
        <v>407.4218514016373</v>
      </c>
      <c r="AI63" s="160">
        <f t="shared" si="198"/>
        <v>0.80551697321716687</v>
      </c>
      <c r="AJ63" s="160">
        <f t="shared" si="198"/>
        <v>648.81395243232635</v>
      </c>
      <c r="AK63" s="160">
        <f t="shared" si="198"/>
        <v>1303.5609811948743</v>
      </c>
      <c r="AL63" s="160">
        <f t="shared" si="198"/>
        <v>6.9015521019108279</v>
      </c>
      <c r="AM63" s="160">
        <f t="shared" si="198"/>
        <v>5.1190555456490729</v>
      </c>
      <c r="AN63" s="160">
        <f t="shared" si="198"/>
        <v>1.6163782881002089</v>
      </c>
      <c r="AO63" s="160">
        <f t="shared" si="198"/>
        <v>1.3268562140704341</v>
      </c>
      <c r="AP63" s="160">
        <f t="shared" si="198"/>
        <v>295.62069839944331</v>
      </c>
      <c r="AQ63" s="160">
        <f t="shared" si="198"/>
        <v>0</v>
      </c>
      <c r="AR63" s="160">
        <f>SUM(AH63:AQ63)</f>
        <v>2671.1868425512298</v>
      </c>
      <c r="AT63" s="156" t="s">
        <v>148</v>
      </c>
      <c r="AU63" s="156" t="s">
        <v>149</v>
      </c>
      <c r="AV63" s="157">
        <f t="shared" ref="AV63:BE67" si="199">U63*$R63/$AR63</f>
        <v>3.8131163731372668</v>
      </c>
      <c r="AW63" s="157">
        <f t="shared" si="199"/>
        <v>1.5077885237855991E-2</v>
      </c>
      <c r="AX63" s="157">
        <f t="shared" si="199"/>
        <v>4.0482251939906062</v>
      </c>
      <c r="AY63" s="157">
        <f t="shared" si="199"/>
        <v>6.1001020240774944</v>
      </c>
      <c r="AZ63" s="157">
        <f t="shared" si="199"/>
        <v>0.12918512460399831</v>
      </c>
      <c r="BA63" s="157">
        <f t="shared" si="199"/>
        <v>4.7909935240246081E-2</v>
      </c>
      <c r="BB63" s="157">
        <f t="shared" si="199"/>
        <v>7.5639518282274981E-3</v>
      </c>
      <c r="BC63" s="157">
        <f t="shared" si="199"/>
        <v>1.2418227292583959E-2</v>
      </c>
      <c r="BD63" s="157">
        <f t="shared" si="199"/>
        <v>2.7667542166116155</v>
      </c>
      <c r="BE63" s="157">
        <f t="shared" si="199"/>
        <v>0</v>
      </c>
      <c r="BF63" s="153">
        <v>25</v>
      </c>
      <c r="BG63" s="17">
        <f t="shared" si="176"/>
        <v>16.740616035109564</v>
      </c>
      <c r="BH63" s="1">
        <f>8-AY63</f>
        <v>1.8998979759225056</v>
      </c>
      <c r="BI63" s="1">
        <f t="shared" si="177"/>
        <v>2.1483272180681006</v>
      </c>
      <c r="BJ63">
        <v>8</v>
      </c>
      <c r="BK63" s="1">
        <f t="shared" si="178"/>
        <v>8.7281978078169828</v>
      </c>
      <c r="BL63" s="1">
        <f t="shared" si="179"/>
        <v>0.19217294508210039</v>
      </c>
      <c r="BM63" s="1">
        <f>32-((AY63*4)+(BH63*3))</f>
        <v>1.8998979759225065</v>
      </c>
      <c r="BN63" s="1">
        <f>18-((BI63*3)+(AV63*2)+(BD63*2)+(BE63*3))</f>
        <v>-1.6047228337020663</v>
      </c>
      <c r="BO63" s="1">
        <f t="shared" si="180"/>
        <v>0.24008288032234645</v>
      </c>
      <c r="BP63" s="1">
        <f t="shared" si="181"/>
        <v>0.29517514222044028</v>
      </c>
      <c r="BQ63" s="1">
        <f t="shared" si="182"/>
        <v>5.5092261898093825E-2</v>
      </c>
      <c r="BR63" s="161" t="s">
        <v>149</v>
      </c>
      <c r="BS63" s="156" t="s">
        <v>148</v>
      </c>
      <c r="BT63" s="156" t="s">
        <v>149</v>
      </c>
      <c r="BU63" s="160">
        <f t="shared" si="185"/>
        <v>1.5250255060193736</v>
      </c>
      <c r="BV63" s="160">
        <f t="shared" si="186"/>
        <v>0.24008288032234648</v>
      </c>
      <c r="BW63" s="160">
        <f t="shared" si="187"/>
        <v>6.5922888170414664</v>
      </c>
      <c r="BX63" s="160">
        <f>BU63+BV63+BW63</f>
        <v>8.3573972033831865</v>
      </c>
      <c r="BY63" s="160">
        <f>BU63/BX63</f>
        <v>0.18247613089420026</v>
      </c>
      <c r="BZ63" s="160">
        <f>BV63/BX63</f>
        <v>2.8726991727180049E-2</v>
      </c>
      <c r="CA63" s="160">
        <f>BW63/BX63</f>
        <v>0.7887968773786197</v>
      </c>
      <c r="CB63" s="160">
        <f>CA63+BZ63/2</f>
        <v>0.80316037324220968</v>
      </c>
      <c r="CC63" s="160">
        <f>BZ63*SIN(2*PI()/6)</f>
        <v>2.4878304610043329E-2</v>
      </c>
      <c r="CD63" s="161" t="s">
        <v>149</v>
      </c>
      <c r="CE63" s="156" t="s">
        <v>148</v>
      </c>
      <c r="CF63" s="156" t="s">
        <v>149</v>
      </c>
      <c r="CG63" s="160">
        <f t="shared" si="188"/>
        <v>1.5250255060193736</v>
      </c>
      <c r="CH63" s="160">
        <f t="shared" si="189"/>
        <v>0.24008288032234648</v>
      </c>
      <c r="CI63" s="160">
        <f t="shared" si="190"/>
        <v>2.197429605680489</v>
      </c>
      <c r="CJ63" s="160">
        <f>CG63+CH63+CI63</f>
        <v>3.962537992022209</v>
      </c>
      <c r="CK63" s="160">
        <f>CG63/CJ63</f>
        <v>0.38486079101063825</v>
      </c>
      <c r="CL63" s="160">
        <f>CH63/CJ63</f>
        <v>6.0588158600802348E-2</v>
      </c>
      <c r="CM63" s="160">
        <f>CI63/CJ63</f>
        <v>0.55455105038855934</v>
      </c>
      <c r="CN63" s="160">
        <f>CM63+CL63/2</f>
        <v>0.58484512968896052</v>
      </c>
      <c r="CO63" s="160">
        <f>CL63*SIN(2*PI()/6)</f>
        <v>5.2470884516815461E-2</v>
      </c>
      <c r="CP63" s="161" t="s">
        <v>149</v>
      </c>
      <c r="CQ63" s="156" t="s">
        <v>148</v>
      </c>
      <c r="CR63" s="156" t="s">
        <v>149</v>
      </c>
      <c r="CS63" s="160">
        <f t="shared" si="191"/>
        <v>1.9040711568341298</v>
      </c>
      <c r="CT63" s="160">
        <f t="shared" si="192"/>
        <v>0.24008288032234648</v>
      </c>
      <c r="CU63" s="160">
        <f t="shared" si="193"/>
        <v>2.197429605680489</v>
      </c>
      <c r="CV63" s="160">
        <f>CS63+CT63+CU63</f>
        <v>4.3415836428369659</v>
      </c>
      <c r="CW63" s="160">
        <f>CS63/CV63</f>
        <v>0.43856604259498566</v>
      </c>
      <c r="CX63" s="160">
        <f>CT63/CV63</f>
        <v>5.5298457906817304E-2</v>
      </c>
      <c r="CY63" s="160">
        <f>CU63/CV63</f>
        <v>0.50613549949819692</v>
      </c>
      <c r="CZ63" s="160">
        <f>CY63+CX63/2</f>
        <v>0.53378472845160552</v>
      </c>
      <c r="DA63" s="160">
        <f>CX63*SIN(2*PI()/6)</f>
        <v>4.7889869337408235E-2</v>
      </c>
      <c r="DB63" s="161" t="s">
        <v>149</v>
      </c>
      <c r="DC63" s="156" t="s">
        <v>148</v>
      </c>
      <c r="DD63" s="156" t="s">
        <v>149</v>
      </c>
      <c r="DE63" s="160">
        <f t="shared" ref="DE63:DF67" si="200">AX63</f>
        <v>4.0482251939906062</v>
      </c>
      <c r="DF63" s="160">
        <f t="shared" si="200"/>
        <v>6.1001020240774944</v>
      </c>
      <c r="DG63" s="160">
        <f t="shared" si="195"/>
        <v>6.5922888170414664</v>
      </c>
      <c r="DH63" s="160">
        <f>DE63+DF63+DG63</f>
        <v>16.740616035109568</v>
      </c>
      <c r="DI63" s="160">
        <f>DE63/DH63</f>
        <v>0.2418205629649704</v>
      </c>
      <c r="DJ63" s="160">
        <f>DF63/DH63</f>
        <v>0.36438933975212989</v>
      </c>
      <c r="DK63" s="160">
        <f>DG63/DH63</f>
        <v>0.39379009728289965</v>
      </c>
      <c r="DL63" s="160">
        <f>DK63+DJ63/2</f>
        <v>0.57598476715896463</v>
      </c>
      <c r="DM63" s="160">
        <f>DJ63*SIN(2*PI()/6)</f>
        <v>0.3155704250935833</v>
      </c>
      <c r="DN63" s="156" t="s">
        <v>148</v>
      </c>
      <c r="DO63" s="156" t="s">
        <v>149</v>
      </c>
      <c r="DP63" s="62">
        <f>AV63</f>
        <v>3.8131163731372668</v>
      </c>
      <c r="DQ63" s="62">
        <f>BI63</f>
        <v>2.1483272180681006</v>
      </c>
      <c r="DR63" s="62">
        <f>BD63+BE63</f>
        <v>2.7667542166116155</v>
      </c>
      <c r="DS63" s="1">
        <f>DP63+DQ63+DR63</f>
        <v>8.7281978078169828</v>
      </c>
      <c r="DT63" s="1">
        <f>DP63/DS63</f>
        <v>0.43687327637352991</v>
      </c>
      <c r="DU63" s="1">
        <f>DQ63/DS63</f>
        <v>0.24613640357051217</v>
      </c>
      <c r="DV63" s="1">
        <f>DR63/DS63</f>
        <v>0.3169903200559579</v>
      </c>
      <c r="DW63" s="1">
        <f>DV63+DU63/2</f>
        <v>0.44005852184121397</v>
      </c>
      <c r="DX63" s="1">
        <f>DU63*SIN(2*PI()/6)</f>
        <v>0.21316037828820233</v>
      </c>
      <c r="DY63" s="161" t="s">
        <v>149</v>
      </c>
      <c r="DZ63" s="1">
        <f>BE63+BD63+AV63</f>
        <v>6.5798705897488823</v>
      </c>
      <c r="EA63" s="1">
        <f>AY63</f>
        <v>6.1001020240774944</v>
      </c>
      <c r="EB63" s="1">
        <f>AX63</f>
        <v>4.0482251939906062</v>
      </c>
      <c r="EC63" s="1">
        <f>DZ63+EA63+EB63</f>
        <v>16.728197807816983</v>
      </c>
      <c r="ED63" s="1">
        <f>DZ63/EC63</f>
        <v>0.39334007556236272</v>
      </c>
      <c r="EE63" s="1">
        <f>EA63/EC63</f>
        <v>0.36465984526001688</v>
      </c>
      <c r="EF63" s="1">
        <f>EB63/EC63</f>
        <v>0.24200007917762043</v>
      </c>
      <c r="EG63" s="1">
        <f>EF63+EE63/2</f>
        <v>0.42433000180762886</v>
      </c>
      <c r="EH63" s="1">
        <f>EE63*SIN(2*PI()/6)</f>
        <v>0.31580468973527703</v>
      </c>
      <c r="EI63" s="156" t="s">
        <v>148</v>
      </c>
      <c r="EJ63" s="156" t="s">
        <v>149</v>
      </c>
      <c r="EK63" s="62">
        <f t="shared" si="94"/>
        <v>3.8131163731372668</v>
      </c>
      <c r="EL63" s="62">
        <f t="shared" si="95"/>
        <v>4.0482251939906062</v>
      </c>
      <c r="EM63" s="62">
        <f t="shared" si="96"/>
        <v>2.7667542166116155</v>
      </c>
      <c r="EN63" s="1">
        <f>EK63+EL63+EM63</f>
        <v>10.628095783739489</v>
      </c>
      <c r="EO63" s="1">
        <f>EK63/EN63</f>
        <v>0.35877700490535325</v>
      </c>
      <c r="EP63" s="1">
        <f>EL63/EN63</f>
        <v>0.38089844844870607</v>
      </c>
      <c r="EQ63" s="1">
        <f>EM63/EN63</f>
        <v>0.26032454664594062</v>
      </c>
      <c r="ER63" s="1">
        <f>EQ63+EP63/2</f>
        <v>0.45077377087029369</v>
      </c>
      <c r="ES63" s="1">
        <f>EP63*SIN(2*PI()/6)</f>
        <v>0.32986773261865687</v>
      </c>
    </row>
    <row r="64" spans="1:149" s="150" customFormat="1" x14ac:dyDescent="0.2">
      <c r="A64" s="151" t="s">
        <v>114</v>
      </c>
      <c r="B64" s="27" t="s">
        <v>150</v>
      </c>
      <c r="C64" s="27" t="s">
        <v>149</v>
      </c>
      <c r="D64" s="154">
        <v>15.533077390000001</v>
      </c>
      <c r="E64" s="154">
        <v>8.0838212000000007E-2</v>
      </c>
      <c r="F64" s="154">
        <v>22.24295841</v>
      </c>
      <c r="G64" s="154">
        <v>41.23089083</v>
      </c>
      <c r="H64" s="154">
        <v>0.83493219200000002</v>
      </c>
      <c r="I64" s="154">
        <v>0.25999977200000002</v>
      </c>
      <c r="J64" s="154">
        <v>4.9192936E-2</v>
      </c>
      <c r="K64" s="154">
        <v>8.4234598999999993E-2</v>
      </c>
      <c r="L64" s="154">
        <v>19.683875660000002</v>
      </c>
      <c r="M64" s="158">
        <v>1</v>
      </c>
      <c r="N64" s="158">
        <v>0</v>
      </c>
      <c r="O64" s="150">
        <f t="shared" si="196"/>
        <v>19.683875660000002</v>
      </c>
      <c r="P64" s="152">
        <f t="shared" si="197"/>
        <v>0</v>
      </c>
      <c r="R64" s="153">
        <v>25</v>
      </c>
      <c r="S64" s="27" t="s">
        <v>150</v>
      </c>
      <c r="T64" s="27" t="s">
        <v>149</v>
      </c>
      <c r="U64" s="146">
        <f t="shared" si="166"/>
        <v>385.34054552220289</v>
      </c>
      <c r="V64" s="146">
        <f t="shared" si="167"/>
        <v>2.6085257179735404</v>
      </c>
      <c r="W64" s="146">
        <f t="shared" si="168"/>
        <v>436.30754040800315</v>
      </c>
      <c r="X64" s="146">
        <f t="shared" si="169"/>
        <v>686.15228540522537</v>
      </c>
      <c r="Y64" s="146">
        <f t="shared" si="170"/>
        <v>17.726798131634819</v>
      </c>
      <c r="Z64" s="146">
        <f t="shared" si="171"/>
        <v>4.6362298858773183</v>
      </c>
      <c r="AA64" s="146">
        <f t="shared" si="172"/>
        <v>1.0269924008350733</v>
      </c>
      <c r="AB64" s="146">
        <f t="shared" si="173"/>
        <v>1.1874497655679515</v>
      </c>
      <c r="AC64" s="146">
        <f t="shared" si="174"/>
        <v>273.95790758524709</v>
      </c>
      <c r="AD64" s="146">
        <f t="shared" si="175"/>
        <v>0</v>
      </c>
      <c r="AF64" s="27" t="s">
        <v>150</v>
      </c>
      <c r="AG64" s="27" t="s">
        <v>149</v>
      </c>
      <c r="AH64" s="146">
        <f t="shared" si="198"/>
        <v>385.34054552220289</v>
      </c>
      <c r="AI64" s="146">
        <f t="shared" si="198"/>
        <v>1.3042628589867702</v>
      </c>
      <c r="AJ64" s="146">
        <f t="shared" si="198"/>
        <v>654.4613106120047</v>
      </c>
      <c r="AK64" s="146">
        <f t="shared" si="198"/>
        <v>1372.3045708104507</v>
      </c>
      <c r="AL64" s="146">
        <f t="shared" si="198"/>
        <v>8.8633990658174096</v>
      </c>
      <c r="AM64" s="146">
        <f t="shared" si="198"/>
        <v>4.6362298858773183</v>
      </c>
      <c r="AN64" s="146">
        <f t="shared" si="198"/>
        <v>2.0539848016701465</v>
      </c>
      <c r="AO64" s="146">
        <f t="shared" si="198"/>
        <v>1.1874497655679515</v>
      </c>
      <c r="AP64" s="146">
        <f t="shared" si="198"/>
        <v>273.95790758524709</v>
      </c>
      <c r="AQ64" s="146">
        <f t="shared" si="198"/>
        <v>0</v>
      </c>
      <c r="AR64" s="146">
        <f>SUM(AH64:AQ64)</f>
        <v>2704.1096609078249</v>
      </c>
      <c r="AT64" s="27" t="s">
        <v>150</v>
      </c>
      <c r="AU64" s="27" t="s">
        <v>149</v>
      </c>
      <c r="AV64" s="154">
        <f t="shared" si="199"/>
        <v>3.5625454756227986</v>
      </c>
      <c r="AW64" s="154">
        <f t="shared" si="199"/>
        <v>2.4116308555121656E-2</v>
      </c>
      <c r="AX64" s="154">
        <f t="shared" si="199"/>
        <v>4.0337448839031715</v>
      </c>
      <c r="AY64" s="154">
        <f t="shared" si="199"/>
        <v>6.3436063200823565</v>
      </c>
      <c r="AZ64" s="154">
        <f t="shared" si="199"/>
        <v>0.16388756702347981</v>
      </c>
      <c r="BA64" s="154">
        <f t="shared" si="199"/>
        <v>4.286281315529971E-2</v>
      </c>
      <c r="BB64" s="154">
        <f t="shared" si="199"/>
        <v>9.4947369894227106E-3</v>
      </c>
      <c r="BC64" s="154">
        <f t="shared" si="199"/>
        <v>1.0978195362547726E-2</v>
      </c>
      <c r="BD64" s="154">
        <f t="shared" si="199"/>
        <v>2.53279213807174</v>
      </c>
      <c r="BE64" s="154">
        <f t="shared" si="199"/>
        <v>0</v>
      </c>
      <c r="BF64" s="153">
        <v>25</v>
      </c>
      <c r="BG64" s="17">
        <f t="shared" si="176"/>
        <v>16.483667013042613</v>
      </c>
      <c r="BH64" s="1">
        <f>8-AY64</f>
        <v>1.6563936799176435</v>
      </c>
      <c r="BI64" s="1">
        <f t="shared" si="177"/>
        <v>2.377351203985528</v>
      </c>
      <c r="BJ64">
        <v>8</v>
      </c>
      <c r="BK64" s="1">
        <f t="shared" si="178"/>
        <v>8.4726888176800657</v>
      </c>
      <c r="BL64" s="1">
        <f t="shared" si="179"/>
        <v>0.23086668873390118</v>
      </c>
      <c r="BM64" s="1">
        <f>32-((AY64*4)+(BH64*3))</f>
        <v>1.6563936799176417</v>
      </c>
      <c r="BN64" s="1">
        <f>18-((BI64*3)+(AV64*2)+(BD64*2)+(BE64*3))</f>
        <v>-1.3227288393456611</v>
      </c>
      <c r="BO64" s="1">
        <f t="shared" si="180"/>
        <v>0.27372950188920087</v>
      </c>
      <c r="BP64" s="1">
        <f t="shared" si="181"/>
        <v>0.33366484057198065</v>
      </c>
      <c r="BQ64" s="1">
        <f t="shared" si="182"/>
        <v>5.9935338682779782E-2</v>
      </c>
      <c r="BR64" s="161" t="s">
        <v>149</v>
      </c>
      <c r="BS64" s="27" t="s">
        <v>150</v>
      </c>
      <c r="BT64" s="27" t="s">
        <v>149</v>
      </c>
      <c r="BU64" s="146">
        <f t="shared" si="185"/>
        <v>1.5859015800205891</v>
      </c>
      <c r="BV64" s="146">
        <f t="shared" si="186"/>
        <v>0.27372950188920087</v>
      </c>
      <c r="BW64" s="146">
        <f t="shared" si="187"/>
        <v>6.1063158090570866</v>
      </c>
      <c r="BX64" s="146">
        <f>BU64+BV64+BW64</f>
        <v>7.965946890966876</v>
      </c>
      <c r="BY64" s="146">
        <f>BU64/BX64</f>
        <v>0.1990851309615119</v>
      </c>
      <c r="BZ64" s="146">
        <f>BV64/BX64</f>
        <v>3.4362456295007587E-2</v>
      </c>
      <c r="CA64" s="146">
        <f>BW64/BX64</f>
        <v>0.76655241274348063</v>
      </c>
      <c r="CB64" s="146">
        <f>CA64+BZ64/2</f>
        <v>0.78373364089098441</v>
      </c>
      <c r="CC64" s="146">
        <f>BZ64*SIN(2*PI()/6)</f>
        <v>2.9758760087909071E-2</v>
      </c>
      <c r="CD64" s="161" t="s">
        <v>149</v>
      </c>
      <c r="CE64" s="27" t="s">
        <v>150</v>
      </c>
      <c r="CF64" s="27" t="s">
        <v>149</v>
      </c>
      <c r="CG64" s="146">
        <f t="shared" si="188"/>
        <v>1.5859015800205891</v>
      </c>
      <c r="CH64" s="146">
        <f t="shared" si="189"/>
        <v>0.27372950188920087</v>
      </c>
      <c r="CI64" s="146">
        <f t="shared" si="190"/>
        <v>2.035438603019029</v>
      </c>
      <c r="CJ64" s="146">
        <f>CG64+CH64+CI64</f>
        <v>3.8950696849288189</v>
      </c>
      <c r="CK64" s="146">
        <f>CG64/CJ64</f>
        <v>0.40715615080184914</v>
      </c>
      <c r="CL64" s="146">
        <f>CH64/CJ64</f>
        <v>7.0275893380891644E-2</v>
      </c>
      <c r="CM64" s="146">
        <f>CI64/CJ64</f>
        <v>0.52256795581725923</v>
      </c>
      <c r="CN64" s="146">
        <f>CM64+CL64/2</f>
        <v>0.55770590250770502</v>
      </c>
      <c r="CO64" s="146">
        <f>CL64*SIN(2*PI()/6)</f>
        <v>6.0860708941498844E-2</v>
      </c>
      <c r="CP64" s="161" t="s">
        <v>149</v>
      </c>
      <c r="CQ64" s="27" t="s">
        <v>150</v>
      </c>
      <c r="CR64" s="27" t="s">
        <v>149</v>
      </c>
      <c r="CS64" s="146">
        <f t="shared" si="191"/>
        <v>1.8800076910069854</v>
      </c>
      <c r="CT64" s="146">
        <f t="shared" si="192"/>
        <v>0.27372950188920087</v>
      </c>
      <c r="CU64" s="146">
        <f t="shared" si="193"/>
        <v>2.035438603019029</v>
      </c>
      <c r="CV64" s="146">
        <f>CS64+CT64+CU64</f>
        <v>4.1891757959152152</v>
      </c>
      <c r="CW64" s="146">
        <f>CS64/CV64</f>
        <v>0.44877746425445902</v>
      </c>
      <c r="CX64" s="146">
        <f>CT64/CV64</f>
        <v>6.5342090001596312E-2</v>
      </c>
      <c r="CY64" s="146">
        <f>CU64/CV64</f>
        <v>0.48588044574394468</v>
      </c>
      <c r="CZ64" s="146">
        <f>CY64+CX64/2</f>
        <v>0.51855149074474283</v>
      </c>
      <c r="DA64" s="146">
        <f>CX64*SIN(2*PI()/6)</f>
        <v>5.6587909877751572E-2</v>
      </c>
      <c r="DB64" s="161" t="s">
        <v>149</v>
      </c>
      <c r="DC64" s="27" t="s">
        <v>150</v>
      </c>
      <c r="DD64" s="27" t="s">
        <v>149</v>
      </c>
      <c r="DE64" s="146">
        <f t="shared" si="200"/>
        <v>4.0337448839031715</v>
      </c>
      <c r="DF64" s="146">
        <f t="shared" si="200"/>
        <v>6.3436063200823565</v>
      </c>
      <c r="DG64" s="146">
        <f t="shared" si="195"/>
        <v>6.1063158090570866</v>
      </c>
      <c r="DH64" s="146">
        <f>DE64+DF64+DG64</f>
        <v>16.483667013042613</v>
      </c>
      <c r="DI64" s="146">
        <f>DE64/DH64</f>
        <v>0.24471162155311027</v>
      </c>
      <c r="DJ64" s="146">
        <f>DF64/DH64</f>
        <v>0.38484193566049424</v>
      </c>
      <c r="DK64" s="146">
        <f>DG64/DH64</f>
        <v>0.3704464427863956</v>
      </c>
      <c r="DL64" s="146">
        <f>DK64+DJ64/2</f>
        <v>0.56286741061664269</v>
      </c>
      <c r="DM64" s="146">
        <f>DJ64*SIN(2*PI()/6)</f>
        <v>0.33328289272356448</v>
      </c>
      <c r="DN64" s="27" t="s">
        <v>150</v>
      </c>
      <c r="DO64" s="27" t="s">
        <v>149</v>
      </c>
      <c r="DP64" s="62">
        <f>AV64</f>
        <v>3.5625454756227986</v>
      </c>
      <c r="DQ64" s="62">
        <f>BI64</f>
        <v>2.377351203985528</v>
      </c>
      <c r="DR64" s="62">
        <f>BD64+BE64</f>
        <v>2.53279213807174</v>
      </c>
      <c r="DS64" s="1">
        <f>DP64+DQ64+DR64</f>
        <v>8.4726888176800657</v>
      </c>
      <c r="DT64" s="1">
        <f>DP64/DS64</f>
        <v>0.42047401389140959</v>
      </c>
      <c r="DU64" s="1">
        <f>DQ64/DS64</f>
        <v>0.2805899349241624</v>
      </c>
      <c r="DV64" s="1">
        <f>DR64/DS64</f>
        <v>0.29893605118442812</v>
      </c>
      <c r="DW64" s="1">
        <f>DV64+DU64/2</f>
        <v>0.43923101864650932</v>
      </c>
      <c r="DX64" s="1">
        <f>DU64*SIN(2*PI()/6)</f>
        <v>0.24299801169054708</v>
      </c>
      <c r="DY64" s="161" t="s">
        <v>149</v>
      </c>
      <c r="DZ64" s="1">
        <f>BE64+BD64+AV64</f>
        <v>6.0953376136945385</v>
      </c>
      <c r="EA64" s="1">
        <f>AY64</f>
        <v>6.3436063200823565</v>
      </c>
      <c r="EB64" s="1">
        <f>AX64</f>
        <v>4.0337448839031715</v>
      </c>
      <c r="EC64" s="1">
        <f>DZ64+EA64+EB64</f>
        <v>16.472688817680066</v>
      </c>
      <c r="ED64" s="1">
        <f>DZ64/EC64</f>
        <v>0.37002687789211675</v>
      </c>
      <c r="EE64" s="1">
        <f>EA64/EC64</f>
        <v>0.38509841291203117</v>
      </c>
      <c r="EF64" s="1">
        <f>EB64/EC64</f>
        <v>0.24487470919585214</v>
      </c>
      <c r="EG64" s="1">
        <f>EF64+EE64/2</f>
        <v>0.43742391565186772</v>
      </c>
      <c r="EH64" s="1">
        <f>EE64*SIN(2*PI()/6)</f>
        <v>0.33350500853888826</v>
      </c>
      <c r="EI64" s="27" t="s">
        <v>150</v>
      </c>
      <c r="EJ64" s="27" t="s">
        <v>149</v>
      </c>
      <c r="EK64" s="62">
        <f t="shared" si="94"/>
        <v>3.5625454756227986</v>
      </c>
      <c r="EL64" s="62">
        <f t="shared" si="95"/>
        <v>4.0337448839031715</v>
      </c>
      <c r="EM64" s="62">
        <f t="shared" si="96"/>
        <v>2.53279213807174</v>
      </c>
      <c r="EN64" s="1">
        <f>EK64+EL64+EM64</f>
        <v>10.129082497597709</v>
      </c>
      <c r="EO64" s="1">
        <f>EK64/EN64</f>
        <v>0.35171452858318797</v>
      </c>
      <c r="EP64" s="1">
        <f>EL64/EN64</f>
        <v>0.39823398465357995</v>
      </c>
      <c r="EQ64" s="1">
        <f>EM64/EN64</f>
        <v>0.25005148676323213</v>
      </c>
      <c r="ER64" s="1">
        <f>EQ64+EP64/2</f>
        <v>0.44916847909002211</v>
      </c>
      <c r="ES64" s="1">
        <f>EP64*SIN(2*PI()/6)</f>
        <v>0.3448807473603025</v>
      </c>
    </row>
    <row r="65" spans="1:149" s="150" customFormat="1" x14ac:dyDescent="0.2">
      <c r="A65" s="151" t="s">
        <v>114</v>
      </c>
      <c r="B65" s="27" t="s">
        <v>151</v>
      </c>
      <c r="C65" s="27" t="s">
        <v>149</v>
      </c>
      <c r="D65" s="154">
        <v>13.32574084</v>
      </c>
      <c r="E65" s="154">
        <v>8.1771095000000002E-2</v>
      </c>
      <c r="F65" s="154">
        <v>24.499558749999998</v>
      </c>
      <c r="G65" s="154">
        <v>41.976784270000003</v>
      </c>
      <c r="H65" s="154">
        <v>1.7838582709999999</v>
      </c>
      <c r="I65" s="154">
        <v>0.24308006300000001</v>
      </c>
      <c r="J65" s="154">
        <v>2.5455439E-2</v>
      </c>
      <c r="K65" s="154">
        <v>6.9754463000000003E-2</v>
      </c>
      <c r="L65" s="154">
        <v>17.993996800000001</v>
      </c>
      <c r="M65" s="158">
        <v>1</v>
      </c>
      <c r="N65" s="158">
        <v>0</v>
      </c>
      <c r="O65" s="150">
        <f t="shared" si="196"/>
        <v>17.993996800000001</v>
      </c>
      <c r="P65" s="152">
        <f t="shared" si="197"/>
        <v>0</v>
      </c>
      <c r="R65" s="153">
        <v>25</v>
      </c>
      <c r="S65" s="27" t="s">
        <v>151</v>
      </c>
      <c r="T65" s="27" t="s">
        <v>149</v>
      </c>
      <c r="U65" s="146">
        <f t="shared" si="166"/>
        <v>330.5815142644505</v>
      </c>
      <c r="V65" s="146">
        <f t="shared" si="167"/>
        <v>2.638628428525331</v>
      </c>
      <c r="W65" s="146">
        <f t="shared" si="168"/>
        <v>480.57196449588076</v>
      </c>
      <c r="X65" s="146">
        <f t="shared" si="169"/>
        <v>698.56522333166913</v>
      </c>
      <c r="Y65" s="146">
        <f t="shared" si="170"/>
        <v>37.873848641188957</v>
      </c>
      <c r="Z65" s="146">
        <f t="shared" si="171"/>
        <v>4.3345232346647649</v>
      </c>
      <c r="AA65" s="146">
        <f t="shared" si="172"/>
        <v>0.53142878914405012</v>
      </c>
      <c r="AB65" s="146">
        <f t="shared" si="173"/>
        <v>0.98332421261563019</v>
      </c>
      <c r="AC65" s="146">
        <f t="shared" si="174"/>
        <v>250.43836882393879</v>
      </c>
      <c r="AD65" s="146">
        <f t="shared" si="175"/>
        <v>0</v>
      </c>
      <c r="AF65" s="27" t="s">
        <v>151</v>
      </c>
      <c r="AG65" s="27" t="s">
        <v>149</v>
      </c>
      <c r="AH65" s="146">
        <f t="shared" si="198"/>
        <v>330.5815142644505</v>
      </c>
      <c r="AI65" s="146">
        <f t="shared" si="198"/>
        <v>1.3193142142626655</v>
      </c>
      <c r="AJ65" s="146">
        <f t="shared" si="198"/>
        <v>720.85794674382112</v>
      </c>
      <c r="AK65" s="146">
        <f t="shared" si="198"/>
        <v>1397.1304466633383</v>
      </c>
      <c r="AL65" s="146">
        <f t="shared" si="198"/>
        <v>18.936924320594478</v>
      </c>
      <c r="AM65" s="146">
        <f t="shared" si="198"/>
        <v>4.3345232346647649</v>
      </c>
      <c r="AN65" s="146">
        <f t="shared" si="198"/>
        <v>1.0628575782881002</v>
      </c>
      <c r="AO65" s="146">
        <f t="shared" si="198"/>
        <v>0.98332421261563019</v>
      </c>
      <c r="AP65" s="146">
        <f t="shared" si="198"/>
        <v>250.43836882393879</v>
      </c>
      <c r="AQ65" s="146">
        <f t="shared" si="198"/>
        <v>0</v>
      </c>
      <c r="AR65" s="146">
        <f>SUM(AH65:AQ65)</f>
        <v>2725.6452200559743</v>
      </c>
      <c r="AT65" s="27" t="s">
        <v>151</v>
      </c>
      <c r="AU65" s="27" t="s">
        <v>149</v>
      </c>
      <c r="AV65" s="154">
        <f t="shared" si="199"/>
        <v>3.0321399849836439</v>
      </c>
      <c r="AW65" s="154">
        <f t="shared" si="199"/>
        <v>2.4201869791321776E-2</v>
      </c>
      <c r="AX65" s="154">
        <f t="shared" si="199"/>
        <v>4.4078734180049635</v>
      </c>
      <c r="AY65" s="154">
        <f t="shared" si="199"/>
        <v>6.4073381431986522</v>
      </c>
      <c r="AZ65" s="154">
        <f t="shared" si="199"/>
        <v>0.34738424834699483</v>
      </c>
      <c r="BA65" s="154">
        <f t="shared" si="199"/>
        <v>3.9756854659313938E-2</v>
      </c>
      <c r="BB65" s="154">
        <f t="shared" si="199"/>
        <v>4.8743393420543615E-3</v>
      </c>
      <c r="BC65" s="154">
        <f t="shared" si="199"/>
        <v>9.0191875063203968E-3</v>
      </c>
      <c r="BD65" s="154">
        <f t="shared" si="199"/>
        <v>2.2970558216927053</v>
      </c>
      <c r="BE65" s="154">
        <f t="shared" si="199"/>
        <v>0</v>
      </c>
      <c r="BF65" s="153">
        <v>25</v>
      </c>
      <c r="BG65" s="17">
        <f t="shared" si="176"/>
        <v>16.153426555386282</v>
      </c>
      <c r="BH65" s="1">
        <f>8-AY65</f>
        <v>1.5926618568013478</v>
      </c>
      <c r="BI65" s="1">
        <f t="shared" si="177"/>
        <v>2.8152115612036157</v>
      </c>
      <c r="BJ65">
        <v>8</v>
      </c>
      <c r="BK65" s="1">
        <f t="shared" si="178"/>
        <v>8.144407367879964</v>
      </c>
      <c r="BL65" s="1">
        <f t="shared" si="179"/>
        <v>0.41134297279763055</v>
      </c>
      <c r="BM65" s="1">
        <f>32-((AY65*4)+(BH65*3))</f>
        <v>1.5926618568013495</v>
      </c>
      <c r="BN65" s="1">
        <f>18-((BI65*3)+(AV65*2)+(BD65*2)+(BE65*3))</f>
        <v>-1.1040262969635464</v>
      </c>
      <c r="BO65" s="1">
        <f t="shared" si="180"/>
        <v>0.45109982745694449</v>
      </c>
      <c r="BP65" s="1">
        <f t="shared" si="181"/>
        <v>0.48863555983780316</v>
      </c>
      <c r="BQ65" s="1">
        <f t="shared" si="182"/>
        <v>3.7535732380858666E-2</v>
      </c>
      <c r="BR65" s="161" t="s">
        <v>149</v>
      </c>
      <c r="BS65" s="27" t="s">
        <v>151</v>
      </c>
      <c r="BT65" s="27" t="s">
        <v>149</v>
      </c>
      <c r="BU65" s="146">
        <f t="shared" si="185"/>
        <v>1.6018345357996631</v>
      </c>
      <c r="BV65" s="146">
        <f t="shared" si="186"/>
        <v>0.45109982745694449</v>
      </c>
      <c r="BW65" s="146">
        <f t="shared" si="187"/>
        <v>5.3382149941826693</v>
      </c>
      <c r="BX65" s="146">
        <f>BU65+BV65+BW65</f>
        <v>7.3911493574392768</v>
      </c>
      <c r="BY65" s="146">
        <f>BU65/BX65</f>
        <v>0.21672333467154173</v>
      </c>
      <c r="BZ65" s="146">
        <f>BV65/BX65</f>
        <v>6.1032432933168554E-2</v>
      </c>
      <c r="CA65" s="146">
        <f>BW65/BX65</f>
        <v>0.72224423239528968</v>
      </c>
      <c r="CB65" s="146">
        <f>CA65+BZ65/2</f>
        <v>0.75276044886187399</v>
      </c>
      <c r="CC65" s="146">
        <f>BZ65*SIN(2*PI()/6)</f>
        <v>5.2855637374893967E-2</v>
      </c>
      <c r="CD65" s="161" t="s">
        <v>149</v>
      </c>
      <c r="CE65" s="27" t="s">
        <v>151</v>
      </c>
      <c r="CF65" s="27" t="s">
        <v>149</v>
      </c>
      <c r="CG65" s="146">
        <f t="shared" si="188"/>
        <v>1.6018345357996631</v>
      </c>
      <c r="CH65" s="146">
        <f t="shared" si="189"/>
        <v>0.45109982745694449</v>
      </c>
      <c r="CI65" s="146">
        <f t="shared" si="190"/>
        <v>1.7794049980608897</v>
      </c>
      <c r="CJ65" s="146">
        <f>CG65+CH65+CI65</f>
        <v>3.832339361317497</v>
      </c>
      <c r="CK65" s="146">
        <f>CG65/CJ65</f>
        <v>0.41797825943289585</v>
      </c>
      <c r="CL65" s="146">
        <f>CH65/CJ65</f>
        <v>0.11770873738641548</v>
      </c>
      <c r="CM65" s="146">
        <f>CI65/CJ65</f>
        <v>0.46431300318068874</v>
      </c>
      <c r="CN65" s="146">
        <f>CM65+CL65/2</f>
        <v>0.5231673718738965</v>
      </c>
      <c r="CO65" s="146">
        <f>CL65*SIN(2*PI()/6)</f>
        <v>0.10193875682402691</v>
      </c>
      <c r="CP65" s="161" t="s">
        <v>149</v>
      </c>
      <c r="CQ65" s="27" t="s">
        <v>151</v>
      </c>
      <c r="CR65" s="27" t="s">
        <v>149</v>
      </c>
      <c r="CS65" s="146">
        <f t="shared" si="191"/>
        <v>1.9783867952740095</v>
      </c>
      <c r="CT65" s="146">
        <f t="shared" si="192"/>
        <v>0.45109982745694449</v>
      </c>
      <c r="CU65" s="146">
        <f t="shared" si="193"/>
        <v>1.7794049980608897</v>
      </c>
      <c r="CV65" s="146">
        <f>CS65+CT65+CU65</f>
        <v>4.2088916207918441</v>
      </c>
      <c r="CW65" s="146">
        <f>CS65/CV65</f>
        <v>0.47004935586861313</v>
      </c>
      <c r="CX65" s="146">
        <f>CT65/CV65</f>
        <v>0.10717781974440016</v>
      </c>
      <c r="CY65" s="146">
        <f>CU65/CV65</f>
        <v>0.4227728243869866</v>
      </c>
      <c r="CZ65" s="146">
        <f>CY65+CX65/2</f>
        <v>0.47636173425918671</v>
      </c>
      <c r="DA65" s="146">
        <f>CX65*SIN(2*PI()/6)</f>
        <v>9.2818714620879927E-2</v>
      </c>
      <c r="DB65" s="161" t="s">
        <v>149</v>
      </c>
      <c r="DC65" s="27" t="s">
        <v>151</v>
      </c>
      <c r="DD65" s="27" t="s">
        <v>149</v>
      </c>
      <c r="DE65" s="146">
        <f t="shared" si="200"/>
        <v>4.4078734180049635</v>
      </c>
      <c r="DF65" s="146">
        <f t="shared" si="200"/>
        <v>6.4073381431986522</v>
      </c>
      <c r="DG65" s="146">
        <f t="shared" si="195"/>
        <v>5.3382149941826693</v>
      </c>
      <c r="DH65" s="146">
        <f>DE65+DF65+DG65</f>
        <v>16.153426555386282</v>
      </c>
      <c r="DI65" s="146">
        <f>DE65/DH65</f>
        <v>0.27287544242649736</v>
      </c>
      <c r="DJ65" s="146">
        <f>DF65/DH65</f>
        <v>0.39665504536943935</v>
      </c>
      <c r="DK65" s="146">
        <f>DG65/DH65</f>
        <v>0.33046951220406345</v>
      </c>
      <c r="DL65" s="146">
        <f>DK65+DJ65/2</f>
        <v>0.52879703488878316</v>
      </c>
      <c r="DM65" s="146">
        <f>DJ65*SIN(2*PI()/6)</f>
        <v>0.34351334582920351</v>
      </c>
      <c r="DN65" s="27" t="s">
        <v>151</v>
      </c>
      <c r="DO65" s="27" t="s">
        <v>149</v>
      </c>
      <c r="DP65" s="62">
        <f>AV65</f>
        <v>3.0321399849836439</v>
      </c>
      <c r="DQ65" s="62">
        <f>BI65</f>
        <v>2.8152115612036157</v>
      </c>
      <c r="DR65" s="62">
        <f>BD65+BE65</f>
        <v>2.2970558216927053</v>
      </c>
      <c r="DS65" s="1">
        <f>DP65+DQ65+DR65</f>
        <v>8.144407367879964</v>
      </c>
      <c r="DT65" s="1">
        <f>DP65/DS65</f>
        <v>0.37229719094624897</v>
      </c>
      <c r="DU65" s="1">
        <f>DQ65/DS65</f>
        <v>0.34566192898286119</v>
      </c>
      <c r="DV65" s="1">
        <f>DR65/DS65</f>
        <v>0.28204088007088995</v>
      </c>
      <c r="DW65" s="1">
        <f>DV65+DU65/2</f>
        <v>0.45487184456232055</v>
      </c>
      <c r="DX65" s="1">
        <f>DU65*SIN(2*PI()/6)</f>
        <v>0.29935201162029029</v>
      </c>
      <c r="DY65" s="161" t="s">
        <v>149</v>
      </c>
      <c r="DZ65" s="1">
        <f>BE65+BD65+AV65</f>
        <v>5.3291958066763492</v>
      </c>
      <c r="EA65" s="1">
        <f>AY65</f>
        <v>6.4073381431986522</v>
      </c>
      <c r="EB65" s="1">
        <f>AX65</f>
        <v>4.4078734180049635</v>
      </c>
      <c r="EC65" s="1">
        <f>DZ65+EA65+EB65</f>
        <v>16.144407367879964</v>
      </c>
      <c r="ED65" s="1">
        <f>DZ65/EC65</f>
        <v>0.33009547425562535</v>
      </c>
      <c r="EE65" s="1">
        <f>EA65/EC65</f>
        <v>0.39687663951953689</v>
      </c>
      <c r="EF65" s="1">
        <f>EB65/EC65</f>
        <v>0.27302788622483776</v>
      </c>
      <c r="EG65" s="1">
        <f>EF65+EE65/2</f>
        <v>0.4714662059846062</v>
      </c>
      <c r="EH65" s="1">
        <f>EE65*SIN(2*PI()/6)</f>
        <v>0.343705251992518</v>
      </c>
      <c r="EI65" s="27" t="s">
        <v>151</v>
      </c>
      <c r="EJ65" s="27" t="s">
        <v>149</v>
      </c>
      <c r="EK65" s="62">
        <f t="shared" si="94"/>
        <v>3.0321399849836439</v>
      </c>
      <c r="EL65" s="62">
        <f t="shared" si="95"/>
        <v>4.4078734180049635</v>
      </c>
      <c r="EM65" s="62">
        <f t="shared" si="96"/>
        <v>2.2970558216927053</v>
      </c>
      <c r="EN65" s="1">
        <f>EK65+EL65+EM65</f>
        <v>9.7370692246813135</v>
      </c>
      <c r="EO65" s="1">
        <f>EK65/EN65</f>
        <v>0.3114017077436238</v>
      </c>
      <c r="EP65" s="1">
        <f>EL65/EN65</f>
        <v>0.45268995385510669</v>
      </c>
      <c r="EQ65" s="1">
        <f>EM65/EN65</f>
        <v>0.2359083384012694</v>
      </c>
      <c r="ER65" s="1">
        <f>EQ65+EP65/2</f>
        <v>0.46225331532882274</v>
      </c>
      <c r="ES65" s="1">
        <f>EP65*SIN(2*PI()/6)</f>
        <v>0.39204100007652765</v>
      </c>
    </row>
    <row r="66" spans="1:149" s="150" customFormat="1" x14ac:dyDescent="0.2">
      <c r="A66" s="151" t="s">
        <v>114</v>
      </c>
      <c r="B66" s="27" t="s">
        <v>152</v>
      </c>
      <c r="C66" s="27" t="s">
        <v>149</v>
      </c>
      <c r="D66" s="154">
        <v>16.63721739</v>
      </c>
      <c r="E66" s="154">
        <v>0.104347036</v>
      </c>
      <c r="F66" s="154">
        <v>22.112790650000001</v>
      </c>
      <c r="G66" s="154">
        <v>39.256904059999997</v>
      </c>
      <c r="H66" s="154">
        <v>1.038888899</v>
      </c>
      <c r="I66" s="154">
        <v>0.23196645199999999</v>
      </c>
      <c r="J66" s="154">
        <v>1.3969195E-2</v>
      </c>
      <c r="K66" s="154">
        <v>0.16319592699999999</v>
      </c>
      <c r="L66" s="154">
        <v>20.440720389999999</v>
      </c>
      <c r="M66" s="158">
        <v>1</v>
      </c>
      <c r="N66" s="158">
        <v>0</v>
      </c>
      <c r="O66" s="150">
        <f t="shared" si="196"/>
        <v>20.440720389999999</v>
      </c>
      <c r="P66" s="152">
        <f t="shared" si="197"/>
        <v>0</v>
      </c>
      <c r="R66" s="153">
        <v>25</v>
      </c>
      <c r="S66" s="27" t="s">
        <v>152</v>
      </c>
      <c r="T66" s="27" t="s">
        <v>149</v>
      </c>
      <c r="U66" s="146">
        <f t="shared" si="166"/>
        <v>412.73176358223765</v>
      </c>
      <c r="V66" s="146">
        <f t="shared" si="167"/>
        <v>3.3671195869635371</v>
      </c>
      <c r="W66" s="146">
        <f t="shared" si="168"/>
        <v>433.75423009023154</v>
      </c>
      <c r="X66" s="146">
        <f t="shared" si="169"/>
        <v>653.30178166084193</v>
      </c>
      <c r="Y66" s="146">
        <f t="shared" si="170"/>
        <v>22.057089150743099</v>
      </c>
      <c r="Z66" s="146">
        <f t="shared" si="171"/>
        <v>4.1363490014265336</v>
      </c>
      <c r="AA66" s="146">
        <f t="shared" si="172"/>
        <v>0.29163246346555327</v>
      </c>
      <c r="AB66" s="146">
        <f t="shared" si="173"/>
        <v>2.3005625664318115</v>
      </c>
      <c r="AC66" s="146">
        <f t="shared" si="174"/>
        <v>284.49158510786361</v>
      </c>
      <c r="AD66" s="146">
        <f t="shared" si="175"/>
        <v>0</v>
      </c>
      <c r="AF66" s="27" t="s">
        <v>152</v>
      </c>
      <c r="AG66" s="27" t="s">
        <v>149</v>
      </c>
      <c r="AH66" s="146">
        <f t="shared" si="198"/>
        <v>412.73176358223765</v>
      </c>
      <c r="AI66" s="146">
        <f t="shared" si="198"/>
        <v>1.6835597934817685</v>
      </c>
      <c r="AJ66" s="146">
        <f t="shared" si="198"/>
        <v>650.63134513534737</v>
      </c>
      <c r="AK66" s="146">
        <f t="shared" si="198"/>
        <v>1306.6035633216839</v>
      </c>
      <c r="AL66" s="146">
        <f t="shared" si="198"/>
        <v>11.02854457537155</v>
      </c>
      <c r="AM66" s="146">
        <f t="shared" si="198"/>
        <v>4.1363490014265336</v>
      </c>
      <c r="AN66" s="146">
        <f t="shared" si="198"/>
        <v>0.58326492693110654</v>
      </c>
      <c r="AO66" s="146">
        <f t="shared" si="198"/>
        <v>2.3005625664318115</v>
      </c>
      <c r="AP66" s="146">
        <f t="shared" si="198"/>
        <v>284.49158510786361</v>
      </c>
      <c r="AQ66" s="146">
        <f t="shared" si="198"/>
        <v>0</v>
      </c>
      <c r="AR66" s="146">
        <f>SUM(AH66:AQ66)</f>
        <v>2674.1905380107751</v>
      </c>
      <c r="AT66" s="27" t="s">
        <v>152</v>
      </c>
      <c r="AU66" s="27" t="s">
        <v>149</v>
      </c>
      <c r="AV66" s="154">
        <f t="shared" si="199"/>
        <v>3.8584737859521829</v>
      </c>
      <c r="AW66" s="154">
        <f t="shared" si="199"/>
        <v>3.1477932659467529E-2</v>
      </c>
      <c r="AX66" s="154">
        <f t="shared" si="199"/>
        <v>4.0550049063901428</v>
      </c>
      <c r="AY66" s="154">
        <f t="shared" si="199"/>
        <v>6.1074722647362982</v>
      </c>
      <c r="AZ66" s="154">
        <f t="shared" si="199"/>
        <v>0.20620341779339421</v>
      </c>
      <c r="BA66" s="154">
        <f t="shared" si="199"/>
        <v>3.8669168694533268E-2</v>
      </c>
      <c r="BB66" s="154">
        <f t="shared" si="199"/>
        <v>2.7263620460126893E-3</v>
      </c>
      <c r="BC66" s="154">
        <f t="shared" si="199"/>
        <v>2.1507092835493215E-2</v>
      </c>
      <c r="BD66" s="154">
        <f t="shared" si="199"/>
        <v>2.6596046641415247</v>
      </c>
      <c r="BE66" s="154">
        <f t="shared" si="199"/>
        <v>0</v>
      </c>
      <c r="BF66" s="153">
        <v>25</v>
      </c>
      <c r="BG66" s="17">
        <f t="shared" si="176"/>
        <v>16.702062714055643</v>
      </c>
      <c r="BH66" s="1">
        <f>8-AY66</f>
        <v>1.8925277352637018</v>
      </c>
      <c r="BI66" s="1">
        <f t="shared" si="177"/>
        <v>2.162477171126441</v>
      </c>
      <c r="BJ66">
        <v>8</v>
      </c>
      <c r="BK66" s="1">
        <f t="shared" si="178"/>
        <v>8.6805556212201491</v>
      </c>
      <c r="BL66" s="1">
        <f t="shared" si="179"/>
        <v>0.276350519147395</v>
      </c>
      <c r="BM66" s="1">
        <f>32-((AY66*4)+(BH66*3))</f>
        <v>1.8925277352637018</v>
      </c>
      <c r="BN66" s="1">
        <f>18-((BI66*3)+(AV66*2)+(BD66*2)+(BE66*3))</f>
        <v>-1.5235884135667384</v>
      </c>
      <c r="BO66" s="1">
        <f t="shared" si="180"/>
        <v>0.31501968784192824</v>
      </c>
      <c r="BP66" s="1">
        <f t="shared" si="181"/>
        <v>0.36893932169696342</v>
      </c>
      <c r="BQ66" s="1">
        <f t="shared" si="182"/>
        <v>5.3919633855035176E-2</v>
      </c>
      <c r="BR66" s="161" t="s">
        <v>149</v>
      </c>
      <c r="BS66" s="27" t="s">
        <v>152</v>
      </c>
      <c r="BT66" s="27" t="s">
        <v>149</v>
      </c>
      <c r="BU66" s="146">
        <f t="shared" si="185"/>
        <v>1.5268680661840746</v>
      </c>
      <c r="BV66" s="146">
        <f t="shared" si="186"/>
        <v>0.31501968784192824</v>
      </c>
      <c r="BW66" s="146">
        <f t="shared" si="187"/>
        <v>6.5395855429292</v>
      </c>
      <c r="BX66" s="146">
        <f>BU66+BV66+BW66</f>
        <v>8.3814732969552033</v>
      </c>
      <c r="BY66" s="146">
        <f>BU66/BX66</f>
        <v>0.18217179869066105</v>
      </c>
      <c r="BZ66" s="146">
        <f>BV66/BX66</f>
        <v>3.7585240289003563E-2</v>
      </c>
      <c r="CA66" s="146">
        <f>BW66/BX66</f>
        <v>0.7802429610203353</v>
      </c>
      <c r="CB66" s="146">
        <f>CA66+BZ66/2</f>
        <v>0.79903558116483708</v>
      </c>
      <c r="CC66" s="146">
        <f>BZ66*SIN(2*PI()/6)</f>
        <v>3.2549772897619463E-2</v>
      </c>
      <c r="CD66" s="161" t="s">
        <v>149</v>
      </c>
      <c r="CE66" s="27" t="s">
        <v>152</v>
      </c>
      <c r="CF66" s="27" t="s">
        <v>149</v>
      </c>
      <c r="CG66" s="146">
        <f t="shared" si="188"/>
        <v>1.5268680661840746</v>
      </c>
      <c r="CH66" s="146">
        <f t="shared" si="189"/>
        <v>0.31501968784192824</v>
      </c>
      <c r="CI66" s="146">
        <f t="shared" si="190"/>
        <v>2.1798618476430667</v>
      </c>
      <c r="CJ66" s="146">
        <f>CG66+CH66+CI66</f>
        <v>4.0217496016690699</v>
      </c>
      <c r="CK66" s="146">
        <f>CG66/CJ66</f>
        <v>0.37965269283557773</v>
      </c>
      <c r="CL66" s="146">
        <f>CH66/CJ66</f>
        <v>7.8329015737626143E-2</v>
      </c>
      <c r="CM66" s="146">
        <f>CI66/CJ66</f>
        <v>0.54201829142679603</v>
      </c>
      <c r="CN66" s="146">
        <f>CM66+CL66/2</f>
        <v>0.58118279929560912</v>
      </c>
      <c r="CO66" s="146">
        <f>CL66*SIN(2*PI()/6)</f>
        <v>6.7834917482215332E-2</v>
      </c>
      <c r="CP66" s="161" t="s">
        <v>149</v>
      </c>
      <c r="CQ66" s="27" t="s">
        <v>152</v>
      </c>
      <c r="CR66" s="27" t="s">
        <v>149</v>
      </c>
      <c r="CS66" s="146">
        <f t="shared" si="191"/>
        <v>1.8699926092741073</v>
      </c>
      <c r="CT66" s="146">
        <f t="shared" si="192"/>
        <v>0.31501968784192824</v>
      </c>
      <c r="CU66" s="146">
        <f t="shared" si="193"/>
        <v>2.1798618476430667</v>
      </c>
      <c r="CV66" s="146">
        <f>CS66+CT66+CU66</f>
        <v>4.364874144759102</v>
      </c>
      <c r="CW66" s="146">
        <f>CS66/CV66</f>
        <v>0.42841844856383882</v>
      </c>
      <c r="CX66" s="146">
        <f>CT66/CV66</f>
        <v>7.2171539749931152E-2</v>
      </c>
      <c r="CY66" s="146">
        <f>CU66/CV66</f>
        <v>0.49941001168623012</v>
      </c>
      <c r="CZ66" s="146">
        <f>CY66+CX66/2</f>
        <v>0.53549578156119571</v>
      </c>
      <c r="DA66" s="146">
        <f>CX66*SIN(2*PI()/6)</f>
        <v>6.2502386853678787E-2</v>
      </c>
      <c r="DB66" s="161" t="s">
        <v>149</v>
      </c>
      <c r="DC66" s="27" t="s">
        <v>152</v>
      </c>
      <c r="DD66" s="27" t="s">
        <v>149</v>
      </c>
      <c r="DE66" s="146">
        <f t="shared" si="200"/>
        <v>4.0550049063901428</v>
      </c>
      <c r="DF66" s="146">
        <f t="shared" si="200"/>
        <v>6.1074722647362982</v>
      </c>
      <c r="DG66" s="146">
        <f t="shared" si="195"/>
        <v>6.5395855429292</v>
      </c>
      <c r="DH66" s="146">
        <f>DE66+DF66+DG66</f>
        <v>16.702062714055639</v>
      </c>
      <c r="DI66" s="146">
        <f>DE66/DH66</f>
        <v>0.24278467730681247</v>
      </c>
      <c r="DJ66" s="146">
        <f>DF66/DH66</f>
        <v>0.36567173583874452</v>
      </c>
      <c r="DK66" s="146">
        <f>DG66/DH66</f>
        <v>0.39154358685444313</v>
      </c>
      <c r="DL66" s="146">
        <f>DK66+DJ66/2</f>
        <v>0.57437945477381536</v>
      </c>
      <c r="DM66" s="146">
        <f>DJ66*SIN(2*PI()/6)</f>
        <v>0.31668101268230531</v>
      </c>
      <c r="DN66" s="27" t="s">
        <v>152</v>
      </c>
      <c r="DO66" s="27" t="s">
        <v>149</v>
      </c>
      <c r="DP66" s="62">
        <f>AV66</f>
        <v>3.8584737859521829</v>
      </c>
      <c r="DQ66" s="62">
        <f>BI66</f>
        <v>2.162477171126441</v>
      </c>
      <c r="DR66" s="62">
        <f>BD66+BE66</f>
        <v>2.6596046641415247</v>
      </c>
      <c r="DS66" s="1">
        <f>DP66+DQ66+DR66</f>
        <v>8.6805556212201473</v>
      </c>
      <c r="DT66" s="1">
        <f>DP66/DS66</f>
        <v>0.44449617677927306</v>
      </c>
      <c r="DU66" s="1">
        <f>DQ66/DS66</f>
        <v>0.24911736822930247</v>
      </c>
      <c r="DV66" s="1">
        <f>DR66/DS66</f>
        <v>0.30638645499142464</v>
      </c>
      <c r="DW66" s="1">
        <f>DV66+DU66/2</f>
        <v>0.4309451391060759</v>
      </c>
      <c r="DX66" s="1">
        <f>DU66*SIN(2*PI()/6)</f>
        <v>0.21574196941049834</v>
      </c>
      <c r="DY66" s="161" t="s">
        <v>149</v>
      </c>
      <c r="DZ66" s="1">
        <f>BE66+BD66+AV66</f>
        <v>6.5180784500937072</v>
      </c>
      <c r="EA66" s="1">
        <f>AY66</f>
        <v>6.1074722647362982</v>
      </c>
      <c r="EB66" s="1">
        <f>AX66</f>
        <v>4.0550049063901428</v>
      </c>
      <c r="EC66" s="1">
        <f>DZ66+EA66+EB66</f>
        <v>16.680555621220147</v>
      </c>
      <c r="ED66" s="1">
        <f>DZ66/EC66</f>
        <v>0.39075907290532591</v>
      </c>
      <c r="EE66" s="1">
        <f>EA66/EC66</f>
        <v>0.36614321509570613</v>
      </c>
      <c r="EF66" s="1">
        <f>EB66/EC66</f>
        <v>0.24309771199896804</v>
      </c>
      <c r="EG66" s="1">
        <f>EF66+EE66/2</f>
        <v>0.42616931954682113</v>
      </c>
      <c r="EH66" s="1">
        <f>EE66*SIN(2*PI()/6)</f>
        <v>0.31708932569619147</v>
      </c>
      <c r="EI66" s="27" t="s">
        <v>152</v>
      </c>
      <c r="EJ66" s="27" t="s">
        <v>149</v>
      </c>
      <c r="EK66" s="62">
        <f t="shared" si="94"/>
        <v>3.8584737859521829</v>
      </c>
      <c r="EL66" s="62">
        <f t="shared" si="95"/>
        <v>4.0550049063901428</v>
      </c>
      <c r="EM66" s="62">
        <f t="shared" si="96"/>
        <v>2.6596046641415247</v>
      </c>
      <c r="EN66" s="1">
        <f>EK66+EL66+EM66</f>
        <v>10.573083356483849</v>
      </c>
      <c r="EO66" s="1">
        <f>EK66/EN66</f>
        <v>0.36493363911540605</v>
      </c>
      <c r="EP66" s="1">
        <f>EL66/EN66</f>
        <v>0.38352151114967303</v>
      </c>
      <c r="EQ66" s="1">
        <f>EM66/EN66</f>
        <v>0.25154484973492108</v>
      </c>
      <c r="ER66" s="1">
        <f>EQ66+EP66/2</f>
        <v>0.4433056053097576</v>
      </c>
      <c r="ES66" s="1">
        <f>EP66*SIN(2*PI()/6)</f>
        <v>0.33213937155341366</v>
      </c>
    </row>
    <row r="67" spans="1:149" s="150" customFormat="1" x14ac:dyDescent="0.2">
      <c r="A67" s="151" t="s">
        <v>114</v>
      </c>
      <c r="B67" s="27" t="s">
        <v>153</v>
      </c>
      <c r="C67" s="27" t="s">
        <v>149</v>
      </c>
      <c r="D67" s="154">
        <v>17.389961419999999</v>
      </c>
      <c r="E67" s="154">
        <v>0.11184082300000001</v>
      </c>
      <c r="F67" s="154">
        <v>21.8363391</v>
      </c>
      <c r="G67" s="154">
        <v>39.05395232</v>
      </c>
      <c r="H67" s="154">
        <v>0.92909480700000002</v>
      </c>
      <c r="I67" s="154">
        <v>0.295177366</v>
      </c>
      <c r="J67" s="154">
        <v>1.0202002E-2</v>
      </c>
      <c r="K67" s="154">
        <v>0.16295201200000001</v>
      </c>
      <c r="L67" s="154">
        <v>20.210480149999999</v>
      </c>
      <c r="M67" s="158">
        <v>1</v>
      </c>
      <c r="N67" s="158">
        <v>0</v>
      </c>
      <c r="O67" s="150">
        <f t="shared" si="196"/>
        <v>20.210480149999999</v>
      </c>
      <c r="P67" s="152">
        <f t="shared" si="197"/>
        <v>0</v>
      </c>
      <c r="R67" s="153">
        <v>25</v>
      </c>
      <c r="S67" s="27" t="s">
        <v>153</v>
      </c>
      <c r="T67" s="27" t="s">
        <v>149</v>
      </c>
      <c r="U67" s="146">
        <f t="shared" si="166"/>
        <v>431.40564177623418</v>
      </c>
      <c r="V67" s="146">
        <f t="shared" si="167"/>
        <v>3.6089326556953858</v>
      </c>
      <c r="W67" s="146">
        <f t="shared" si="168"/>
        <v>428.33148489603769</v>
      </c>
      <c r="X67" s="146">
        <f t="shared" si="169"/>
        <v>649.92431885505084</v>
      </c>
      <c r="Y67" s="146">
        <f t="shared" si="170"/>
        <v>19.726004394904461</v>
      </c>
      <c r="Z67" s="146">
        <f t="shared" si="171"/>
        <v>5.2635050998573467</v>
      </c>
      <c r="AA67" s="146">
        <f t="shared" si="172"/>
        <v>0.21298542797494782</v>
      </c>
      <c r="AB67" s="146">
        <f t="shared" si="173"/>
        <v>2.2971241122454447</v>
      </c>
      <c r="AC67" s="146">
        <f t="shared" si="174"/>
        <v>281.28712804453727</v>
      </c>
      <c r="AD67" s="146">
        <f t="shared" si="175"/>
        <v>0</v>
      </c>
      <c r="AF67" s="27" t="s">
        <v>153</v>
      </c>
      <c r="AG67" s="27" t="s">
        <v>149</v>
      </c>
      <c r="AH67" s="146">
        <f t="shared" si="198"/>
        <v>431.40564177623418</v>
      </c>
      <c r="AI67" s="146">
        <f t="shared" si="198"/>
        <v>1.8044663278476929</v>
      </c>
      <c r="AJ67" s="146">
        <f t="shared" si="198"/>
        <v>642.49722734405657</v>
      </c>
      <c r="AK67" s="146">
        <f t="shared" si="198"/>
        <v>1299.8486377101017</v>
      </c>
      <c r="AL67" s="146">
        <f t="shared" si="198"/>
        <v>9.8630021974522304</v>
      </c>
      <c r="AM67" s="146">
        <f t="shared" si="198"/>
        <v>5.2635050998573467</v>
      </c>
      <c r="AN67" s="146">
        <f t="shared" si="198"/>
        <v>0.42597085594989564</v>
      </c>
      <c r="AO67" s="146">
        <f t="shared" si="198"/>
        <v>2.2971241122454447</v>
      </c>
      <c r="AP67" s="146">
        <f t="shared" si="198"/>
        <v>281.28712804453727</v>
      </c>
      <c r="AQ67" s="146">
        <f t="shared" si="198"/>
        <v>0</v>
      </c>
      <c r="AR67" s="146">
        <f>SUM(AH67:AQ67)</f>
        <v>2674.6927034682826</v>
      </c>
      <c r="AT67" s="27" t="s">
        <v>153</v>
      </c>
      <c r="AU67" s="27" t="s">
        <v>149</v>
      </c>
      <c r="AV67" s="154">
        <f t="shared" si="199"/>
        <v>4.0322916462219105</v>
      </c>
      <c r="AW67" s="154">
        <f t="shared" si="199"/>
        <v>3.3732217639578475E-2</v>
      </c>
      <c r="AX67" s="154">
        <f t="shared" si="199"/>
        <v>4.0035579072375205</v>
      </c>
      <c r="AY67" s="154">
        <f t="shared" si="199"/>
        <v>6.0747569058334427</v>
      </c>
      <c r="AZ67" s="154">
        <f t="shared" si="199"/>
        <v>0.18437636190248777</v>
      </c>
      <c r="BA67" s="154">
        <f t="shared" si="199"/>
        <v>4.9197288094368213E-2</v>
      </c>
      <c r="BB67" s="154">
        <f t="shared" si="199"/>
        <v>1.9907467098815588E-3</v>
      </c>
      <c r="BC67" s="154">
        <f t="shared" si="199"/>
        <v>2.1470916166058594E-2</v>
      </c>
      <c r="BD67" s="154">
        <f t="shared" si="199"/>
        <v>2.6291536938036972</v>
      </c>
      <c r="BE67" s="154">
        <f t="shared" si="199"/>
        <v>0</v>
      </c>
      <c r="BF67" s="153">
        <v>25</v>
      </c>
      <c r="BG67" s="17">
        <f t="shared" si="176"/>
        <v>16.761231069262632</v>
      </c>
      <c r="BH67" s="1">
        <f>8-AY67</f>
        <v>1.9252430941665573</v>
      </c>
      <c r="BI67" s="1">
        <f t="shared" si="177"/>
        <v>2.0783148130709632</v>
      </c>
      <c r="BJ67">
        <v>8</v>
      </c>
      <c r="BK67" s="1">
        <f t="shared" si="178"/>
        <v>8.7397601530965705</v>
      </c>
      <c r="BL67" s="1">
        <f t="shared" si="179"/>
        <v>0.26730586763643444</v>
      </c>
      <c r="BM67" s="1">
        <f>32-((AY67*4)+(BH67*3))</f>
        <v>1.9252430941665573</v>
      </c>
      <c r="BN67" s="1">
        <f>18-((BI67*3)+(AV67*2)+(BD67*2)+(BE67*3))</f>
        <v>-1.5578351192641051</v>
      </c>
      <c r="BO67" s="1">
        <f t="shared" si="180"/>
        <v>0.31650315573080268</v>
      </c>
      <c r="BP67" s="1">
        <f t="shared" si="181"/>
        <v>0.36740797490245214</v>
      </c>
      <c r="BQ67" s="1">
        <f t="shared" si="182"/>
        <v>5.0904819171649462E-2</v>
      </c>
      <c r="BR67" s="161" t="s">
        <v>149</v>
      </c>
      <c r="BS67" s="27" t="s">
        <v>153</v>
      </c>
      <c r="BT67" s="27" t="s">
        <v>149</v>
      </c>
      <c r="BU67" s="146">
        <f t="shared" si="185"/>
        <v>1.5186892264583607</v>
      </c>
      <c r="BV67" s="146">
        <f t="shared" si="186"/>
        <v>0.31650315573080268</v>
      </c>
      <c r="BW67" s="146">
        <f t="shared" si="187"/>
        <v>6.6829162561916666</v>
      </c>
      <c r="BX67" s="146">
        <f>BU67+BV67+BW67</f>
        <v>8.5181086383808307</v>
      </c>
      <c r="BY67" s="146">
        <f>BU67/BX67</f>
        <v>0.17828948783483015</v>
      </c>
      <c r="BZ67" s="146">
        <f>BV67/BX67</f>
        <v>3.7156506117414972E-2</v>
      </c>
      <c r="CA67" s="146">
        <f>BW67/BX67</f>
        <v>0.78455400604775483</v>
      </c>
      <c r="CB67" s="146">
        <f>CA67+BZ67/2</f>
        <v>0.80313225910646235</v>
      </c>
      <c r="CC67" s="146">
        <f>BZ67*SIN(2*PI()/6)</f>
        <v>3.2178478213553262E-2</v>
      </c>
      <c r="CD67" s="161" t="s">
        <v>149</v>
      </c>
      <c r="CE67" s="27" t="s">
        <v>153</v>
      </c>
      <c r="CF67" s="27" t="s">
        <v>149</v>
      </c>
      <c r="CG67" s="146">
        <f t="shared" si="188"/>
        <v>1.5186892264583607</v>
      </c>
      <c r="CH67" s="146">
        <f t="shared" si="189"/>
        <v>0.31650315573080268</v>
      </c>
      <c r="CI67" s="146">
        <f t="shared" si="190"/>
        <v>2.2276387520638887</v>
      </c>
      <c r="CJ67" s="146">
        <f>CG67+CH67+CI67</f>
        <v>4.0628311342530523</v>
      </c>
      <c r="CK67" s="146">
        <f>CG67/CJ67</f>
        <v>0.37380072571920225</v>
      </c>
      <c r="CL67" s="146">
        <f>CH67/CJ67</f>
        <v>7.7902119303560835E-2</v>
      </c>
      <c r="CM67" s="146">
        <f>CI67/CJ67</f>
        <v>0.54829715497723686</v>
      </c>
      <c r="CN67" s="146">
        <f>CM67+CL67/2</f>
        <v>0.58724821462901722</v>
      </c>
      <c r="CO67" s="146">
        <f>CL67*SIN(2*PI()/6)</f>
        <v>6.7465214325529779E-2</v>
      </c>
      <c r="CP67" s="161" t="s">
        <v>149</v>
      </c>
      <c r="CQ67" s="27" t="s">
        <v>153</v>
      </c>
      <c r="CR67" s="27" t="s">
        <v>149</v>
      </c>
      <c r="CS67" s="146">
        <f t="shared" si="191"/>
        <v>1.843527375753359</v>
      </c>
      <c r="CT67" s="146">
        <f t="shared" si="192"/>
        <v>0.31650315573080268</v>
      </c>
      <c r="CU67" s="146">
        <f t="shared" si="193"/>
        <v>2.2276387520638887</v>
      </c>
      <c r="CV67" s="146">
        <f>CS67+CT67+CU67</f>
        <v>4.3876692835480497</v>
      </c>
      <c r="CW67" s="146">
        <f>CS67/CV67</f>
        <v>0.42016096852737428</v>
      </c>
      <c r="CX67" s="146">
        <f>CT67/CV67</f>
        <v>7.2134688208511738E-2</v>
      </c>
      <c r="CY67" s="146">
        <f>CU67/CV67</f>
        <v>0.50770434326411418</v>
      </c>
      <c r="CZ67" s="146">
        <f>CY67+CX67/2</f>
        <v>0.54377168736837</v>
      </c>
      <c r="DA67" s="146">
        <f>CX67*SIN(2*PI()/6)</f>
        <v>6.2470472482640961E-2</v>
      </c>
      <c r="DB67" s="161" t="s">
        <v>149</v>
      </c>
      <c r="DC67" s="27" t="s">
        <v>153</v>
      </c>
      <c r="DD67" s="27" t="s">
        <v>149</v>
      </c>
      <c r="DE67" s="146">
        <f t="shared" si="200"/>
        <v>4.0035579072375205</v>
      </c>
      <c r="DF67" s="146">
        <f t="shared" si="200"/>
        <v>6.0747569058334427</v>
      </c>
      <c r="DG67" s="146">
        <f t="shared" si="195"/>
        <v>6.6829162561916666</v>
      </c>
      <c r="DH67" s="146">
        <f>DE67+DF67+DG67</f>
        <v>16.761231069262632</v>
      </c>
      <c r="DI67" s="146">
        <f>DE67/DH67</f>
        <v>0.23885822531134923</v>
      </c>
      <c r="DJ67" s="146">
        <f>DF67/DH67</f>
        <v>0.36242904120411285</v>
      </c>
      <c r="DK67" s="146">
        <f>DG67/DH67</f>
        <v>0.39871273348453784</v>
      </c>
      <c r="DL67" s="146">
        <f>DK67+DJ67/2</f>
        <v>0.57992725408659429</v>
      </c>
      <c r="DM67" s="146">
        <f>DJ67*SIN(2*PI()/6)</f>
        <v>0.31387275675199877</v>
      </c>
      <c r="DN67" s="27" t="s">
        <v>153</v>
      </c>
      <c r="DO67" s="27" t="s">
        <v>149</v>
      </c>
      <c r="DP67" s="62">
        <f>AV67</f>
        <v>4.0322916462219105</v>
      </c>
      <c r="DQ67" s="62">
        <f>BI67</f>
        <v>2.0783148130709632</v>
      </c>
      <c r="DR67" s="62">
        <f>BD67+BE67</f>
        <v>2.6291536938036972</v>
      </c>
      <c r="DS67" s="1">
        <f>DP67+DQ67+DR67</f>
        <v>8.7397601530965705</v>
      </c>
      <c r="DT67" s="1">
        <f>DP67/DS67</f>
        <v>0.46137326146109808</v>
      </c>
      <c r="DU67" s="1">
        <f>DQ67/DS67</f>
        <v>0.2377999826842615</v>
      </c>
      <c r="DV67" s="1">
        <f>DR67/DS67</f>
        <v>0.30082675585464047</v>
      </c>
      <c r="DW67" s="1">
        <f>DV67+DU67/2</f>
        <v>0.41972674719677122</v>
      </c>
      <c r="DX67" s="1">
        <f>DU67*SIN(2*PI()/6)</f>
        <v>0.20594082602407007</v>
      </c>
      <c r="DY67" s="161" t="s">
        <v>149</v>
      </c>
      <c r="DZ67" s="1">
        <f>BE67+BD67+AV67</f>
        <v>6.6614453400256082</v>
      </c>
      <c r="EA67" s="1">
        <f>AY67</f>
        <v>6.0747569058334427</v>
      </c>
      <c r="EB67" s="1">
        <f>AX67</f>
        <v>4.0035579072375205</v>
      </c>
      <c r="EC67" s="1">
        <f>DZ67+EA67+EB67</f>
        <v>16.739760153096572</v>
      </c>
      <c r="ED67" s="1">
        <f>DZ67/EC67</f>
        <v>0.39794150448406235</v>
      </c>
      <c r="EE67" s="1">
        <f>EA67/EC67</f>
        <v>0.36289390351328993</v>
      </c>
      <c r="EF67" s="1">
        <f>EB67/EC67</f>
        <v>0.23916459200264767</v>
      </c>
      <c r="EG67" s="1">
        <f>EF67+EE67/2</f>
        <v>0.42061154375929266</v>
      </c>
      <c r="EH67" s="1">
        <f>EE67*SIN(2*PI()/6)</f>
        <v>0.31427533932100798</v>
      </c>
      <c r="EI67" s="27" t="s">
        <v>153</v>
      </c>
      <c r="EJ67" s="27" t="s">
        <v>149</v>
      </c>
      <c r="EK67" s="62">
        <f t="shared" si="94"/>
        <v>4.0322916462219105</v>
      </c>
      <c r="EL67" s="62">
        <f t="shared" si="95"/>
        <v>4.0035579072375205</v>
      </c>
      <c r="EM67" s="62">
        <f t="shared" si="96"/>
        <v>2.6291536938036972</v>
      </c>
      <c r="EN67" s="1">
        <f>EK67+EL67+EM67</f>
        <v>10.66500324726313</v>
      </c>
      <c r="EO67" s="1">
        <f>EK67/EN67</f>
        <v>0.37808630271694327</v>
      </c>
      <c r="EP67" s="1">
        <f>EL67/EN67</f>
        <v>0.37539209453732891</v>
      </c>
      <c r="EQ67" s="1">
        <f>EM67/EN67</f>
        <v>0.24652160274572771</v>
      </c>
      <c r="ER67" s="1">
        <f>EQ67+EP67/2</f>
        <v>0.43421765001439216</v>
      </c>
      <c r="ES67" s="1">
        <f>EP67*SIN(2*PI()/6)</f>
        <v>0.32509909024917644</v>
      </c>
    </row>
    <row r="68" spans="1:149" s="24" customFormat="1" x14ac:dyDescent="0.2">
      <c r="A68" s="86" t="s">
        <v>72</v>
      </c>
      <c r="B68" s="86" t="s">
        <v>156</v>
      </c>
      <c r="C68" s="86" t="s">
        <v>155</v>
      </c>
      <c r="D68" s="97">
        <v>2.44593913200133</v>
      </c>
      <c r="E68" s="97">
        <v>0.33454514356610998</v>
      </c>
      <c r="F68" s="97">
        <v>29.8628114830741</v>
      </c>
      <c r="G68" s="97">
        <v>56.215605679659497</v>
      </c>
      <c r="H68" s="97">
        <v>7.9172226589841896</v>
      </c>
      <c r="I68" s="97">
        <v>0.30332299931467999</v>
      </c>
      <c r="J68" s="97">
        <v>0.123389077781335</v>
      </c>
      <c r="K68" s="97">
        <v>4.499100856807E-2</v>
      </c>
      <c r="L68" s="97">
        <v>2.7521728170506798</v>
      </c>
      <c r="M68" s="4">
        <v>0</v>
      </c>
      <c r="N68" s="4">
        <v>1</v>
      </c>
      <c r="O68" s="24">
        <f t="shared" si="196"/>
        <v>0</v>
      </c>
      <c r="P68" s="30">
        <f t="shared" si="197"/>
        <v>3.058608203778661</v>
      </c>
      <c r="R68" s="33">
        <v>11</v>
      </c>
      <c r="S68" s="86" t="s">
        <v>156</v>
      </c>
      <c r="T68" s="86" t="s">
        <v>155</v>
      </c>
      <c r="U68" s="1">
        <f t="shared" si="166"/>
        <v>60.678222078921607</v>
      </c>
      <c r="V68" s="1">
        <f t="shared" si="167"/>
        <v>10.795261167025169</v>
      </c>
      <c r="W68" s="1">
        <f t="shared" si="168"/>
        <v>585.77503889906041</v>
      </c>
      <c r="X68" s="1">
        <f t="shared" si="169"/>
        <v>935.52347611348807</v>
      </c>
      <c r="Y68" s="1">
        <f t="shared" si="170"/>
        <v>168.09389934149021</v>
      </c>
      <c r="Z68" s="1">
        <f t="shared" si="171"/>
        <v>5.4087553372803132</v>
      </c>
      <c r="AA68" s="1">
        <f t="shared" si="172"/>
        <v>2.5759723962700418</v>
      </c>
      <c r="AB68" s="1">
        <f t="shared" si="173"/>
        <v>0.63423537609314695</v>
      </c>
      <c r="AC68" s="1">
        <f t="shared" si="174"/>
        <v>0</v>
      </c>
      <c r="AD68" s="1">
        <f t="shared" si="175"/>
        <v>38.304423340997637</v>
      </c>
      <c r="AF68" s="86" t="s">
        <v>156</v>
      </c>
      <c r="AG68" s="86" t="s">
        <v>155</v>
      </c>
      <c r="AH68" s="1">
        <f t="shared" ref="AH68:AH78" si="201">U68*U$5</f>
        <v>60.678222078921607</v>
      </c>
      <c r="AI68" s="1">
        <f t="shared" ref="AI68:AI78" si="202">V68*V$5</f>
        <v>5.3976305835125844</v>
      </c>
      <c r="AJ68" s="1">
        <f t="shared" ref="AJ68:AJ78" si="203">W68*W$5</f>
        <v>878.66255834859066</v>
      </c>
      <c r="AK68" s="1">
        <f t="shared" ref="AK68:AK78" si="204">X68*X$5</f>
        <v>1871.0469522269761</v>
      </c>
      <c r="AL68" s="1">
        <f t="shared" ref="AL68:AL78" si="205">Y68*Y$5</f>
        <v>84.046949670745107</v>
      </c>
      <c r="AM68" s="1">
        <f t="shared" ref="AM68:AM78" si="206">Z68*Z$5</f>
        <v>5.4087553372803132</v>
      </c>
      <c r="AN68" s="1">
        <f t="shared" ref="AN68:AN78" si="207">AA68*AA$5</f>
        <v>5.1519447925400836</v>
      </c>
      <c r="AO68" s="1">
        <f t="shared" ref="AO68:AO78" si="208">AB68*AB$5</f>
        <v>0.63423537609314695</v>
      </c>
      <c r="AP68" s="1">
        <f t="shared" ref="AP68:AP78" si="209">AC68*AC$5</f>
        <v>0</v>
      </c>
      <c r="AQ68" s="1">
        <f t="shared" ref="AQ68:AQ78" si="210">AD68*AD$5</f>
        <v>57.456635011496459</v>
      </c>
      <c r="AR68" s="1">
        <f t="shared" ref="AR68:AR75" si="211">SUM(AH68:AQ68)</f>
        <v>2968.4838834261564</v>
      </c>
      <c r="AT68" s="86" t="s">
        <v>156</v>
      </c>
      <c r="AU68" s="86" t="s">
        <v>155</v>
      </c>
      <c r="AV68" s="22">
        <f t="shared" ref="AV68:AV78" si="212">U68*$R68/$AR68</f>
        <v>0.22484893604939166</v>
      </c>
      <c r="AW68" s="22">
        <f t="shared" ref="AW68:AW78" si="213">V68*$R68/$AR68</f>
        <v>4.0002869309912092E-2</v>
      </c>
      <c r="AX68" s="22">
        <f t="shared" ref="AX68:AX78" si="214">W68*$R68/$AR68</f>
        <v>2.1706452454957224</v>
      </c>
      <c r="AY68" s="22">
        <f t="shared" ref="AY68:AY78" si="215">X68*$R68/$AR68</f>
        <v>3.4666714192738044</v>
      </c>
      <c r="AZ68" s="22">
        <f t="shared" ref="AZ68:AZ78" si="216">Y68*$R68/$AR68</f>
        <v>0.62288796751770836</v>
      </c>
      <c r="BA68" s="22">
        <f t="shared" ref="BA68:BA78" si="217">Z68*$R68/$AR68</f>
        <v>2.0042658490506664E-2</v>
      </c>
      <c r="BB68" s="22">
        <f t="shared" ref="BB68:BB78" si="218">AA68*$R68/$AR68</f>
        <v>9.5455112682862348E-3</v>
      </c>
      <c r="BC68" s="22">
        <f t="shared" ref="BC68:BC78" si="219">AB68*$R68/$AR68</f>
        <v>2.3502196444376163E-3</v>
      </c>
      <c r="BD68" s="22">
        <f t="shared" ref="BD68:BD78" si="220">AC68*$R68/$AR68</f>
        <v>0</v>
      </c>
      <c r="BE68" s="22">
        <f t="shared" ref="BE68:BE78" si="221">AD68*$R68/$AR68</f>
        <v>0.14194069204939155</v>
      </c>
      <c r="BF68" s="33">
        <v>11</v>
      </c>
      <c r="BG68" s="17">
        <f t="shared" ref="BG68:BG79" si="222">AV68+AX68+AY68+BC68+BD68+BE68</f>
        <v>6.0064565125127478</v>
      </c>
      <c r="BH68" s="1">
        <f t="shared" ref="BH68:BH79" si="223">4-AY68</f>
        <v>0.5333285807261956</v>
      </c>
      <c r="BI68" s="1">
        <f t="shared" ref="BI68:BI79" si="224">AX68-BH68</f>
        <v>1.6373166647695268</v>
      </c>
      <c r="BJ68">
        <v>4</v>
      </c>
      <c r="BK68" s="1">
        <f t="shared" ref="BK68:BK79" si="225">(AX68-BH68)+BD68+BE68+AV68</f>
        <v>2.0041062928683098</v>
      </c>
      <c r="BL68" s="1">
        <f t="shared" ref="BL68:BL79" si="226">BA68+AZ68+AW68</f>
        <v>0.68293349531812719</v>
      </c>
      <c r="BM68" s="1">
        <f t="shared" ref="BM68:BM79" si="227">16-((AY68*4)+(BH68*3))</f>
        <v>0.53332858072619516</v>
      </c>
      <c r="BN68" s="1">
        <f t="shared" ref="BN68:BN79" si="228">6-((BI68*3)+(AV68*2)+(BD68*2)+(BE68*3))</f>
        <v>0.21253005744446174</v>
      </c>
      <c r="BO68" s="1">
        <f t="shared" ref="BO68:BO79" si="229">(BA68*2+AW68+AZ68)</f>
        <v>0.70297615380863376</v>
      </c>
      <c r="BP68" s="1">
        <f t="shared" ref="BP68:BP79" si="230">BM68+BN68</f>
        <v>0.7458586381706569</v>
      </c>
      <c r="BQ68" s="1">
        <f t="shared" ref="BQ68:BQ79" si="231">BP68-BO68</f>
        <v>4.2882484362023132E-2</v>
      </c>
      <c r="BR68" s="86" t="s">
        <v>155</v>
      </c>
      <c r="BS68" s="86" t="s">
        <v>156</v>
      </c>
      <c r="BT68" s="86" t="s">
        <v>155</v>
      </c>
      <c r="BU68" s="1">
        <f t="shared" ref="BU68:BU78" si="232">AY68/4</f>
        <v>0.8666678548184511</v>
      </c>
      <c r="BV68" s="1">
        <f t="shared" ref="BV68:BV78" si="233">AW68+AZ68+(BA68*2)</f>
        <v>0.70297615380863387</v>
      </c>
      <c r="BW68" s="1">
        <f t="shared" ref="BW68:BW78" si="234">AV68+BD68+BC68</f>
        <v>0.22719915569382929</v>
      </c>
      <c r="BX68" s="1">
        <f t="shared" ref="BX68:BX75" si="235">BU68+BV68+BW68</f>
        <v>1.7968431643209144</v>
      </c>
      <c r="BY68" s="1">
        <f t="shared" ref="BY68:BY75" si="236">BU68/BX68</f>
        <v>0.48232804733739415</v>
      </c>
      <c r="BZ68" s="1">
        <f t="shared" ref="BZ68:BZ75" si="237">BV68/BX68</f>
        <v>0.39122844317595823</v>
      </c>
      <c r="CA68" s="1">
        <f t="shared" ref="CA68:CA75" si="238">BW68/BX68</f>
        <v>0.12644350948664751</v>
      </c>
      <c r="CB68" s="1">
        <f t="shared" ref="CB68:CB75" si="239">CA68+BZ68/2</f>
        <v>0.32205773107462665</v>
      </c>
      <c r="CC68" s="1">
        <f t="shared" ref="CC68:CC75" si="240">BZ68*SIN(2*PI()/6)</f>
        <v>0.33881377047341654</v>
      </c>
      <c r="CD68" s="86" t="s">
        <v>155</v>
      </c>
      <c r="CE68" s="86" t="s">
        <v>156</v>
      </c>
      <c r="CF68" s="86" t="s">
        <v>155</v>
      </c>
      <c r="CG68" s="1">
        <f t="shared" ref="CG68:CG78" si="241">AY68/4</f>
        <v>0.8666678548184511</v>
      </c>
      <c r="CH68" s="1">
        <f t="shared" ref="CH68:CH78" si="242">AW68+AZ68+(BA68*2)</f>
        <v>0.70297615380863387</v>
      </c>
      <c r="CI68" s="1">
        <f t="shared" ref="CI68:CI78" si="243">(AV68+BD68+BC68)/3</f>
        <v>7.5733051897943091E-2</v>
      </c>
      <c r="CJ68" s="1">
        <f t="shared" ref="CJ68:CJ76" si="244">CG68+CH68+CI68</f>
        <v>1.6453770605250282</v>
      </c>
      <c r="CK68" s="1">
        <f t="shared" ref="CK68:CK76" si="245">CG68/CJ68</f>
        <v>0.52672902498221508</v>
      </c>
      <c r="CL68" s="1">
        <f t="shared" ref="CL68:CL76" si="246">CH68/CJ68</f>
        <v>0.42724319590569665</v>
      </c>
      <c r="CM68" s="1">
        <f t="shared" ref="CM68:CM76" si="247">CI68/CJ68</f>
        <v>4.6027779112088267E-2</v>
      </c>
      <c r="CN68" s="1">
        <f t="shared" ref="CN68:CN76" si="248">CM68+CL68/2</f>
        <v>0.25964937706493657</v>
      </c>
      <c r="CO68" s="1">
        <f t="shared" ref="CO68:CO76" si="249">CL68*SIN(2*PI()/6)</f>
        <v>0.37000346124838496</v>
      </c>
      <c r="CP68" s="86" t="s">
        <v>155</v>
      </c>
      <c r="CQ68" s="86" t="s">
        <v>156</v>
      </c>
      <c r="CR68" s="86" t="s">
        <v>155</v>
      </c>
      <c r="CS68" s="1">
        <f t="shared" ref="CS68:CS78" si="250">((AX68+BE68)-CH68)/2</f>
        <v>0.80480489186824</v>
      </c>
      <c r="CT68" s="1">
        <f t="shared" ref="CT68:CT78" si="251">AW68+AZ68+(BA68*2)</f>
        <v>0.70297615380863387</v>
      </c>
      <c r="CU68" s="1">
        <f t="shared" ref="CU68:CU78" si="252">(AV68+BD68+BC68)/3</f>
        <v>7.5733051897943091E-2</v>
      </c>
      <c r="CV68" s="1">
        <f t="shared" ref="CV68:CV76" si="253">CS68+CT68+CU68</f>
        <v>1.583514097574817</v>
      </c>
      <c r="CW68" s="1">
        <f t="shared" ref="CW68:CW76" si="254">CS68/CV68</f>
        <v>0.50823980228582399</v>
      </c>
      <c r="CX68" s="1">
        <f t="shared" ref="CX68:CX76" si="255">CT68/CV68</f>
        <v>0.44393425665439651</v>
      </c>
      <c r="CY68" s="1">
        <f t="shared" ref="CY68:CY76" si="256">CU68/CV68</f>
        <v>4.7825941059779484E-2</v>
      </c>
      <c r="CZ68" s="1">
        <f t="shared" ref="CZ68:CZ76" si="257">CY68+CX68/2</f>
        <v>0.26979306938697772</v>
      </c>
      <c r="DA68" s="1">
        <f t="shared" ref="DA68:DA76" si="258">CX68*SIN(2*PI()/6)</f>
        <v>0.38445834387286831</v>
      </c>
      <c r="DB68" s="86" t="s">
        <v>155</v>
      </c>
      <c r="DC68" s="86" t="s">
        <v>156</v>
      </c>
      <c r="DD68" s="86" t="s">
        <v>155</v>
      </c>
      <c r="DE68" s="1">
        <f t="shared" ref="DE68:DE78" si="259">AX68</f>
        <v>2.1706452454957224</v>
      </c>
      <c r="DF68" s="1">
        <f t="shared" ref="DF68:DF78" si="260">AY68</f>
        <v>3.4666714192738044</v>
      </c>
      <c r="DG68" s="1">
        <f t="shared" ref="DG68:DG78" si="261">AV68+BD68+BC68</f>
        <v>0.22719915569382929</v>
      </c>
      <c r="DH68" s="1">
        <f t="shared" ref="DH68:DH79" si="262">DE68+DF68+DG68</f>
        <v>5.8645158204633558</v>
      </c>
      <c r="DI68" s="1">
        <f t="shared" ref="DI68:DI79" si="263">DE68/DH68</f>
        <v>0.37013204703474045</v>
      </c>
      <c r="DJ68" s="1">
        <f t="shared" ref="DJ68:DJ79" si="264">DF68/DH68</f>
        <v>0.5911266207480198</v>
      </c>
      <c r="DK68" s="1">
        <f t="shared" ref="DK68:DK79" si="265">DG68/DH68</f>
        <v>3.8741332217239764E-2</v>
      </c>
      <c r="DL68" s="1">
        <f t="shared" ref="DL68:DL79" si="266">DK68+DJ68/2</f>
        <v>0.33430464259124965</v>
      </c>
      <c r="DM68" s="1">
        <f t="shared" ref="DM68:DM79" si="267">DJ68*SIN(2*PI()/6)</f>
        <v>0.51193067042103457</v>
      </c>
      <c r="DN68" s="86" t="s">
        <v>156</v>
      </c>
      <c r="DO68" s="86" t="s">
        <v>155</v>
      </c>
      <c r="DP68" s="62">
        <f t="shared" ref="DP68:DP79" si="268">AV68</f>
        <v>0.22484893604939166</v>
      </c>
      <c r="DQ68" s="62">
        <f t="shared" ref="DQ68:DQ79" si="269">BI68</f>
        <v>1.6373166647695268</v>
      </c>
      <c r="DR68" s="62">
        <f t="shared" ref="DR68:DR79" si="270">BD68+BE68</f>
        <v>0.14194069204939155</v>
      </c>
      <c r="DS68" s="1">
        <f t="shared" ref="DS68:DS79" si="271">DP68+DQ68+DR68</f>
        <v>2.0041062928683102</v>
      </c>
      <c r="DT68" s="1">
        <f t="shared" ref="DT68:DT79" si="272">DP68/DS68</f>
        <v>0.11219411707329362</v>
      </c>
      <c r="DU68" s="1">
        <f t="shared" ref="DU68:DU79" si="273">DQ68/DS68</f>
        <v>0.81698095085873512</v>
      </c>
      <c r="DV68" s="1">
        <f t="shared" ref="DV68:DV79" si="274">DR68/DS68</f>
        <v>7.082493206797115E-2</v>
      </c>
      <c r="DW68" s="1">
        <f t="shared" ref="DW68:DW79" si="275">DV68+DU68/2</f>
        <v>0.4793154074973387</v>
      </c>
      <c r="DX68" s="1">
        <f t="shared" ref="DX68:DX79" si="276">DU68*SIN(2*PI()/6)</f>
        <v>0.7075262578516307</v>
      </c>
      <c r="DY68" s="86" t="s">
        <v>155</v>
      </c>
      <c r="DZ68" s="1">
        <f t="shared" ref="DZ68:DZ79" si="277">BE68+BD68+AV68</f>
        <v>0.36678962809878324</v>
      </c>
      <c r="EA68" s="1">
        <f t="shared" ref="EA68:EA79" si="278">AY68</f>
        <v>3.4666714192738044</v>
      </c>
      <c r="EB68" s="1">
        <f t="shared" ref="EB68:EB79" si="279">AX68</f>
        <v>2.1706452454957224</v>
      </c>
      <c r="EC68" s="1">
        <f t="shared" ref="EC68:EC79" si="280">DZ68+EA68+EB68</f>
        <v>6.0041062928683093</v>
      </c>
      <c r="ED68" s="1">
        <f t="shared" ref="ED68:ED79" si="281">DZ68/EC68</f>
        <v>6.108979591758007E-2</v>
      </c>
      <c r="EE68" s="1">
        <f t="shared" ref="EE68:EE79" si="282">EA68/EC68</f>
        <v>0.57738341897636358</v>
      </c>
      <c r="EF68" s="1">
        <f t="shared" ref="EF68:EF79" si="283">EB68/EC68</f>
        <v>0.3615267851060564</v>
      </c>
      <c r="EG68" s="1">
        <f t="shared" ref="EG68:EG79" si="284">EF68+EE68/2</f>
        <v>0.65021849459423819</v>
      </c>
      <c r="EH68" s="1">
        <f t="shared" ref="EH68:EH79" si="285">EE68*SIN(2*PI()/6)</f>
        <v>0.50002870855744497</v>
      </c>
      <c r="EI68" s="86" t="s">
        <v>156</v>
      </c>
      <c r="EJ68" s="86" t="s">
        <v>155</v>
      </c>
      <c r="EK68" s="62">
        <f t="shared" si="94"/>
        <v>0.22484893604939166</v>
      </c>
      <c r="EL68" s="62">
        <f t="shared" si="95"/>
        <v>2.1706452454957224</v>
      </c>
      <c r="EM68" s="62">
        <f t="shared" si="96"/>
        <v>0</v>
      </c>
      <c r="EN68" s="1">
        <f t="shared" ref="EN68:EN131" si="286">EK68+EL68+EM68</f>
        <v>2.3954941815451138</v>
      </c>
      <c r="EO68" s="1">
        <f t="shared" ref="EO68:EO131" si="287">EK68/EN68</f>
        <v>9.3863277891312685E-2</v>
      </c>
      <c r="EP68" s="1">
        <f t="shared" ref="EP68:EP131" si="288">EL68/EN68</f>
        <v>0.90613672210868734</v>
      </c>
      <c r="EQ68" s="1">
        <f t="shared" ref="EQ68:EQ131" si="289">EM68/EN68</f>
        <v>0</v>
      </c>
      <c r="ER68" s="1">
        <f t="shared" ref="ER68:ER131" si="290">EQ68+EP68/2</f>
        <v>0.45306836105434367</v>
      </c>
      <c r="ES68" s="1">
        <f t="shared" ref="ES68:ES131" si="291">EP68*SIN(2*PI()/6)</f>
        <v>0.78473742064808361</v>
      </c>
    </row>
    <row r="69" spans="1:149" s="24" customFormat="1" x14ac:dyDescent="0.2">
      <c r="A69" s="86" t="s">
        <v>159</v>
      </c>
      <c r="B69" s="86" t="s">
        <v>161</v>
      </c>
      <c r="C69" s="86" t="s">
        <v>155</v>
      </c>
      <c r="D69" s="97">
        <v>1.8270796345635201</v>
      </c>
      <c r="E69" s="97">
        <v>0.187381348948644</v>
      </c>
      <c r="F69" s="97">
        <v>30.8541242567556</v>
      </c>
      <c r="G69" s="97">
        <v>58.493695260755203</v>
      </c>
      <c r="H69" s="97">
        <v>5.4146886694990801</v>
      </c>
      <c r="I69" s="97">
        <v>0.37533187638931798</v>
      </c>
      <c r="J69" s="97">
        <v>0.266008185622506</v>
      </c>
      <c r="K69" s="97">
        <v>0</v>
      </c>
      <c r="L69" s="97">
        <v>2.5550693369736002</v>
      </c>
      <c r="M69" s="4">
        <v>0</v>
      </c>
      <c r="N69" s="4">
        <v>1</v>
      </c>
      <c r="O69" s="24">
        <f t="shared" si="196"/>
        <v>0</v>
      </c>
      <c r="P69" s="30">
        <f t="shared" si="197"/>
        <v>2.8395586159685733</v>
      </c>
      <c r="R69" s="33">
        <v>11</v>
      </c>
      <c r="S69" s="86" t="s">
        <v>161</v>
      </c>
      <c r="T69" s="86" t="s">
        <v>155</v>
      </c>
      <c r="U69" s="1">
        <f t="shared" si="166"/>
        <v>45.325716560742251</v>
      </c>
      <c r="V69" s="1">
        <f t="shared" si="167"/>
        <v>6.0465101306435622</v>
      </c>
      <c r="W69" s="1">
        <f t="shared" si="168"/>
        <v>605.22016980689682</v>
      </c>
      <c r="X69" s="1">
        <f t="shared" si="169"/>
        <v>973.43476885929772</v>
      </c>
      <c r="Y69" s="1">
        <f t="shared" si="170"/>
        <v>114.96154287683821</v>
      </c>
      <c r="Z69" s="1">
        <f t="shared" si="171"/>
        <v>6.6927938015213622</v>
      </c>
      <c r="AA69" s="1">
        <f t="shared" si="172"/>
        <v>5.5534067979646347</v>
      </c>
      <c r="AB69" s="1">
        <f t="shared" si="173"/>
        <v>0</v>
      </c>
      <c r="AC69" s="1">
        <f t="shared" si="174"/>
        <v>0</v>
      </c>
      <c r="AD69" s="1">
        <f t="shared" si="175"/>
        <v>35.561159874371612</v>
      </c>
      <c r="AF69" s="86" t="s">
        <v>161</v>
      </c>
      <c r="AG69" s="86" t="s">
        <v>155</v>
      </c>
      <c r="AH69" s="1">
        <f t="shared" si="201"/>
        <v>45.325716560742251</v>
      </c>
      <c r="AI69" s="1">
        <f t="shared" si="202"/>
        <v>3.0232550653217811</v>
      </c>
      <c r="AJ69" s="1">
        <f t="shared" si="203"/>
        <v>907.83025471034523</v>
      </c>
      <c r="AK69" s="1">
        <f t="shared" si="204"/>
        <v>1946.8695377185954</v>
      </c>
      <c r="AL69" s="1">
        <f t="shared" si="205"/>
        <v>57.480771438419104</v>
      </c>
      <c r="AM69" s="1">
        <f t="shared" si="206"/>
        <v>6.6927938015213622</v>
      </c>
      <c r="AN69" s="1">
        <f t="shared" si="207"/>
        <v>11.106813595929269</v>
      </c>
      <c r="AO69" s="1">
        <f t="shared" si="208"/>
        <v>0</v>
      </c>
      <c r="AP69" s="1">
        <f t="shared" si="209"/>
        <v>0</v>
      </c>
      <c r="AQ69" s="1">
        <f t="shared" si="210"/>
        <v>53.341739811557417</v>
      </c>
      <c r="AR69" s="1">
        <f t="shared" si="211"/>
        <v>3031.6708827024322</v>
      </c>
      <c r="AT69" s="86" t="s">
        <v>161</v>
      </c>
      <c r="AU69" s="86" t="s">
        <v>155</v>
      </c>
      <c r="AV69" s="22">
        <f t="shared" si="212"/>
        <v>0.16445811615399619</v>
      </c>
      <c r="AW69" s="22">
        <f t="shared" si="213"/>
        <v>2.1938928732854641E-2</v>
      </c>
      <c r="AX69" s="22">
        <f t="shared" si="214"/>
        <v>2.1959579800896587</v>
      </c>
      <c r="AY69" s="22">
        <f t="shared" si="215"/>
        <v>3.5319739086939923</v>
      </c>
      <c r="AZ69" s="22">
        <f t="shared" si="216"/>
        <v>0.41712211535243432</v>
      </c>
      <c r="BA69" s="22">
        <f t="shared" si="217"/>
        <v>2.4283879967574001E-2</v>
      </c>
      <c r="BB69" s="22">
        <f t="shared" si="218"/>
        <v>2.0149771245339662E-2</v>
      </c>
      <c r="BC69" s="22">
        <f t="shared" si="219"/>
        <v>0</v>
      </c>
      <c r="BD69" s="22">
        <f t="shared" si="220"/>
        <v>0</v>
      </c>
      <c r="BE69" s="22">
        <f t="shared" si="221"/>
        <v>0.1290287678817551</v>
      </c>
      <c r="BF69" s="33">
        <v>11</v>
      </c>
      <c r="BG69" s="17">
        <f t="shared" si="222"/>
        <v>6.0214187728194029</v>
      </c>
      <c r="BH69" s="1">
        <f t="shared" si="223"/>
        <v>0.4680260913060077</v>
      </c>
      <c r="BI69" s="1">
        <f t="shared" si="224"/>
        <v>1.727931888783651</v>
      </c>
      <c r="BJ69">
        <v>4</v>
      </c>
      <c r="BK69" s="1">
        <f t="shared" si="225"/>
        <v>2.021418772819402</v>
      </c>
      <c r="BL69" s="1">
        <f t="shared" si="226"/>
        <v>0.46334492405286298</v>
      </c>
      <c r="BM69" s="1">
        <f t="shared" si="227"/>
        <v>0.46802609130600814</v>
      </c>
      <c r="BN69" s="1">
        <f t="shared" si="228"/>
        <v>0.10020179769578874</v>
      </c>
      <c r="BO69" s="1">
        <f t="shared" si="229"/>
        <v>0.48762880402043696</v>
      </c>
      <c r="BP69" s="1">
        <f t="shared" si="230"/>
        <v>0.56822788900179688</v>
      </c>
      <c r="BQ69" s="1">
        <f t="shared" si="231"/>
        <v>8.0599084981359925E-2</v>
      </c>
      <c r="BR69" s="86" t="s">
        <v>155</v>
      </c>
      <c r="BS69" s="86" t="s">
        <v>161</v>
      </c>
      <c r="BT69" s="86" t="s">
        <v>155</v>
      </c>
      <c r="BU69" s="1">
        <f t="shared" si="232"/>
        <v>0.88299347717349808</v>
      </c>
      <c r="BV69" s="1">
        <f t="shared" si="233"/>
        <v>0.48762880402043696</v>
      </c>
      <c r="BW69" s="1">
        <f t="shared" si="234"/>
        <v>0.16445811615399619</v>
      </c>
      <c r="BX69" s="1">
        <f t="shared" si="235"/>
        <v>1.5350803973479312</v>
      </c>
      <c r="BY69" s="1">
        <f t="shared" si="236"/>
        <v>0.57520992301054352</v>
      </c>
      <c r="BZ69" s="1">
        <f t="shared" si="237"/>
        <v>0.31765685032711299</v>
      </c>
      <c r="CA69" s="1">
        <f t="shared" si="238"/>
        <v>0.10713322666234347</v>
      </c>
      <c r="CB69" s="1">
        <f t="shared" si="239"/>
        <v>0.26596165182589998</v>
      </c>
      <c r="CC69" s="1">
        <f t="shared" si="240"/>
        <v>0.27509890206943099</v>
      </c>
      <c r="CD69" s="86" t="s">
        <v>155</v>
      </c>
      <c r="CE69" s="86" t="s">
        <v>161</v>
      </c>
      <c r="CF69" s="86" t="s">
        <v>155</v>
      </c>
      <c r="CG69" s="1">
        <f t="shared" si="241"/>
        <v>0.88299347717349808</v>
      </c>
      <c r="CH69" s="1">
        <f t="shared" si="242"/>
        <v>0.48762880402043696</v>
      </c>
      <c r="CI69" s="1">
        <f t="shared" si="243"/>
        <v>5.4819372051332062E-2</v>
      </c>
      <c r="CJ69" s="1">
        <f t="shared" si="244"/>
        <v>1.4254416532452672</v>
      </c>
      <c r="CK69" s="1">
        <f t="shared" si="245"/>
        <v>0.61945255715181957</v>
      </c>
      <c r="CL69" s="1">
        <f t="shared" si="246"/>
        <v>0.34208962738689774</v>
      </c>
      <c r="CM69" s="1">
        <f t="shared" si="247"/>
        <v>3.8457815461282595E-2</v>
      </c>
      <c r="CN69" s="1">
        <f t="shared" si="248"/>
        <v>0.20950262915473147</v>
      </c>
      <c r="CO69" s="1">
        <f t="shared" si="249"/>
        <v>0.29625830768820627</v>
      </c>
      <c r="CP69" s="86" t="s">
        <v>155</v>
      </c>
      <c r="CQ69" s="86" t="s">
        <v>161</v>
      </c>
      <c r="CR69" s="86" t="s">
        <v>155</v>
      </c>
      <c r="CS69" s="1">
        <f t="shared" si="250"/>
        <v>0.91867897197548842</v>
      </c>
      <c r="CT69" s="1">
        <f t="shared" si="251"/>
        <v>0.48762880402043696</v>
      </c>
      <c r="CU69" s="1">
        <f t="shared" si="252"/>
        <v>5.4819372051332062E-2</v>
      </c>
      <c r="CV69" s="1">
        <f t="shared" si="253"/>
        <v>1.4611271480472574</v>
      </c>
      <c r="CW69" s="1">
        <f t="shared" si="254"/>
        <v>0.62874676800254448</v>
      </c>
      <c r="CX69" s="1">
        <f t="shared" si="255"/>
        <v>0.33373468193519973</v>
      </c>
      <c r="CY69" s="1">
        <f t="shared" si="256"/>
        <v>3.7518550062255795E-2</v>
      </c>
      <c r="CZ69" s="1">
        <f t="shared" si="257"/>
        <v>0.20438589102985566</v>
      </c>
      <c r="DA69" s="1">
        <f t="shared" si="258"/>
        <v>0.28902271267980251</v>
      </c>
      <c r="DB69" s="86" t="s">
        <v>155</v>
      </c>
      <c r="DC69" s="86" t="s">
        <v>161</v>
      </c>
      <c r="DD69" s="86" t="s">
        <v>155</v>
      </c>
      <c r="DE69" s="1">
        <f t="shared" si="259"/>
        <v>2.1959579800896587</v>
      </c>
      <c r="DF69" s="1">
        <f t="shared" si="260"/>
        <v>3.5319739086939923</v>
      </c>
      <c r="DG69" s="1">
        <f t="shared" si="261"/>
        <v>0.16445811615399619</v>
      </c>
      <c r="DH69" s="1">
        <f t="shared" si="262"/>
        <v>5.8923900049376474</v>
      </c>
      <c r="DI69" s="1">
        <f t="shared" si="263"/>
        <v>0.37267695760964759</v>
      </c>
      <c r="DJ69" s="1">
        <f t="shared" si="264"/>
        <v>0.59941278593818526</v>
      </c>
      <c r="DK69" s="1">
        <f t="shared" si="265"/>
        <v>2.7910256452167149E-2</v>
      </c>
      <c r="DL69" s="1">
        <f t="shared" si="266"/>
        <v>0.32761664942125979</v>
      </c>
      <c r="DM69" s="1">
        <f t="shared" si="267"/>
        <v>0.51910669997567216</v>
      </c>
      <c r="DN69" s="86" t="s">
        <v>161</v>
      </c>
      <c r="DO69" s="86" t="s">
        <v>155</v>
      </c>
      <c r="DP69" s="62">
        <f t="shared" si="268"/>
        <v>0.16445811615399619</v>
      </c>
      <c r="DQ69" s="62">
        <f t="shared" si="269"/>
        <v>1.727931888783651</v>
      </c>
      <c r="DR69" s="62">
        <f t="shared" si="270"/>
        <v>0.1290287678817551</v>
      </c>
      <c r="DS69" s="1">
        <f t="shared" si="271"/>
        <v>2.0214187728194024</v>
      </c>
      <c r="DT69" s="1">
        <f t="shared" si="272"/>
        <v>8.1357766320046543E-2</v>
      </c>
      <c r="DU69" s="1">
        <f t="shared" si="273"/>
        <v>0.85481143839066731</v>
      </c>
      <c r="DV69" s="1">
        <f t="shared" si="274"/>
        <v>6.3830795289286049E-2</v>
      </c>
      <c r="DW69" s="1">
        <f t="shared" si="275"/>
        <v>0.49123651448461969</v>
      </c>
      <c r="DX69" s="1">
        <f t="shared" si="276"/>
        <v>0.74028842109183446</v>
      </c>
      <c r="DY69" s="86" t="s">
        <v>155</v>
      </c>
      <c r="DZ69" s="1">
        <f t="shared" si="277"/>
        <v>0.29348688403575129</v>
      </c>
      <c r="EA69" s="1">
        <f t="shared" si="278"/>
        <v>3.5319739086939923</v>
      </c>
      <c r="EB69" s="1">
        <f t="shared" si="279"/>
        <v>2.1959579800896587</v>
      </c>
      <c r="EC69" s="1">
        <f t="shared" si="280"/>
        <v>6.021418772819402</v>
      </c>
      <c r="ED69" s="1">
        <f t="shared" si="281"/>
        <v>4.874048710256574E-2</v>
      </c>
      <c r="EE69" s="1">
        <f t="shared" si="282"/>
        <v>0.58656838893804764</v>
      </c>
      <c r="EF69" s="1">
        <f t="shared" si="283"/>
        <v>0.36469112395938669</v>
      </c>
      <c r="EG69" s="1">
        <f t="shared" si="284"/>
        <v>0.6579753184284105</v>
      </c>
      <c r="EH69" s="1">
        <f t="shared" si="285"/>
        <v>0.50798312587726036</v>
      </c>
      <c r="EI69" s="86" t="s">
        <v>161</v>
      </c>
      <c r="EJ69" s="86" t="s">
        <v>155</v>
      </c>
      <c r="EK69" s="62">
        <f t="shared" si="94"/>
        <v>0.16445811615399619</v>
      </c>
      <c r="EL69" s="62">
        <f t="shared" si="95"/>
        <v>2.1959579800896587</v>
      </c>
      <c r="EM69" s="62">
        <f t="shared" si="96"/>
        <v>0</v>
      </c>
      <c r="EN69" s="1">
        <f t="shared" si="286"/>
        <v>2.3604160962436547</v>
      </c>
      <c r="EO69" s="1">
        <f t="shared" si="287"/>
        <v>6.9673358191258472E-2</v>
      </c>
      <c r="EP69" s="1">
        <f t="shared" si="288"/>
        <v>0.93032664180874158</v>
      </c>
      <c r="EQ69" s="1">
        <f t="shared" si="289"/>
        <v>0</v>
      </c>
      <c r="ER69" s="1">
        <f t="shared" si="290"/>
        <v>0.46516332090437079</v>
      </c>
      <c r="ES69" s="1">
        <f t="shared" si="291"/>
        <v>0.80568650562383626</v>
      </c>
    </row>
    <row r="70" spans="1:149" s="24" customFormat="1" x14ac:dyDescent="0.2">
      <c r="A70" s="86" t="s">
        <v>159</v>
      </c>
      <c r="B70" s="86" t="s">
        <v>162</v>
      </c>
      <c r="C70" s="86" t="s">
        <v>155</v>
      </c>
      <c r="D70" s="97">
        <v>3.07312819644185</v>
      </c>
      <c r="E70" s="97">
        <v>0.14864987137306099</v>
      </c>
      <c r="F70" s="97">
        <v>24.671985738992099</v>
      </c>
      <c r="G70" s="97">
        <v>61.989294921754798</v>
      </c>
      <c r="H70" s="97">
        <v>5.5521724599343196</v>
      </c>
      <c r="I70" s="97">
        <v>0.61096649425331295</v>
      </c>
      <c r="J70" s="97">
        <v>0.40919942116109698</v>
      </c>
      <c r="K70" s="97">
        <v>0</v>
      </c>
      <c r="L70" s="97">
        <v>3.54460290732059</v>
      </c>
      <c r="M70" s="4">
        <v>0</v>
      </c>
      <c r="N70" s="4">
        <v>1</v>
      </c>
      <c r="O70" s="24">
        <f t="shared" si="196"/>
        <v>0</v>
      </c>
      <c r="P70" s="30">
        <f t="shared" si="197"/>
        <v>3.9392698976972738</v>
      </c>
      <c r="R70" s="33">
        <v>11</v>
      </c>
      <c r="S70" s="86" t="s">
        <v>162</v>
      </c>
      <c r="T70" s="86" t="s">
        <v>155</v>
      </c>
      <c r="U70" s="1">
        <f t="shared" si="166"/>
        <v>76.237365329740754</v>
      </c>
      <c r="V70" s="1">
        <f t="shared" si="167"/>
        <v>4.7967044650874797</v>
      </c>
      <c r="W70" s="1">
        <f t="shared" si="168"/>
        <v>483.95421222032365</v>
      </c>
      <c r="X70" s="1">
        <f t="shared" si="169"/>
        <v>1031.6075041064203</v>
      </c>
      <c r="Y70" s="1">
        <f t="shared" si="170"/>
        <v>117.88051931919999</v>
      </c>
      <c r="Z70" s="1">
        <f t="shared" si="171"/>
        <v>10.894552322633968</v>
      </c>
      <c r="AA70" s="1">
        <f t="shared" si="172"/>
        <v>8.542785410461315</v>
      </c>
      <c r="AB70" s="1">
        <f t="shared" si="173"/>
        <v>0</v>
      </c>
      <c r="AC70" s="1">
        <f t="shared" si="174"/>
        <v>0</v>
      </c>
      <c r="AD70" s="1">
        <f t="shared" si="175"/>
        <v>49.333373797085464</v>
      </c>
      <c r="AF70" s="86" t="s">
        <v>162</v>
      </c>
      <c r="AG70" s="86" t="s">
        <v>155</v>
      </c>
      <c r="AH70" s="1">
        <f t="shared" si="201"/>
        <v>76.237365329740754</v>
      </c>
      <c r="AI70" s="1">
        <f t="shared" si="202"/>
        <v>2.3983522325437399</v>
      </c>
      <c r="AJ70" s="1">
        <f t="shared" si="203"/>
        <v>725.93131833048551</v>
      </c>
      <c r="AK70" s="1">
        <f t="shared" si="204"/>
        <v>2063.2150082128405</v>
      </c>
      <c r="AL70" s="1">
        <f t="shared" si="205"/>
        <v>58.940259659599995</v>
      </c>
      <c r="AM70" s="1">
        <f t="shared" si="206"/>
        <v>10.894552322633968</v>
      </c>
      <c r="AN70" s="1">
        <f t="shared" si="207"/>
        <v>17.08557082092263</v>
      </c>
      <c r="AO70" s="1">
        <f t="shared" si="208"/>
        <v>0</v>
      </c>
      <c r="AP70" s="1">
        <f t="shared" si="209"/>
        <v>0</v>
      </c>
      <c r="AQ70" s="1">
        <f t="shared" si="210"/>
        <v>74.000060695628193</v>
      </c>
      <c r="AR70" s="1">
        <f t="shared" si="211"/>
        <v>3028.7024876043956</v>
      </c>
      <c r="AT70" s="86" t="s">
        <v>162</v>
      </c>
      <c r="AU70" s="86" t="s">
        <v>155</v>
      </c>
      <c r="AV70" s="22">
        <f t="shared" si="212"/>
        <v>0.27688788253694147</v>
      </c>
      <c r="AW70" s="22">
        <f t="shared" si="213"/>
        <v>1.7421238742302704E-2</v>
      </c>
      <c r="AX70" s="22">
        <f t="shared" si="214"/>
        <v>1.7576821613252187</v>
      </c>
      <c r="AY70" s="22">
        <f t="shared" si="215"/>
        <v>3.7467141759923299</v>
      </c>
      <c r="AZ70" s="22">
        <f t="shared" si="216"/>
        <v>0.428132415718665</v>
      </c>
      <c r="BA70" s="22">
        <f t="shared" si="217"/>
        <v>3.9568123986903458E-2</v>
      </c>
      <c r="BB70" s="22">
        <f t="shared" si="218"/>
        <v>3.1026698693473246E-2</v>
      </c>
      <c r="BC70" s="22">
        <f t="shared" si="219"/>
        <v>0</v>
      </c>
      <c r="BD70" s="22">
        <f t="shared" si="220"/>
        <v>0</v>
      </c>
      <c r="BE70" s="22">
        <f t="shared" si="221"/>
        <v>0.17917478325749059</v>
      </c>
      <c r="BF70" s="33">
        <v>11</v>
      </c>
      <c r="BG70" s="17">
        <f t="shared" si="222"/>
        <v>5.9604590031119802</v>
      </c>
      <c r="BH70" s="1">
        <f t="shared" si="223"/>
        <v>0.25328582400767008</v>
      </c>
      <c r="BI70" s="1">
        <f t="shared" si="224"/>
        <v>1.5043963373175486</v>
      </c>
      <c r="BJ70">
        <v>4</v>
      </c>
      <c r="BK70" s="1">
        <f t="shared" si="225"/>
        <v>1.9604590031119806</v>
      </c>
      <c r="BL70" s="1">
        <f t="shared" si="226"/>
        <v>0.48512177844787119</v>
      </c>
      <c r="BM70" s="1">
        <f t="shared" si="227"/>
        <v>0.25328582400766919</v>
      </c>
      <c r="BN70" s="1">
        <f t="shared" si="228"/>
        <v>0.39551087320099931</v>
      </c>
      <c r="BO70" s="1">
        <f t="shared" si="229"/>
        <v>0.52468990243477465</v>
      </c>
      <c r="BP70" s="1">
        <f t="shared" si="230"/>
        <v>0.6487966972086685</v>
      </c>
      <c r="BQ70" s="1">
        <f t="shared" si="231"/>
        <v>0.12410679477389386</v>
      </c>
      <c r="BR70" s="86" t="s">
        <v>155</v>
      </c>
      <c r="BS70" s="86" t="s">
        <v>162</v>
      </c>
      <c r="BT70" s="86" t="s">
        <v>155</v>
      </c>
      <c r="BU70" s="1">
        <f t="shared" si="232"/>
        <v>0.93667854399808248</v>
      </c>
      <c r="BV70" s="1">
        <f t="shared" si="233"/>
        <v>0.52468990243477465</v>
      </c>
      <c r="BW70" s="1">
        <f t="shared" si="234"/>
        <v>0.27688788253694147</v>
      </c>
      <c r="BX70" s="1">
        <f t="shared" si="235"/>
        <v>1.7382563289697985</v>
      </c>
      <c r="BY70" s="1">
        <f t="shared" si="236"/>
        <v>0.53886100018011607</v>
      </c>
      <c r="BZ70" s="1">
        <f t="shared" si="237"/>
        <v>0.30184840618169317</v>
      </c>
      <c r="CA70" s="1">
        <f t="shared" si="238"/>
        <v>0.15929059363819079</v>
      </c>
      <c r="CB70" s="1">
        <f t="shared" si="239"/>
        <v>0.3102147967290374</v>
      </c>
      <c r="CC70" s="1">
        <f t="shared" si="240"/>
        <v>0.26140838784519005</v>
      </c>
      <c r="CD70" s="86" t="s">
        <v>155</v>
      </c>
      <c r="CE70" s="86" t="s">
        <v>162</v>
      </c>
      <c r="CF70" s="86" t="s">
        <v>155</v>
      </c>
      <c r="CG70" s="1">
        <f t="shared" si="241"/>
        <v>0.93667854399808248</v>
      </c>
      <c r="CH70" s="1">
        <f t="shared" si="242"/>
        <v>0.52468990243477465</v>
      </c>
      <c r="CI70" s="1">
        <f t="shared" si="243"/>
        <v>9.229596084564716E-2</v>
      </c>
      <c r="CJ70" s="1">
        <f t="shared" si="244"/>
        <v>1.5536644072785042</v>
      </c>
      <c r="CK70" s="1">
        <f t="shared" si="245"/>
        <v>0.60288344098634994</v>
      </c>
      <c r="CL70" s="1">
        <f t="shared" si="246"/>
        <v>0.33771121998852655</v>
      </c>
      <c r="CM70" s="1">
        <f t="shared" si="247"/>
        <v>5.9405339025123544E-2</v>
      </c>
      <c r="CN70" s="1">
        <f t="shared" si="248"/>
        <v>0.22826094901938682</v>
      </c>
      <c r="CO70" s="1">
        <f t="shared" si="249"/>
        <v>0.29246649565309907</v>
      </c>
      <c r="CP70" s="86" t="s">
        <v>155</v>
      </c>
      <c r="CQ70" s="86" t="s">
        <v>162</v>
      </c>
      <c r="CR70" s="86" t="s">
        <v>155</v>
      </c>
      <c r="CS70" s="1">
        <f t="shared" si="250"/>
        <v>0.70608352107396732</v>
      </c>
      <c r="CT70" s="1">
        <f t="shared" si="251"/>
        <v>0.52468990243477465</v>
      </c>
      <c r="CU70" s="1">
        <f t="shared" si="252"/>
        <v>9.229596084564716E-2</v>
      </c>
      <c r="CV70" s="1">
        <f t="shared" si="253"/>
        <v>1.323069384354389</v>
      </c>
      <c r="CW70" s="1">
        <f t="shared" si="254"/>
        <v>0.5336708183437493</v>
      </c>
      <c r="CX70" s="1">
        <f t="shared" si="255"/>
        <v>0.39657020912082003</v>
      </c>
      <c r="CY70" s="1">
        <f t="shared" si="256"/>
        <v>6.9758972535430799E-2</v>
      </c>
      <c r="CZ70" s="1">
        <f t="shared" si="257"/>
        <v>0.26804407709584083</v>
      </c>
      <c r="DA70" s="1">
        <f t="shared" si="258"/>
        <v>0.34343987548273741</v>
      </c>
      <c r="DB70" s="86" t="s">
        <v>155</v>
      </c>
      <c r="DC70" s="86" t="s">
        <v>162</v>
      </c>
      <c r="DD70" s="86" t="s">
        <v>155</v>
      </c>
      <c r="DE70" s="1">
        <f t="shared" si="259"/>
        <v>1.7576821613252187</v>
      </c>
      <c r="DF70" s="1">
        <f t="shared" si="260"/>
        <v>3.7467141759923299</v>
      </c>
      <c r="DG70" s="1">
        <f t="shared" si="261"/>
        <v>0.27688788253694147</v>
      </c>
      <c r="DH70" s="1">
        <f t="shared" si="262"/>
        <v>5.7812842198544905</v>
      </c>
      <c r="DI70" s="1">
        <f t="shared" si="263"/>
        <v>0.30402970940070095</v>
      </c>
      <c r="DJ70" s="1">
        <f t="shared" si="264"/>
        <v>0.64807645386557922</v>
      </c>
      <c r="DK70" s="1">
        <f t="shared" si="265"/>
        <v>4.7893836733719775E-2</v>
      </c>
      <c r="DL70" s="1">
        <f t="shared" si="266"/>
        <v>0.37193206366650938</v>
      </c>
      <c r="DM70" s="1">
        <f t="shared" si="267"/>
        <v>0.56125067264212536</v>
      </c>
      <c r="DN70" s="86" t="s">
        <v>162</v>
      </c>
      <c r="DO70" s="86" t="s">
        <v>155</v>
      </c>
      <c r="DP70" s="62">
        <f t="shared" si="268"/>
        <v>0.27688788253694147</v>
      </c>
      <c r="DQ70" s="62">
        <f t="shared" si="269"/>
        <v>1.5043963373175486</v>
      </c>
      <c r="DR70" s="62">
        <f t="shared" si="270"/>
        <v>0.17917478325749059</v>
      </c>
      <c r="DS70" s="1">
        <f t="shared" si="271"/>
        <v>1.9604590031119806</v>
      </c>
      <c r="DT70" s="1">
        <f t="shared" si="272"/>
        <v>0.1412362523763144</v>
      </c>
      <c r="DU70" s="1">
        <f t="shared" si="273"/>
        <v>0.76736944507868299</v>
      </c>
      <c r="DV70" s="1">
        <f t="shared" si="274"/>
        <v>9.1394302545002623E-2</v>
      </c>
      <c r="DW70" s="1">
        <f t="shared" si="275"/>
        <v>0.47507902508434413</v>
      </c>
      <c r="DX70" s="1">
        <f t="shared" si="276"/>
        <v>0.66456143352610697</v>
      </c>
      <c r="DY70" s="86" t="s">
        <v>155</v>
      </c>
      <c r="DZ70" s="1">
        <f t="shared" si="277"/>
        <v>0.45606266579443205</v>
      </c>
      <c r="EA70" s="1">
        <f t="shared" si="278"/>
        <v>3.7467141759923299</v>
      </c>
      <c r="EB70" s="1">
        <f t="shared" si="279"/>
        <v>1.7576821613252187</v>
      </c>
      <c r="EC70" s="1">
        <f t="shared" si="280"/>
        <v>5.9604590031119811</v>
      </c>
      <c r="ED70" s="1">
        <f t="shared" si="281"/>
        <v>7.6514688811099921E-2</v>
      </c>
      <c r="EE70" s="1">
        <f t="shared" si="282"/>
        <v>0.62859490754590452</v>
      </c>
      <c r="EF70" s="1">
        <f t="shared" si="283"/>
        <v>0.29489040364299551</v>
      </c>
      <c r="EG70" s="1">
        <f t="shared" si="284"/>
        <v>0.60918785741594772</v>
      </c>
      <c r="EH70" s="1">
        <f t="shared" si="285"/>
        <v>0.54437915862428377</v>
      </c>
      <c r="EI70" s="86" t="s">
        <v>162</v>
      </c>
      <c r="EJ70" s="86" t="s">
        <v>155</v>
      </c>
      <c r="EK70" s="62">
        <f t="shared" si="94"/>
        <v>0.27688788253694147</v>
      </c>
      <c r="EL70" s="62">
        <f t="shared" si="95"/>
        <v>1.7576821613252187</v>
      </c>
      <c r="EM70" s="62">
        <f t="shared" si="96"/>
        <v>0</v>
      </c>
      <c r="EN70" s="1">
        <f t="shared" si="286"/>
        <v>2.0345700438621601</v>
      </c>
      <c r="EO70" s="1">
        <f t="shared" si="287"/>
        <v>0.1360915950631682</v>
      </c>
      <c r="EP70" s="1">
        <f t="shared" si="288"/>
        <v>0.86390840493683185</v>
      </c>
      <c r="EQ70" s="1">
        <f t="shared" si="289"/>
        <v>0</v>
      </c>
      <c r="ER70" s="1">
        <f t="shared" si="290"/>
        <v>0.43195420246841593</v>
      </c>
      <c r="ES70" s="1">
        <f t="shared" si="291"/>
        <v>0.74816662521819011</v>
      </c>
    </row>
    <row r="71" spans="1:149" s="24" customFormat="1" x14ac:dyDescent="0.2">
      <c r="A71" s="86" t="s">
        <v>159</v>
      </c>
      <c r="B71" s="86" t="s">
        <v>163</v>
      </c>
      <c r="C71" s="86" t="s">
        <v>155</v>
      </c>
      <c r="D71" s="97">
        <v>4.22810636219761</v>
      </c>
      <c r="E71" s="97">
        <v>0.13774118357159701</v>
      </c>
      <c r="F71" s="97">
        <v>27.2449269368858</v>
      </c>
      <c r="G71" s="97">
        <v>60.368118589823801</v>
      </c>
      <c r="H71" s="97">
        <v>4.1398746588473196</v>
      </c>
      <c r="I71" s="97">
        <v>0.83876958880559704</v>
      </c>
      <c r="J71" s="97">
        <v>0.16063620882614199</v>
      </c>
      <c r="K71" s="97">
        <v>6.4854405600384496E-2</v>
      </c>
      <c r="L71" s="97">
        <v>2.7693811068339702</v>
      </c>
      <c r="M71" s="4">
        <v>0</v>
      </c>
      <c r="N71" s="4">
        <v>1</v>
      </c>
      <c r="O71" s="24">
        <f t="shared" si="196"/>
        <v>0</v>
      </c>
      <c r="P71" s="30">
        <f t="shared" si="197"/>
        <v>3.0777325174765835</v>
      </c>
      <c r="R71" s="33">
        <v>11</v>
      </c>
      <c r="S71" s="86" t="s">
        <v>163</v>
      </c>
      <c r="T71" s="86" t="s">
        <v>155</v>
      </c>
      <c r="U71" s="1">
        <f t="shared" si="166"/>
        <v>104.88976338867799</v>
      </c>
      <c r="V71" s="1">
        <f t="shared" si="167"/>
        <v>4.4446977596514046</v>
      </c>
      <c r="W71" s="1">
        <f t="shared" si="168"/>
        <v>534.42383163761872</v>
      </c>
      <c r="X71" s="1">
        <f t="shared" si="169"/>
        <v>1004.6283672794774</v>
      </c>
      <c r="Y71" s="1">
        <f t="shared" si="170"/>
        <v>87.89542800100466</v>
      </c>
      <c r="Z71" s="1">
        <f t="shared" si="171"/>
        <v>14.956661711940034</v>
      </c>
      <c r="AA71" s="1">
        <f t="shared" si="172"/>
        <v>3.3535742969967015</v>
      </c>
      <c r="AB71" s="1">
        <f t="shared" si="173"/>
        <v>0.91424841621464137</v>
      </c>
      <c r="AC71" s="1">
        <f t="shared" si="174"/>
        <v>0</v>
      </c>
      <c r="AD71" s="1">
        <f t="shared" si="175"/>
        <v>38.543926330326656</v>
      </c>
      <c r="AF71" s="86" t="s">
        <v>163</v>
      </c>
      <c r="AG71" s="86" t="s">
        <v>155</v>
      </c>
      <c r="AH71" s="1">
        <f t="shared" si="201"/>
        <v>104.88976338867799</v>
      </c>
      <c r="AI71" s="1">
        <f t="shared" si="202"/>
        <v>2.2223488798257023</v>
      </c>
      <c r="AJ71" s="1">
        <f t="shared" si="203"/>
        <v>801.63574745642813</v>
      </c>
      <c r="AK71" s="1">
        <f t="shared" si="204"/>
        <v>2009.2567345589548</v>
      </c>
      <c r="AL71" s="1">
        <f t="shared" si="205"/>
        <v>43.94771400050233</v>
      </c>
      <c r="AM71" s="1">
        <f t="shared" si="206"/>
        <v>14.956661711940034</v>
      </c>
      <c r="AN71" s="1">
        <f t="shared" si="207"/>
        <v>6.707148593993403</v>
      </c>
      <c r="AO71" s="1">
        <f t="shared" si="208"/>
        <v>0.91424841621464137</v>
      </c>
      <c r="AP71" s="1">
        <f t="shared" si="209"/>
        <v>0</v>
      </c>
      <c r="AQ71" s="1">
        <f t="shared" si="210"/>
        <v>57.815889495489984</v>
      </c>
      <c r="AR71" s="1">
        <f t="shared" si="211"/>
        <v>3042.3462565020268</v>
      </c>
      <c r="AT71" s="86" t="s">
        <v>163</v>
      </c>
      <c r="AU71" s="86" t="s">
        <v>155</v>
      </c>
      <c r="AV71" s="22">
        <f t="shared" si="212"/>
        <v>0.37924263052228591</v>
      </c>
      <c r="AW71" s="22">
        <f t="shared" si="213"/>
        <v>1.607038490496451E-2</v>
      </c>
      <c r="AX71" s="22">
        <f t="shared" si="214"/>
        <v>1.9322791202513767</v>
      </c>
      <c r="AY71" s="22">
        <f t="shared" si="215"/>
        <v>3.6323649934508664</v>
      </c>
      <c r="AZ71" s="22">
        <f t="shared" si="216"/>
        <v>0.31779739270134821</v>
      </c>
      <c r="BA71" s="22">
        <f t="shared" si="217"/>
        <v>5.4077762674030055E-2</v>
      </c>
      <c r="BB71" s="22">
        <f t="shared" si="218"/>
        <v>1.2125285604202606E-2</v>
      </c>
      <c r="BC71" s="22">
        <f t="shared" si="219"/>
        <v>3.3055844833138424E-3</v>
      </c>
      <c r="BD71" s="22">
        <f t="shared" si="220"/>
        <v>0</v>
      </c>
      <c r="BE71" s="22">
        <f t="shared" si="221"/>
        <v>0.13936059668667458</v>
      </c>
      <c r="BF71" s="33">
        <v>11</v>
      </c>
      <c r="BG71" s="17">
        <f t="shared" si="222"/>
        <v>6.0865529253945168</v>
      </c>
      <c r="BH71" s="1">
        <f t="shared" si="223"/>
        <v>0.36763500654913361</v>
      </c>
      <c r="BI71" s="1">
        <f t="shared" si="224"/>
        <v>1.5646441137022431</v>
      </c>
      <c r="BJ71">
        <v>4</v>
      </c>
      <c r="BK71" s="1">
        <f t="shared" si="225"/>
        <v>2.0832473409112038</v>
      </c>
      <c r="BL71" s="1">
        <f t="shared" si="226"/>
        <v>0.38794554028034278</v>
      </c>
      <c r="BM71" s="1">
        <f t="shared" si="227"/>
        <v>0.36763500654913273</v>
      </c>
      <c r="BN71" s="1">
        <f t="shared" si="228"/>
        <v>0.12950060778867556</v>
      </c>
      <c r="BO71" s="1">
        <f t="shared" si="229"/>
        <v>0.44202330295437287</v>
      </c>
      <c r="BP71" s="1">
        <f t="shared" si="230"/>
        <v>0.49713561433780828</v>
      </c>
      <c r="BQ71" s="1">
        <f t="shared" si="231"/>
        <v>5.5112311383435419E-2</v>
      </c>
      <c r="BR71" s="86" t="s">
        <v>155</v>
      </c>
      <c r="BS71" s="86" t="s">
        <v>163</v>
      </c>
      <c r="BT71" s="86" t="s">
        <v>155</v>
      </c>
      <c r="BU71" s="1">
        <f t="shared" si="232"/>
        <v>0.9080912483627166</v>
      </c>
      <c r="BV71" s="1">
        <f t="shared" si="233"/>
        <v>0.44202330295437281</v>
      </c>
      <c r="BW71" s="1">
        <f t="shared" si="234"/>
        <v>0.38254821500559977</v>
      </c>
      <c r="BX71" s="1">
        <f t="shared" si="235"/>
        <v>1.7326627663226892</v>
      </c>
      <c r="BY71" s="1">
        <f t="shared" si="236"/>
        <v>0.52410155398560387</v>
      </c>
      <c r="BZ71" s="1">
        <f t="shared" si="237"/>
        <v>0.25511213811819794</v>
      </c>
      <c r="CA71" s="1">
        <f t="shared" si="238"/>
        <v>0.22078630789619819</v>
      </c>
      <c r="CB71" s="1">
        <f t="shared" si="239"/>
        <v>0.34834237695529713</v>
      </c>
      <c r="CC71" s="1">
        <f t="shared" si="240"/>
        <v>0.22093359242412383</v>
      </c>
      <c r="CD71" s="86" t="s">
        <v>155</v>
      </c>
      <c r="CE71" s="86" t="s">
        <v>163</v>
      </c>
      <c r="CF71" s="86" t="s">
        <v>155</v>
      </c>
      <c r="CG71" s="1">
        <f t="shared" si="241"/>
        <v>0.9080912483627166</v>
      </c>
      <c r="CH71" s="1">
        <f t="shared" si="242"/>
        <v>0.44202330295437281</v>
      </c>
      <c r="CI71" s="1">
        <f t="shared" si="243"/>
        <v>0.12751607166853327</v>
      </c>
      <c r="CJ71" s="1">
        <f t="shared" si="244"/>
        <v>1.4776306229856226</v>
      </c>
      <c r="CK71" s="1">
        <f t="shared" si="245"/>
        <v>0.61455903406216317</v>
      </c>
      <c r="CL71" s="1">
        <f t="shared" si="246"/>
        <v>0.29914330149793716</v>
      </c>
      <c r="CM71" s="1">
        <f t="shared" si="247"/>
        <v>8.6297664439899738E-2</v>
      </c>
      <c r="CN71" s="1">
        <f t="shared" si="248"/>
        <v>0.23586931518886833</v>
      </c>
      <c r="CO71" s="1">
        <f t="shared" si="249"/>
        <v>0.25906569846916111</v>
      </c>
      <c r="CP71" s="86" t="s">
        <v>155</v>
      </c>
      <c r="CQ71" s="86" t="s">
        <v>163</v>
      </c>
      <c r="CR71" s="86" t="s">
        <v>155</v>
      </c>
      <c r="CS71" s="1">
        <f t="shared" si="250"/>
        <v>0.81480820699183931</v>
      </c>
      <c r="CT71" s="1">
        <f t="shared" si="251"/>
        <v>0.44202330295437281</v>
      </c>
      <c r="CU71" s="1">
        <f t="shared" si="252"/>
        <v>0.12751607166853327</v>
      </c>
      <c r="CV71" s="1">
        <f t="shared" si="253"/>
        <v>1.3843475816147455</v>
      </c>
      <c r="CW71" s="1">
        <f t="shared" si="254"/>
        <v>0.58858643437034941</v>
      </c>
      <c r="CX71" s="1">
        <f t="shared" si="255"/>
        <v>0.3193008091499559</v>
      </c>
      <c r="CY71" s="1">
        <f t="shared" si="256"/>
        <v>9.2112756479694649E-2</v>
      </c>
      <c r="CZ71" s="1">
        <f t="shared" si="257"/>
        <v>0.25176316105467261</v>
      </c>
      <c r="DA71" s="1">
        <f t="shared" si="258"/>
        <v>0.27652261217278851</v>
      </c>
      <c r="DB71" s="86" t="s">
        <v>155</v>
      </c>
      <c r="DC71" s="86" t="s">
        <v>163</v>
      </c>
      <c r="DD71" s="86" t="s">
        <v>155</v>
      </c>
      <c r="DE71" s="1">
        <f t="shared" si="259"/>
        <v>1.9322791202513767</v>
      </c>
      <c r="DF71" s="1">
        <f t="shared" si="260"/>
        <v>3.6323649934508664</v>
      </c>
      <c r="DG71" s="1">
        <f t="shared" si="261"/>
        <v>0.38254821500559977</v>
      </c>
      <c r="DH71" s="1">
        <f t="shared" si="262"/>
        <v>5.9471923287078434</v>
      </c>
      <c r="DI71" s="1">
        <f t="shared" si="263"/>
        <v>0.32490610921123619</v>
      </c>
      <c r="DJ71" s="1">
        <f t="shared" si="264"/>
        <v>0.61076972001006002</v>
      </c>
      <c r="DK71" s="1">
        <f t="shared" si="265"/>
        <v>6.4324170778703685E-2</v>
      </c>
      <c r="DL71" s="1">
        <f t="shared" si="266"/>
        <v>0.36970903078373368</v>
      </c>
      <c r="DM71" s="1">
        <f t="shared" si="267"/>
        <v>0.52894209339102072</v>
      </c>
      <c r="DN71" s="86" t="s">
        <v>163</v>
      </c>
      <c r="DO71" s="86" t="s">
        <v>155</v>
      </c>
      <c r="DP71" s="62">
        <f t="shared" si="268"/>
        <v>0.37924263052228591</v>
      </c>
      <c r="DQ71" s="62">
        <f t="shared" si="269"/>
        <v>1.5646441137022431</v>
      </c>
      <c r="DR71" s="62">
        <f t="shared" si="270"/>
        <v>0.13936059668667458</v>
      </c>
      <c r="DS71" s="1">
        <f t="shared" si="271"/>
        <v>2.0832473409112038</v>
      </c>
      <c r="DT71" s="1">
        <f t="shared" si="272"/>
        <v>0.18204397676389533</v>
      </c>
      <c r="DU71" s="1">
        <f t="shared" si="273"/>
        <v>0.75106017560923621</v>
      </c>
      <c r="DV71" s="1">
        <f t="shared" si="274"/>
        <v>6.6895847626868371E-2</v>
      </c>
      <c r="DW71" s="1">
        <f t="shared" si="275"/>
        <v>0.44242593543148645</v>
      </c>
      <c r="DX71" s="1">
        <f t="shared" si="276"/>
        <v>0.6504371918484001</v>
      </c>
      <c r="DY71" s="86" t="s">
        <v>155</v>
      </c>
      <c r="DZ71" s="1">
        <f t="shared" si="277"/>
        <v>0.51860322720896046</v>
      </c>
      <c r="EA71" s="1">
        <f t="shared" si="278"/>
        <v>3.6323649934508664</v>
      </c>
      <c r="EB71" s="1">
        <f t="shared" si="279"/>
        <v>1.9322791202513767</v>
      </c>
      <c r="EC71" s="1">
        <f t="shared" si="280"/>
        <v>6.0832473409112033</v>
      </c>
      <c r="ED71" s="1">
        <f t="shared" si="281"/>
        <v>8.5251050655336238E-2</v>
      </c>
      <c r="EE71" s="1">
        <f t="shared" si="282"/>
        <v>0.59710953539935763</v>
      </c>
      <c r="EF71" s="1">
        <f t="shared" si="283"/>
        <v>0.31763941394530615</v>
      </c>
      <c r="EG71" s="1">
        <f t="shared" si="284"/>
        <v>0.61619418164498496</v>
      </c>
      <c r="EH71" s="1">
        <f t="shared" si="285"/>
        <v>0.51711202649776722</v>
      </c>
      <c r="EI71" s="86" t="s">
        <v>163</v>
      </c>
      <c r="EJ71" s="86" t="s">
        <v>155</v>
      </c>
      <c r="EK71" s="62">
        <f t="shared" si="94"/>
        <v>0.37924263052228591</v>
      </c>
      <c r="EL71" s="62">
        <f t="shared" si="95"/>
        <v>1.9322791202513767</v>
      </c>
      <c r="EM71" s="62">
        <f t="shared" si="96"/>
        <v>0</v>
      </c>
      <c r="EN71" s="1">
        <f t="shared" si="286"/>
        <v>2.3115217507736627</v>
      </c>
      <c r="EO71" s="1">
        <f t="shared" si="287"/>
        <v>0.16406621758819875</v>
      </c>
      <c r="EP71" s="1">
        <f t="shared" si="288"/>
        <v>0.83593378241180116</v>
      </c>
      <c r="EQ71" s="1">
        <f t="shared" si="289"/>
        <v>0</v>
      </c>
      <c r="ER71" s="1">
        <f t="shared" si="290"/>
        <v>0.41796689120590058</v>
      </c>
      <c r="ES71" s="1">
        <f t="shared" si="291"/>
        <v>0.72393989145023319</v>
      </c>
    </row>
    <row r="72" spans="1:149" s="24" customFormat="1" x14ac:dyDescent="0.2">
      <c r="A72" s="86" t="s">
        <v>159</v>
      </c>
      <c r="B72" s="86" t="s">
        <v>165</v>
      </c>
      <c r="C72" s="86" t="s">
        <v>155</v>
      </c>
      <c r="D72" s="97">
        <v>4.7048966702269199</v>
      </c>
      <c r="E72" s="97">
        <v>0.12494379341808801</v>
      </c>
      <c r="F72" s="97">
        <v>28.323081349241502</v>
      </c>
      <c r="G72" s="97">
        <v>51.901481106058597</v>
      </c>
      <c r="H72" s="97">
        <v>7.7886172719215896</v>
      </c>
      <c r="I72" s="97">
        <v>0.36939966290958698</v>
      </c>
      <c r="J72" s="97">
        <v>0.41804502246514602</v>
      </c>
      <c r="K72" s="97">
        <v>8.6126768070846293E-2</v>
      </c>
      <c r="L72" s="97">
        <v>6.2750991091515598</v>
      </c>
      <c r="M72" s="4">
        <v>0</v>
      </c>
      <c r="N72" s="4">
        <v>1</v>
      </c>
      <c r="O72" s="24">
        <f t="shared" si="196"/>
        <v>0</v>
      </c>
      <c r="P72" s="30">
        <f t="shared" si="197"/>
        <v>6.9737879452435916</v>
      </c>
      <c r="R72" s="33">
        <v>11</v>
      </c>
      <c r="S72" s="86" t="s">
        <v>165</v>
      </c>
      <c r="T72" s="86" t="s">
        <v>155</v>
      </c>
      <c r="U72" s="1">
        <f t="shared" ref="U72:U103" si="292">D72*1000/D$5</f>
        <v>116.71785339188588</v>
      </c>
      <c r="V72" s="1">
        <f t="shared" ref="V72:V103" si="293">E72*1000/E$5</f>
        <v>4.0317455120389809</v>
      </c>
      <c r="W72" s="1">
        <f t="shared" ref="W72:W103" si="294">F72*1000/F$5</f>
        <v>555.57240779210474</v>
      </c>
      <c r="X72" s="1">
        <f t="shared" ref="X72:X103" si="295">G72*1000/G$5</f>
        <v>863.72909146378095</v>
      </c>
      <c r="Y72" s="1">
        <f t="shared" ref="Y72:Y103" si="296">H72*1000/H$5</f>
        <v>165.36342403230549</v>
      </c>
      <c r="Z72" s="1">
        <f t="shared" ref="Z72:Z103" si="297">I72*1000/I$5</f>
        <v>6.5870125340511239</v>
      </c>
      <c r="AA72" s="1">
        <f t="shared" ref="AA72:AA103" si="298">J72*1000/J$5</f>
        <v>8.7274534961408357</v>
      </c>
      <c r="AB72" s="1">
        <f t="shared" ref="AB72:AB103" si="299">K72*1000/K$5</f>
        <v>1.2141235521861007</v>
      </c>
      <c r="AC72" s="1">
        <f t="shared" ref="AC72:AC103" si="300">O72*1000/O$5</f>
        <v>0</v>
      </c>
      <c r="AD72" s="1">
        <f t="shared" ref="AD72:AD103" si="301">P72*1000/P$5</f>
        <v>87.336104511503976</v>
      </c>
      <c r="AF72" s="86" t="s">
        <v>165</v>
      </c>
      <c r="AG72" s="86" t="s">
        <v>155</v>
      </c>
      <c r="AH72" s="1">
        <f t="shared" si="201"/>
        <v>116.71785339188588</v>
      </c>
      <c r="AI72" s="1">
        <f t="shared" si="202"/>
        <v>2.0158727560194905</v>
      </c>
      <c r="AJ72" s="1">
        <f t="shared" si="203"/>
        <v>833.35861168815711</v>
      </c>
      <c r="AK72" s="1">
        <f t="shared" si="204"/>
        <v>1727.4581829275619</v>
      </c>
      <c r="AL72" s="1">
        <f t="shared" si="205"/>
        <v>82.681712016152744</v>
      </c>
      <c r="AM72" s="1">
        <f t="shared" si="206"/>
        <v>6.5870125340511239</v>
      </c>
      <c r="AN72" s="1">
        <f t="shared" si="207"/>
        <v>17.454906992281671</v>
      </c>
      <c r="AO72" s="1">
        <f t="shared" si="208"/>
        <v>1.2141235521861007</v>
      </c>
      <c r="AP72" s="1">
        <f t="shared" si="209"/>
        <v>0</v>
      </c>
      <c r="AQ72" s="1">
        <f t="shared" si="210"/>
        <v>131.00415676725595</v>
      </c>
      <c r="AR72" s="1">
        <f t="shared" si="211"/>
        <v>2918.4924326255523</v>
      </c>
      <c r="AT72" s="86" t="s">
        <v>165</v>
      </c>
      <c r="AU72" s="86" t="s">
        <v>155</v>
      </c>
      <c r="AV72" s="22">
        <f t="shared" si="212"/>
        <v>0.43991766877932864</v>
      </c>
      <c r="AW72" s="22">
        <f t="shared" si="213"/>
        <v>1.5195927916979756E-2</v>
      </c>
      <c r="AX72" s="22">
        <f t="shared" si="214"/>
        <v>2.0939908623354797</v>
      </c>
      <c r="AY72" s="22">
        <f t="shared" si="215"/>
        <v>3.2554547340574134</v>
      </c>
      <c r="AZ72" s="22">
        <f t="shared" si="216"/>
        <v>0.62326619182594301</v>
      </c>
      <c r="BA72" s="22">
        <f t="shared" si="217"/>
        <v>2.4826906201493221E-2</v>
      </c>
      <c r="BB72" s="22">
        <f t="shared" si="218"/>
        <v>3.2894376351417599E-2</v>
      </c>
      <c r="BC72" s="22">
        <f t="shared" si="219"/>
        <v>4.5761157112311846E-3</v>
      </c>
      <c r="BD72" s="22">
        <f t="shared" si="220"/>
        <v>0</v>
      </c>
      <c r="BE72" s="22">
        <f t="shared" si="221"/>
        <v>0.32917582341040214</v>
      </c>
      <c r="BF72" s="33">
        <v>11</v>
      </c>
      <c r="BG72" s="17">
        <f t="shared" si="222"/>
        <v>6.123115204293855</v>
      </c>
      <c r="BH72" s="1">
        <f t="shared" si="223"/>
        <v>0.74454526594258663</v>
      </c>
      <c r="BI72" s="1">
        <f t="shared" si="224"/>
        <v>1.3494455963928931</v>
      </c>
      <c r="BJ72">
        <v>4</v>
      </c>
      <c r="BK72" s="1">
        <f t="shared" si="225"/>
        <v>2.1185390885826236</v>
      </c>
      <c r="BL72" s="1">
        <f t="shared" si="226"/>
        <v>0.66328902594441597</v>
      </c>
      <c r="BM72" s="1">
        <f t="shared" si="227"/>
        <v>0.74454526594258752</v>
      </c>
      <c r="BN72" s="1">
        <f t="shared" si="228"/>
        <v>8.4300403031457805E-2</v>
      </c>
      <c r="BO72" s="1">
        <f t="shared" si="229"/>
        <v>0.68811593214590916</v>
      </c>
      <c r="BP72" s="1">
        <f t="shared" si="230"/>
        <v>0.82884566897404532</v>
      </c>
      <c r="BQ72" s="1">
        <f t="shared" si="231"/>
        <v>0.14072973682813616</v>
      </c>
      <c r="BR72" s="86" t="s">
        <v>155</v>
      </c>
      <c r="BS72" s="86" t="s">
        <v>165</v>
      </c>
      <c r="BT72" s="86" t="s">
        <v>155</v>
      </c>
      <c r="BU72" s="1">
        <f t="shared" si="232"/>
        <v>0.81386368351435334</v>
      </c>
      <c r="BV72" s="1">
        <f t="shared" si="233"/>
        <v>0.68811593214590916</v>
      </c>
      <c r="BW72" s="1">
        <f t="shared" si="234"/>
        <v>0.44449378449055982</v>
      </c>
      <c r="BX72" s="1">
        <f t="shared" si="235"/>
        <v>1.9464734001508224</v>
      </c>
      <c r="BY72" s="1">
        <f t="shared" si="236"/>
        <v>0.41812217081995118</v>
      </c>
      <c r="BZ72" s="1">
        <f t="shared" si="237"/>
        <v>0.35351930937899823</v>
      </c>
      <c r="CA72" s="1">
        <f t="shared" si="238"/>
        <v>0.22835851980105057</v>
      </c>
      <c r="CB72" s="1">
        <f t="shared" si="239"/>
        <v>0.40511817449054965</v>
      </c>
      <c r="CC72" s="1">
        <f t="shared" si="240"/>
        <v>0.30615670265054279</v>
      </c>
      <c r="CD72" s="86" t="s">
        <v>155</v>
      </c>
      <c r="CE72" s="86" t="s">
        <v>165</v>
      </c>
      <c r="CF72" s="86" t="s">
        <v>155</v>
      </c>
      <c r="CG72" s="1">
        <f t="shared" si="241"/>
        <v>0.81386368351435334</v>
      </c>
      <c r="CH72" s="1">
        <f t="shared" si="242"/>
        <v>0.68811593214590916</v>
      </c>
      <c r="CI72" s="1">
        <f t="shared" si="243"/>
        <v>0.1481645948301866</v>
      </c>
      <c r="CJ72" s="1">
        <f t="shared" si="244"/>
        <v>1.6501442104904491</v>
      </c>
      <c r="CK72" s="1">
        <f t="shared" si="245"/>
        <v>0.49320761078964132</v>
      </c>
      <c r="CL72" s="1">
        <f t="shared" si="246"/>
        <v>0.41700351264535246</v>
      </c>
      <c r="CM72" s="1">
        <f t="shared" si="247"/>
        <v>8.9788876565006226E-2</v>
      </c>
      <c r="CN72" s="1">
        <f t="shared" si="248"/>
        <v>0.29829063288768243</v>
      </c>
      <c r="CO72" s="1">
        <f t="shared" si="249"/>
        <v>0.36113563541822064</v>
      </c>
      <c r="CP72" s="86" t="s">
        <v>155</v>
      </c>
      <c r="CQ72" s="86" t="s">
        <v>165</v>
      </c>
      <c r="CR72" s="86" t="s">
        <v>155</v>
      </c>
      <c r="CS72" s="1">
        <f t="shared" si="250"/>
        <v>0.86752537679998643</v>
      </c>
      <c r="CT72" s="1">
        <f t="shared" si="251"/>
        <v>0.68811593214590916</v>
      </c>
      <c r="CU72" s="1">
        <f t="shared" si="252"/>
        <v>0.1481645948301866</v>
      </c>
      <c r="CV72" s="1">
        <f t="shared" si="253"/>
        <v>1.7038059037760822</v>
      </c>
      <c r="CW72" s="1">
        <f t="shared" si="254"/>
        <v>0.50916913415860454</v>
      </c>
      <c r="CX72" s="1">
        <f t="shared" si="255"/>
        <v>0.40386990714192456</v>
      </c>
      <c r="CY72" s="1">
        <f t="shared" si="256"/>
        <v>8.6960958699470917E-2</v>
      </c>
      <c r="CZ72" s="1">
        <f t="shared" si="257"/>
        <v>0.28889591227043321</v>
      </c>
      <c r="DA72" s="1">
        <f t="shared" si="258"/>
        <v>0.34976159940896895</v>
      </c>
      <c r="DB72" s="86" t="s">
        <v>155</v>
      </c>
      <c r="DC72" s="86" t="s">
        <v>165</v>
      </c>
      <c r="DD72" s="86" t="s">
        <v>155</v>
      </c>
      <c r="DE72" s="1">
        <f t="shared" si="259"/>
        <v>2.0939908623354797</v>
      </c>
      <c r="DF72" s="1">
        <f t="shared" si="260"/>
        <v>3.2554547340574134</v>
      </c>
      <c r="DG72" s="1">
        <f t="shared" si="261"/>
        <v>0.44449378449055982</v>
      </c>
      <c r="DH72" s="1">
        <f t="shared" si="262"/>
        <v>5.7939393808834536</v>
      </c>
      <c r="DI72" s="1">
        <f t="shared" si="263"/>
        <v>0.36141055759823815</v>
      </c>
      <c r="DJ72" s="1">
        <f t="shared" si="264"/>
        <v>0.56187241875510008</v>
      </c>
      <c r="DK72" s="1">
        <f t="shared" si="265"/>
        <v>7.6717023646661608E-2</v>
      </c>
      <c r="DL72" s="1">
        <f t="shared" si="266"/>
        <v>0.35765323302421165</v>
      </c>
      <c r="DM72" s="1">
        <f t="shared" si="267"/>
        <v>0.48659578832772471</v>
      </c>
      <c r="DN72" s="86" t="s">
        <v>165</v>
      </c>
      <c r="DO72" s="86" t="s">
        <v>155</v>
      </c>
      <c r="DP72" s="62">
        <f t="shared" si="268"/>
        <v>0.43991766877932864</v>
      </c>
      <c r="DQ72" s="62">
        <f t="shared" si="269"/>
        <v>1.3494455963928931</v>
      </c>
      <c r="DR72" s="62">
        <f t="shared" si="270"/>
        <v>0.32917582341040214</v>
      </c>
      <c r="DS72" s="1">
        <f t="shared" si="271"/>
        <v>2.1185390885826241</v>
      </c>
      <c r="DT72" s="1">
        <f t="shared" si="272"/>
        <v>0.20765142883138812</v>
      </c>
      <c r="DU72" s="1">
        <f t="shared" si="273"/>
        <v>0.63696988347555994</v>
      </c>
      <c r="DV72" s="1">
        <f t="shared" si="274"/>
        <v>0.1553786876930518</v>
      </c>
      <c r="DW72" s="1">
        <f t="shared" si="275"/>
        <v>0.47386362943083177</v>
      </c>
      <c r="DX72" s="1">
        <f t="shared" si="276"/>
        <v>0.55163210053544864</v>
      </c>
      <c r="DY72" s="86" t="s">
        <v>155</v>
      </c>
      <c r="DZ72" s="1">
        <f t="shared" si="277"/>
        <v>0.76909349218973078</v>
      </c>
      <c r="EA72" s="1">
        <f t="shared" si="278"/>
        <v>3.2554547340574134</v>
      </c>
      <c r="EB72" s="1">
        <f t="shared" si="279"/>
        <v>2.0939908623354797</v>
      </c>
      <c r="EC72" s="1">
        <f t="shared" si="280"/>
        <v>6.1185390885826241</v>
      </c>
      <c r="ED72" s="1">
        <f t="shared" si="281"/>
        <v>0.12569887697945448</v>
      </c>
      <c r="EE72" s="1">
        <f t="shared" si="282"/>
        <v>0.5320640576003165</v>
      </c>
      <c r="EF72" s="1">
        <f t="shared" si="283"/>
        <v>0.34223706542022897</v>
      </c>
      <c r="EG72" s="1">
        <f t="shared" si="284"/>
        <v>0.60826909422038722</v>
      </c>
      <c r="EH72" s="1">
        <f t="shared" si="285"/>
        <v>0.46078099032250092</v>
      </c>
      <c r="EI72" s="86" t="s">
        <v>165</v>
      </c>
      <c r="EJ72" s="86" t="s">
        <v>155</v>
      </c>
      <c r="EK72" s="62">
        <f t="shared" si="94"/>
        <v>0.43991766877932864</v>
      </c>
      <c r="EL72" s="62">
        <f t="shared" si="95"/>
        <v>2.0939908623354797</v>
      </c>
      <c r="EM72" s="62">
        <f t="shared" si="96"/>
        <v>0</v>
      </c>
      <c r="EN72" s="1">
        <f t="shared" si="286"/>
        <v>2.5339085311148084</v>
      </c>
      <c r="EO72" s="1">
        <f t="shared" si="287"/>
        <v>0.17361229238443907</v>
      </c>
      <c r="EP72" s="1">
        <f t="shared" si="288"/>
        <v>0.82638770761556091</v>
      </c>
      <c r="EQ72" s="1">
        <f t="shared" si="289"/>
        <v>0</v>
      </c>
      <c r="ER72" s="1">
        <f t="shared" si="290"/>
        <v>0.41319385380778045</v>
      </c>
      <c r="ES72" s="1">
        <f t="shared" si="291"/>
        <v>0.71567274817026272</v>
      </c>
    </row>
    <row r="73" spans="1:149" s="24" customFormat="1" x14ac:dyDescent="0.2">
      <c r="A73" s="86" t="s">
        <v>159</v>
      </c>
      <c r="B73" s="86" t="s">
        <v>167</v>
      </c>
      <c r="C73" s="86" t="s">
        <v>155</v>
      </c>
      <c r="D73" s="97">
        <v>5.0310006866467099</v>
      </c>
      <c r="E73" s="97">
        <v>5.7236571993578698E-2</v>
      </c>
      <c r="F73" s="97">
        <v>27.493716871605599</v>
      </c>
      <c r="G73" s="97">
        <v>53.796312131641798</v>
      </c>
      <c r="H73" s="97">
        <v>8.1697069173730803</v>
      </c>
      <c r="I73" s="97">
        <v>0.27110011368588599</v>
      </c>
      <c r="J73" s="97">
        <v>0.29965930043016997</v>
      </c>
      <c r="K73" s="97">
        <v>0</v>
      </c>
      <c r="L73" s="97">
        <v>4.8682330763145902</v>
      </c>
      <c r="M73" s="4">
        <v>0</v>
      </c>
      <c r="N73" s="4">
        <v>1</v>
      </c>
      <c r="O73" s="24">
        <f t="shared" si="196"/>
        <v>0</v>
      </c>
      <c r="P73" s="30">
        <f t="shared" si="197"/>
        <v>5.4102771209981917</v>
      </c>
      <c r="R73" s="33">
        <v>11</v>
      </c>
      <c r="S73" s="86" t="s">
        <v>167</v>
      </c>
      <c r="T73" s="86" t="s">
        <v>155</v>
      </c>
      <c r="U73" s="1">
        <f t="shared" si="292"/>
        <v>124.8077570490377</v>
      </c>
      <c r="V73" s="1">
        <f t="shared" si="293"/>
        <v>1.8469368181212875</v>
      </c>
      <c r="W73" s="1">
        <f t="shared" si="294"/>
        <v>539.30397943518244</v>
      </c>
      <c r="X73" s="1">
        <f t="shared" si="295"/>
        <v>895.26230873093346</v>
      </c>
      <c r="Y73" s="1">
        <f t="shared" si="296"/>
        <v>173.4544993072841</v>
      </c>
      <c r="Z73" s="1">
        <f t="shared" si="297"/>
        <v>4.8341675050978248</v>
      </c>
      <c r="AA73" s="1">
        <f t="shared" si="298"/>
        <v>6.255935290817745</v>
      </c>
      <c r="AB73" s="1">
        <f t="shared" si="299"/>
        <v>0</v>
      </c>
      <c r="AC73" s="1">
        <f t="shared" si="300"/>
        <v>0</v>
      </c>
      <c r="AD73" s="1">
        <f t="shared" si="301"/>
        <v>67.755505585450123</v>
      </c>
      <c r="AF73" s="86" t="s">
        <v>167</v>
      </c>
      <c r="AG73" s="86" t="s">
        <v>155</v>
      </c>
      <c r="AH73" s="1">
        <f t="shared" si="201"/>
        <v>124.8077570490377</v>
      </c>
      <c r="AI73" s="1">
        <f t="shared" si="202"/>
        <v>0.92346840906064376</v>
      </c>
      <c r="AJ73" s="1">
        <f t="shared" si="203"/>
        <v>808.9559691527736</v>
      </c>
      <c r="AK73" s="1">
        <f t="shared" si="204"/>
        <v>1790.5246174618669</v>
      </c>
      <c r="AL73" s="1">
        <f t="shared" si="205"/>
        <v>86.727249653642048</v>
      </c>
      <c r="AM73" s="1">
        <f t="shared" si="206"/>
        <v>4.8341675050978248</v>
      </c>
      <c r="AN73" s="1">
        <f t="shared" si="207"/>
        <v>12.51187058163549</v>
      </c>
      <c r="AO73" s="1">
        <f t="shared" si="208"/>
        <v>0</v>
      </c>
      <c r="AP73" s="1">
        <f t="shared" si="209"/>
        <v>0</v>
      </c>
      <c r="AQ73" s="1">
        <f t="shared" si="210"/>
        <v>101.63325837817519</v>
      </c>
      <c r="AR73" s="1">
        <f t="shared" si="211"/>
        <v>2930.9183581912894</v>
      </c>
      <c r="AT73" s="86" t="s">
        <v>167</v>
      </c>
      <c r="AU73" s="86" t="s">
        <v>155</v>
      </c>
      <c r="AV73" s="22">
        <f t="shared" si="212"/>
        <v>0.46841472868136846</v>
      </c>
      <c r="AW73" s="22">
        <f t="shared" si="213"/>
        <v>6.9317198626684508E-3</v>
      </c>
      <c r="AX73" s="22">
        <f t="shared" si="214"/>
        <v>2.0240563020827165</v>
      </c>
      <c r="AY73" s="22">
        <f t="shared" si="215"/>
        <v>3.3599999019138616</v>
      </c>
      <c r="AZ73" s="22">
        <f t="shared" si="216"/>
        <v>0.65099032426054271</v>
      </c>
      <c r="BA73" s="22">
        <f t="shared" si="217"/>
        <v>1.8143065093389917E-2</v>
      </c>
      <c r="BB73" s="22">
        <f t="shared" si="218"/>
        <v>2.3479087367504179E-2</v>
      </c>
      <c r="BC73" s="22">
        <f t="shared" si="219"/>
        <v>0</v>
      </c>
      <c r="BD73" s="22">
        <f t="shared" si="220"/>
        <v>0</v>
      </c>
      <c r="BE73" s="22">
        <f t="shared" si="221"/>
        <v>0.25429250165122064</v>
      </c>
      <c r="BF73" s="33">
        <v>11</v>
      </c>
      <c r="BG73" s="17">
        <f t="shared" si="222"/>
        <v>6.1067634343291664</v>
      </c>
      <c r="BH73" s="1">
        <f t="shared" si="223"/>
        <v>0.64000009808613845</v>
      </c>
      <c r="BI73" s="1">
        <f t="shared" si="224"/>
        <v>1.384056203996578</v>
      </c>
      <c r="BJ73">
        <v>4</v>
      </c>
      <c r="BK73" s="1">
        <f t="shared" si="225"/>
        <v>2.1067634343291672</v>
      </c>
      <c r="BL73" s="1">
        <f t="shared" si="226"/>
        <v>0.67606510921660112</v>
      </c>
      <c r="BM73" s="1">
        <f t="shared" si="227"/>
        <v>0.64000009808613889</v>
      </c>
      <c r="BN73" s="1">
        <f t="shared" si="228"/>
        <v>0.14812442569386786</v>
      </c>
      <c r="BO73" s="1">
        <f t="shared" si="229"/>
        <v>0.69420817430999104</v>
      </c>
      <c r="BP73" s="1">
        <f t="shared" si="230"/>
        <v>0.78812452378000675</v>
      </c>
      <c r="BQ73" s="1">
        <f t="shared" si="231"/>
        <v>9.3916349470015703E-2</v>
      </c>
      <c r="BR73" s="86" t="s">
        <v>155</v>
      </c>
      <c r="BS73" s="86" t="s">
        <v>167</v>
      </c>
      <c r="BT73" s="86" t="s">
        <v>155</v>
      </c>
      <c r="BU73" s="1">
        <f t="shared" si="232"/>
        <v>0.83999997547846539</v>
      </c>
      <c r="BV73" s="1">
        <f t="shared" si="233"/>
        <v>0.69420817430999104</v>
      </c>
      <c r="BW73" s="1">
        <f t="shared" si="234"/>
        <v>0.46841472868136846</v>
      </c>
      <c r="BX73" s="1">
        <f t="shared" si="235"/>
        <v>2.0026228784698246</v>
      </c>
      <c r="BY73" s="1">
        <f t="shared" si="236"/>
        <v>0.41944990467715887</v>
      </c>
      <c r="BZ73" s="1">
        <f t="shared" si="237"/>
        <v>0.34664947742953262</v>
      </c>
      <c r="CA73" s="1">
        <f t="shared" si="238"/>
        <v>0.23390061789330871</v>
      </c>
      <c r="CB73" s="1">
        <f t="shared" si="239"/>
        <v>0.40722535660807502</v>
      </c>
      <c r="CC73" s="1">
        <f t="shared" si="240"/>
        <v>0.30020725366257561</v>
      </c>
      <c r="CD73" s="86" t="s">
        <v>155</v>
      </c>
      <c r="CE73" s="86" t="s">
        <v>167</v>
      </c>
      <c r="CF73" s="86" t="s">
        <v>155</v>
      </c>
      <c r="CG73" s="1">
        <f t="shared" si="241"/>
        <v>0.83999997547846539</v>
      </c>
      <c r="CH73" s="1">
        <f t="shared" si="242"/>
        <v>0.69420817430999104</v>
      </c>
      <c r="CI73" s="1">
        <f t="shared" si="243"/>
        <v>0.1561382428937895</v>
      </c>
      <c r="CJ73" s="1">
        <f t="shared" si="244"/>
        <v>1.6903463926822457</v>
      </c>
      <c r="CK73" s="1">
        <f t="shared" si="245"/>
        <v>0.49693954985495686</v>
      </c>
      <c r="CL73" s="1">
        <f t="shared" si="246"/>
        <v>0.41068989014045804</v>
      </c>
      <c r="CM73" s="1">
        <f t="shared" si="247"/>
        <v>9.2370560004585184E-2</v>
      </c>
      <c r="CN73" s="1">
        <f t="shared" si="248"/>
        <v>0.2977155050748142</v>
      </c>
      <c r="CO73" s="1">
        <f t="shared" si="249"/>
        <v>0.35566787793907689</v>
      </c>
      <c r="CP73" s="86" t="s">
        <v>155</v>
      </c>
      <c r="CQ73" s="86" t="s">
        <v>167</v>
      </c>
      <c r="CR73" s="86" t="s">
        <v>155</v>
      </c>
      <c r="CS73" s="1">
        <f t="shared" si="250"/>
        <v>0.79207031471197298</v>
      </c>
      <c r="CT73" s="1">
        <f t="shared" si="251"/>
        <v>0.69420817430999104</v>
      </c>
      <c r="CU73" s="1">
        <f t="shared" si="252"/>
        <v>0.1561382428937895</v>
      </c>
      <c r="CV73" s="1">
        <f t="shared" si="253"/>
        <v>1.6424167319157534</v>
      </c>
      <c r="CW73" s="1">
        <f t="shared" si="254"/>
        <v>0.48225903896393185</v>
      </c>
      <c r="CX73" s="1">
        <f t="shared" si="255"/>
        <v>0.42267480647268513</v>
      </c>
      <c r="CY73" s="1">
        <f t="shared" si="256"/>
        <v>9.5066154563383062E-2</v>
      </c>
      <c r="CZ73" s="1">
        <f t="shared" si="257"/>
        <v>0.30640355779972561</v>
      </c>
      <c r="DA73" s="1">
        <f t="shared" si="258"/>
        <v>0.3660471199450166</v>
      </c>
      <c r="DB73" s="86" t="s">
        <v>155</v>
      </c>
      <c r="DC73" s="86" t="s">
        <v>167</v>
      </c>
      <c r="DD73" s="86" t="s">
        <v>155</v>
      </c>
      <c r="DE73" s="1">
        <f t="shared" si="259"/>
        <v>2.0240563020827165</v>
      </c>
      <c r="DF73" s="1">
        <f t="shared" si="260"/>
        <v>3.3599999019138616</v>
      </c>
      <c r="DG73" s="1">
        <f t="shared" si="261"/>
        <v>0.46841472868136846</v>
      </c>
      <c r="DH73" s="1">
        <f t="shared" si="262"/>
        <v>5.8524709326779467</v>
      </c>
      <c r="DI73" s="1">
        <f t="shared" si="263"/>
        <v>0.34584645107439399</v>
      </c>
      <c r="DJ73" s="1">
        <f t="shared" si="264"/>
        <v>0.5741164613313865</v>
      </c>
      <c r="DK73" s="1">
        <f t="shared" si="265"/>
        <v>8.0037087594219528E-2</v>
      </c>
      <c r="DL73" s="1">
        <f t="shared" si="266"/>
        <v>0.36709531825991276</v>
      </c>
      <c r="DM73" s="1">
        <f t="shared" si="267"/>
        <v>0.49719944024380702</v>
      </c>
      <c r="DN73" s="86" t="s">
        <v>167</v>
      </c>
      <c r="DO73" s="86" t="s">
        <v>155</v>
      </c>
      <c r="DP73" s="62">
        <f t="shared" si="268"/>
        <v>0.46841472868136846</v>
      </c>
      <c r="DQ73" s="62">
        <f t="shared" si="269"/>
        <v>1.384056203996578</v>
      </c>
      <c r="DR73" s="62">
        <f t="shared" si="270"/>
        <v>0.25429250165122064</v>
      </c>
      <c r="DS73" s="1">
        <f t="shared" si="271"/>
        <v>2.1067634343291672</v>
      </c>
      <c r="DT73" s="1">
        <f t="shared" si="272"/>
        <v>0.22233855071180331</v>
      </c>
      <c r="DU73" s="1">
        <f t="shared" si="273"/>
        <v>0.65695852768456997</v>
      </c>
      <c r="DV73" s="1">
        <f t="shared" si="274"/>
        <v>0.12070292160362661</v>
      </c>
      <c r="DW73" s="1">
        <f t="shared" si="275"/>
        <v>0.4491821854459116</v>
      </c>
      <c r="DX73" s="1">
        <f t="shared" si="276"/>
        <v>0.56894277420766004</v>
      </c>
      <c r="DY73" s="86" t="s">
        <v>155</v>
      </c>
      <c r="DZ73" s="1">
        <f t="shared" si="277"/>
        <v>0.7227072303325891</v>
      </c>
      <c r="EA73" s="1">
        <f t="shared" si="278"/>
        <v>3.3599999019138616</v>
      </c>
      <c r="EB73" s="1">
        <f t="shared" si="279"/>
        <v>2.0240563020827165</v>
      </c>
      <c r="EC73" s="1">
        <f t="shared" si="280"/>
        <v>6.1067634343291672</v>
      </c>
      <c r="ED73" s="1">
        <f t="shared" si="281"/>
        <v>0.11834537854698789</v>
      </c>
      <c r="EE73" s="1">
        <f t="shared" si="282"/>
        <v>0.55020960579963263</v>
      </c>
      <c r="EF73" s="1">
        <f t="shared" si="283"/>
        <v>0.33144501565337953</v>
      </c>
      <c r="EG73" s="1">
        <f t="shared" si="284"/>
        <v>0.6065498185531959</v>
      </c>
      <c r="EH73" s="1">
        <f t="shared" si="285"/>
        <v>0.47649549602870361</v>
      </c>
      <c r="EI73" s="86" t="s">
        <v>167</v>
      </c>
      <c r="EJ73" s="86" t="s">
        <v>155</v>
      </c>
      <c r="EK73" s="62">
        <f t="shared" ref="EK73:EK136" si="302">AV73</f>
        <v>0.46841472868136846</v>
      </c>
      <c r="EL73" s="62">
        <f t="shared" ref="EL73:EL136" si="303">AX73</f>
        <v>2.0240563020827165</v>
      </c>
      <c r="EM73" s="62">
        <f t="shared" ref="EM73:EM136" si="304">BD73</f>
        <v>0</v>
      </c>
      <c r="EN73" s="1">
        <f t="shared" si="286"/>
        <v>2.4924710307640847</v>
      </c>
      <c r="EO73" s="1">
        <f t="shared" si="287"/>
        <v>0.18793186476384946</v>
      </c>
      <c r="EP73" s="1">
        <f t="shared" si="288"/>
        <v>0.81206813523615062</v>
      </c>
      <c r="EQ73" s="1">
        <f t="shared" si="289"/>
        <v>0</v>
      </c>
      <c r="ER73" s="1">
        <f t="shared" si="290"/>
        <v>0.40603406761807531</v>
      </c>
      <c r="ES73" s="1">
        <f t="shared" si="291"/>
        <v>0.7032716347183634</v>
      </c>
    </row>
    <row r="74" spans="1:149" s="24" customFormat="1" x14ac:dyDescent="0.2">
      <c r="A74" s="86" t="s">
        <v>159</v>
      </c>
      <c r="B74" s="86" t="s">
        <v>168</v>
      </c>
      <c r="C74" s="86" t="s">
        <v>155</v>
      </c>
      <c r="D74" s="97">
        <v>5.2957490222607904</v>
      </c>
      <c r="E74" s="97">
        <v>6.6881574949641198E-2</v>
      </c>
      <c r="F74" s="97">
        <v>23.631043236921499</v>
      </c>
      <c r="G74" s="97">
        <v>56.047381047592999</v>
      </c>
      <c r="H74" s="97">
        <v>6.9495658110629401</v>
      </c>
      <c r="I74" s="97">
        <v>0.40367320531651402</v>
      </c>
      <c r="J74" s="97">
        <v>0.98853594664652999</v>
      </c>
      <c r="K74" s="97">
        <v>0.13065376278230201</v>
      </c>
      <c r="L74" s="97">
        <v>6.4627463356079602</v>
      </c>
      <c r="M74" s="4">
        <v>0</v>
      </c>
      <c r="N74" s="4">
        <v>1</v>
      </c>
      <c r="O74" s="24">
        <f t="shared" si="196"/>
        <v>0</v>
      </c>
      <c r="P74" s="30">
        <f t="shared" si="197"/>
        <v>7.1823283910688334</v>
      </c>
      <c r="R74" s="33">
        <v>11</v>
      </c>
      <c r="S74" s="86" t="s">
        <v>168</v>
      </c>
      <c r="T74" s="86" t="s">
        <v>155</v>
      </c>
      <c r="U74" s="1">
        <f t="shared" si="292"/>
        <v>131.37556492832522</v>
      </c>
      <c r="V74" s="1">
        <f t="shared" si="293"/>
        <v>2.1581663423569277</v>
      </c>
      <c r="W74" s="1">
        <f t="shared" si="294"/>
        <v>463.53556761321107</v>
      </c>
      <c r="X74" s="1">
        <f t="shared" si="295"/>
        <v>932.72393156253952</v>
      </c>
      <c r="Y74" s="1">
        <f t="shared" si="296"/>
        <v>147.54916796311974</v>
      </c>
      <c r="Z74" s="1">
        <f t="shared" si="297"/>
        <v>7.1981669992245729</v>
      </c>
      <c r="AA74" s="1">
        <f t="shared" si="298"/>
        <v>20.63749366694217</v>
      </c>
      <c r="AB74" s="1">
        <f t="shared" si="299"/>
        <v>1.8418177545596823</v>
      </c>
      <c r="AC74" s="1">
        <f t="shared" si="300"/>
        <v>0</v>
      </c>
      <c r="AD74" s="1">
        <f t="shared" si="301"/>
        <v>89.947756932609067</v>
      </c>
      <c r="AF74" s="86" t="s">
        <v>168</v>
      </c>
      <c r="AG74" s="86" t="s">
        <v>155</v>
      </c>
      <c r="AH74" s="1">
        <f t="shared" si="201"/>
        <v>131.37556492832522</v>
      </c>
      <c r="AI74" s="1">
        <f t="shared" si="202"/>
        <v>1.0790831711784639</v>
      </c>
      <c r="AJ74" s="1">
        <f t="shared" si="203"/>
        <v>695.30335141981664</v>
      </c>
      <c r="AK74" s="1">
        <f t="shared" si="204"/>
        <v>1865.447863125079</v>
      </c>
      <c r="AL74" s="1">
        <f t="shared" si="205"/>
        <v>73.774583981559871</v>
      </c>
      <c r="AM74" s="1">
        <f t="shared" si="206"/>
        <v>7.1981669992245729</v>
      </c>
      <c r="AN74" s="1">
        <f t="shared" si="207"/>
        <v>41.27498733388434</v>
      </c>
      <c r="AO74" s="1">
        <f t="shared" si="208"/>
        <v>1.8418177545596823</v>
      </c>
      <c r="AP74" s="1">
        <f t="shared" si="209"/>
        <v>0</v>
      </c>
      <c r="AQ74" s="1">
        <f t="shared" si="210"/>
        <v>134.92163539891359</v>
      </c>
      <c r="AR74" s="1">
        <f t="shared" si="211"/>
        <v>2952.2170541125415</v>
      </c>
      <c r="AT74" s="86" t="s">
        <v>168</v>
      </c>
      <c r="AU74" s="86" t="s">
        <v>155</v>
      </c>
      <c r="AV74" s="22">
        <f t="shared" si="212"/>
        <v>0.48950710185704643</v>
      </c>
      <c r="AW74" s="22">
        <f t="shared" si="213"/>
        <v>8.0413564893054845E-3</v>
      </c>
      <c r="AX74" s="22">
        <f t="shared" si="214"/>
        <v>1.7271396886764774</v>
      </c>
      <c r="AY74" s="22">
        <f t="shared" si="215"/>
        <v>3.4753417716679897</v>
      </c>
      <c r="AZ74" s="22">
        <f t="shared" si="216"/>
        <v>0.54977016182918004</v>
      </c>
      <c r="BA74" s="22">
        <f t="shared" si="217"/>
        <v>2.6820465954957483E-2</v>
      </c>
      <c r="BB74" s="22">
        <f t="shared" si="218"/>
        <v>7.6895575824998244E-2</v>
      </c>
      <c r="BC74" s="22">
        <f t="shared" si="219"/>
        <v>6.8626374446057832E-3</v>
      </c>
      <c r="BD74" s="22">
        <f t="shared" si="220"/>
        <v>0</v>
      </c>
      <c r="BE74" s="22">
        <f t="shared" si="221"/>
        <v>0.33514653838896963</v>
      </c>
      <c r="BF74" s="33">
        <v>11</v>
      </c>
      <c r="BG74" s="17">
        <f t="shared" si="222"/>
        <v>6.0339977380350893</v>
      </c>
      <c r="BH74" s="1">
        <f t="shared" si="223"/>
        <v>0.52465822833201026</v>
      </c>
      <c r="BI74" s="1">
        <f t="shared" si="224"/>
        <v>1.2024814603444671</v>
      </c>
      <c r="BJ74">
        <v>4</v>
      </c>
      <c r="BK74" s="1">
        <f t="shared" si="225"/>
        <v>2.027135100590483</v>
      </c>
      <c r="BL74" s="1">
        <f t="shared" si="226"/>
        <v>0.58463198427344298</v>
      </c>
      <c r="BM74" s="1">
        <f t="shared" si="227"/>
        <v>0.52465822833200981</v>
      </c>
      <c r="BN74" s="1">
        <f t="shared" si="228"/>
        <v>0.40810180008559627</v>
      </c>
      <c r="BO74" s="1">
        <f t="shared" si="229"/>
        <v>0.61145245022840045</v>
      </c>
      <c r="BP74" s="1">
        <f t="shared" si="230"/>
        <v>0.93276002841760608</v>
      </c>
      <c r="BQ74" s="1">
        <f t="shared" si="231"/>
        <v>0.32130757818920563</v>
      </c>
      <c r="BR74" s="86" t="s">
        <v>155</v>
      </c>
      <c r="BS74" s="86" t="s">
        <v>168</v>
      </c>
      <c r="BT74" s="86" t="s">
        <v>155</v>
      </c>
      <c r="BU74" s="1">
        <f t="shared" si="232"/>
        <v>0.86883544291699744</v>
      </c>
      <c r="BV74" s="1">
        <f t="shared" si="233"/>
        <v>0.61145245022840045</v>
      </c>
      <c r="BW74" s="1">
        <f t="shared" si="234"/>
        <v>0.49636973930165224</v>
      </c>
      <c r="BX74" s="1">
        <f t="shared" si="235"/>
        <v>1.97665763244705</v>
      </c>
      <c r="BY74" s="1">
        <f t="shared" si="236"/>
        <v>0.43954776419293312</v>
      </c>
      <c r="BZ74" s="1">
        <f t="shared" si="237"/>
        <v>0.30933654882430928</v>
      </c>
      <c r="CA74" s="1">
        <f t="shared" si="238"/>
        <v>0.25111568698275766</v>
      </c>
      <c r="CB74" s="1">
        <f t="shared" si="239"/>
        <v>0.4057839613949123</v>
      </c>
      <c r="CC74" s="1">
        <f t="shared" si="240"/>
        <v>0.26789330960085717</v>
      </c>
      <c r="CD74" s="86" t="s">
        <v>155</v>
      </c>
      <c r="CE74" s="86" t="s">
        <v>168</v>
      </c>
      <c r="CF74" s="86" t="s">
        <v>155</v>
      </c>
      <c r="CG74" s="1">
        <f t="shared" si="241"/>
        <v>0.86883544291699744</v>
      </c>
      <c r="CH74" s="1">
        <f t="shared" si="242"/>
        <v>0.61145245022840045</v>
      </c>
      <c r="CI74" s="1">
        <f t="shared" si="243"/>
        <v>0.16545657976721742</v>
      </c>
      <c r="CJ74" s="1">
        <f t="shared" si="244"/>
        <v>1.6457444729126152</v>
      </c>
      <c r="CK74" s="1">
        <f t="shared" si="245"/>
        <v>0.52792851941306829</v>
      </c>
      <c r="CL74" s="1">
        <f t="shared" si="246"/>
        <v>0.37153547242134166</v>
      </c>
      <c r="CM74" s="1">
        <f t="shared" si="247"/>
        <v>0.10053600816559008</v>
      </c>
      <c r="CN74" s="1">
        <f t="shared" si="248"/>
        <v>0.28630374437626094</v>
      </c>
      <c r="CO74" s="1">
        <f t="shared" si="249"/>
        <v>0.32175915752393458</v>
      </c>
      <c r="CP74" s="86" t="s">
        <v>155</v>
      </c>
      <c r="CQ74" s="86" t="s">
        <v>168</v>
      </c>
      <c r="CR74" s="86" t="s">
        <v>155</v>
      </c>
      <c r="CS74" s="1">
        <f t="shared" si="250"/>
        <v>0.72541688841852336</v>
      </c>
      <c r="CT74" s="1">
        <f t="shared" si="251"/>
        <v>0.61145245022840045</v>
      </c>
      <c r="CU74" s="1">
        <f t="shared" si="252"/>
        <v>0.16545657976721742</v>
      </c>
      <c r="CV74" s="1">
        <f t="shared" si="253"/>
        <v>1.5023259184141413</v>
      </c>
      <c r="CW74" s="1">
        <f t="shared" si="254"/>
        <v>0.48286252638460442</v>
      </c>
      <c r="CX74" s="1">
        <f t="shared" si="255"/>
        <v>0.40700386163466518</v>
      </c>
      <c r="CY74" s="1">
        <f t="shared" si="256"/>
        <v>0.11013361198073036</v>
      </c>
      <c r="CZ74" s="1">
        <f t="shared" si="257"/>
        <v>0.31363554279806294</v>
      </c>
      <c r="DA74" s="1">
        <f t="shared" si="258"/>
        <v>0.35247568361398668</v>
      </c>
      <c r="DB74" s="86" t="s">
        <v>155</v>
      </c>
      <c r="DC74" s="86" t="s">
        <v>168</v>
      </c>
      <c r="DD74" s="86" t="s">
        <v>155</v>
      </c>
      <c r="DE74" s="1">
        <f t="shared" si="259"/>
        <v>1.7271396886764774</v>
      </c>
      <c r="DF74" s="1">
        <f t="shared" si="260"/>
        <v>3.4753417716679897</v>
      </c>
      <c r="DG74" s="1">
        <f t="shared" si="261"/>
        <v>0.49636973930165224</v>
      </c>
      <c r="DH74" s="1">
        <f t="shared" si="262"/>
        <v>5.6988511996461195</v>
      </c>
      <c r="DI74" s="1">
        <f t="shared" si="263"/>
        <v>0.3030680444479279</v>
      </c>
      <c r="DJ74" s="1">
        <f t="shared" si="264"/>
        <v>0.60983199067977023</v>
      </c>
      <c r="DK74" s="1">
        <f t="shared" si="265"/>
        <v>8.7099964872301844E-2</v>
      </c>
      <c r="DL74" s="1">
        <f t="shared" si="266"/>
        <v>0.39201596021218699</v>
      </c>
      <c r="DM74" s="1">
        <f t="shared" si="267"/>
        <v>0.52812999596911603</v>
      </c>
      <c r="DN74" s="86" t="s">
        <v>168</v>
      </c>
      <c r="DO74" s="86" t="s">
        <v>155</v>
      </c>
      <c r="DP74" s="62">
        <f t="shared" si="268"/>
        <v>0.48950710185704643</v>
      </c>
      <c r="DQ74" s="62">
        <f t="shared" si="269"/>
        <v>1.2024814603444671</v>
      </c>
      <c r="DR74" s="62">
        <f t="shared" si="270"/>
        <v>0.33514653838896963</v>
      </c>
      <c r="DS74" s="1">
        <f t="shared" si="271"/>
        <v>2.0271351005904834</v>
      </c>
      <c r="DT74" s="1">
        <f t="shared" si="272"/>
        <v>0.24147729557564174</v>
      </c>
      <c r="DU74" s="1">
        <f t="shared" si="273"/>
        <v>0.59319256027592671</v>
      </c>
      <c r="DV74" s="1">
        <f t="shared" si="274"/>
        <v>0.16533014414843142</v>
      </c>
      <c r="DW74" s="1">
        <f t="shared" si="275"/>
        <v>0.46192642428639474</v>
      </c>
      <c r="DX74" s="1">
        <f t="shared" si="276"/>
        <v>0.51371982653488435</v>
      </c>
      <c r="DY74" s="86" t="s">
        <v>155</v>
      </c>
      <c r="DZ74" s="1">
        <f t="shared" si="277"/>
        <v>0.82465364024601606</v>
      </c>
      <c r="EA74" s="1">
        <f t="shared" si="278"/>
        <v>3.4753417716679897</v>
      </c>
      <c r="EB74" s="1">
        <f t="shared" si="279"/>
        <v>1.7271396886764774</v>
      </c>
      <c r="EC74" s="1">
        <f t="shared" si="280"/>
        <v>6.027135100590483</v>
      </c>
      <c r="ED74" s="1">
        <f t="shared" si="281"/>
        <v>0.1368234868611497</v>
      </c>
      <c r="EE74" s="1">
        <f t="shared" si="282"/>
        <v>0.5766158736557121</v>
      </c>
      <c r="EF74" s="1">
        <f t="shared" si="283"/>
        <v>0.2865606394831382</v>
      </c>
      <c r="EG74" s="1">
        <f t="shared" si="284"/>
        <v>0.57486857631099419</v>
      </c>
      <c r="EH74" s="1">
        <f t="shared" si="285"/>
        <v>0.49936399481120491</v>
      </c>
      <c r="EI74" s="86" t="s">
        <v>168</v>
      </c>
      <c r="EJ74" s="86" t="s">
        <v>155</v>
      </c>
      <c r="EK74" s="62">
        <f t="shared" si="302"/>
        <v>0.48950710185704643</v>
      </c>
      <c r="EL74" s="62">
        <f t="shared" si="303"/>
        <v>1.7271396886764774</v>
      </c>
      <c r="EM74" s="62">
        <f t="shared" si="304"/>
        <v>0</v>
      </c>
      <c r="EN74" s="1">
        <f t="shared" si="286"/>
        <v>2.2166467905335239</v>
      </c>
      <c r="EO74" s="1">
        <f t="shared" si="287"/>
        <v>0.22083225164584167</v>
      </c>
      <c r="EP74" s="1">
        <f t="shared" si="288"/>
        <v>0.77916774835415825</v>
      </c>
      <c r="EQ74" s="1">
        <f t="shared" si="289"/>
        <v>0</v>
      </c>
      <c r="ER74" s="1">
        <f t="shared" si="290"/>
        <v>0.38958387417707913</v>
      </c>
      <c r="ES74" s="1">
        <f t="shared" si="291"/>
        <v>0.67477906388422171</v>
      </c>
    </row>
    <row r="75" spans="1:149" s="24" customFormat="1" x14ac:dyDescent="0.2">
      <c r="A75" s="86" t="s">
        <v>159</v>
      </c>
      <c r="B75" s="86" t="s">
        <v>170</v>
      </c>
      <c r="C75" s="86" t="s">
        <v>155</v>
      </c>
      <c r="D75" s="97">
        <v>6.1458160326971898</v>
      </c>
      <c r="E75" s="97">
        <v>0.104669744110143</v>
      </c>
      <c r="F75" s="97">
        <v>25.121856499224101</v>
      </c>
      <c r="G75" s="97">
        <v>54.374754216480198</v>
      </c>
      <c r="H75" s="97">
        <v>5.7030360476876503</v>
      </c>
      <c r="I75" s="97">
        <v>0.84457458096914795</v>
      </c>
      <c r="J75" s="97">
        <v>0.96220143763052501</v>
      </c>
      <c r="K75" s="97">
        <v>0.107380474061922</v>
      </c>
      <c r="L75" s="97">
        <v>6.6357109763385198</v>
      </c>
      <c r="M75" s="18">
        <v>0</v>
      </c>
      <c r="N75" s="18">
        <v>1</v>
      </c>
      <c r="O75" s="24">
        <f t="shared" si="196"/>
        <v>0</v>
      </c>
      <c r="P75" s="57">
        <f t="shared" si="197"/>
        <v>7.3745514469120508</v>
      </c>
      <c r="R75" s="33">
        <v>11</v>
      </c>
      <c r="S75" s="86" t="s">
        <v>170</v>
      </c>
      <c r="T75" s="86" t="s">
        <v>155</v>
      </c>
      <c r="U75" s="58">
        <f t="shared" si="292"/>
        <v>152.46380631846168</v>
      </c>
      <c r="V75" s="58">
        <f t="shared" si="293"/>
        <v>3.377532885128848</v>
      </c>
      <c r="W75" s="58">
        <f t="shared" si="294"/>
        <v>492.77866808991962</v>
      </c>
      <c r="X75" s="58">
        <f t="shared" si="295"/>
        <v>904.88857075187548</v>
      </c>
      <c r="Y75" s="58">
        <f t="shared" si="296"/>
        <v>121.08356789145753</v>
      </c>
      <c r="Z75" s="58">
        <f t="shared" si="297"/>
        <v>15.060174411004779</v>
      </c>
      <c r="AA75" s="58">
        <f t="shared" si="298"/>
        <v>20.087712685397182</v>
      </c>
      <c r="AB75" s="58">
        <f t="shared" si="299"/>
        <v>1.5137356889584621</v>
      </c>
      <c r="AC75" s="58">
        <f t="shared" si="300"/>
        <v>0</v>
      </c>
      <c r="AD75" s="58">
        <f t="shared" si="301"/>
        <v>92.355058821691316</v>
      </c>
      <c r="AF75" s="86" t="s">
        <v>170</v>
      </c>
      <c r="AG75" s="86" t="s">
        <v>155</v>
      </c>
      <c r="AH75" s="58">
        <f t="shared" si="201"/>
        <v>152.46380631846168</v>
      </c>
      <c r="AI75" s="58">
        <f t="shared" si="202"/>
        <v>1.688766442564424</v>
      </c>
      <c r="AJ75" s="58">
        <f t="shared" si="203"/>
        <v>739.16800213487943</v>
      </c>
      <c r="AK75" s="58">
        <f t="shared" si="204"/>
        <v>1809.777141503751</v>
      </c>
      <c r="AL75" s="58">
        <f t="shared" si="205"/>
        <v>60.541783945728767</v>
      </c>
      <c r="AM75" s="58">
        <f t="shared" si="206"/>
        <v>15.060174411004779</v>
      </c>
      <c r="AN75" s="58">
        <f t="shared" si="207"/>
        <v>40.175425370794365</v>
      </c>
      <c r="AO75" s="58">
        <f t="shared" si="208"/>
        <v>1.5137356889584621</v>
      </c>
      <c r="AP75" s="58">
        <f t="shared" si="209"/>
        <v>0</v>
      </c>
      <c r="AQ75" s="58">
        <f t="shared" si="210"/>
        <v>138.53258823253697</v>
      </c>
      <c r="AR75" s="58">
        <f t="shared" si="211"/>
        <v>2958.9214240486804</v>
      </c>
      <c r="AT75" s="86" t="s">
        <v>170</v>
      </c>
      <c r="AU75" s="86" t="s">
        <v>155</v>
      </c>
      <c r="AV75" s="64">
        <f t="shared" si="212"/>
        <v>0.56679500032424202</v>
      </c>
      <c r="AW75" s="64">
        <f t="shared" si="213"/>
        <v>1.2556217760450433E-2</v>
      </c>
      <c r="AX75" s="64">
        <f t="shared" si="214"/>
        <v>1.831939606416509</v>
      </c>
      <c r="AY75" s="64">
        <f t="shared" si="215"/>
        <v>3.3639873628853989</v>
      </c>
      <c r="AZ75" s="64">
        <f t="shared" si="216"/>
        <v>0.4501367410370678</v>
      </c>
      <c r="BA75" s="64">
        <f t="shared" si="217"/>
        <v>5.5987265215842748E-2</v>
      </c>
      <c r="BB75" s="64">
        <f t="shared" si="218"/>
        <v>7.4677494895090415E-2</v>
      </c>
      <c r="BC75" s="64">
        <f t="shared" si="219"/>
        <v>5.6274196547468494E-3</v>
      </c>
      <c r="BD75" s="64">
        <f t="shared" si="220"/>
        <v>0</v>
      </c>
      <c r="BE75" s="64">
        <f t="shared" si="221"/>
        <v>0.34333647348044305</v>
      </c>
      <c r="BF75" s="33">
        <v>11</v>
      </c>
      <c r="BG75" s="17">
        <f t="shared" si="222"/>
        <v>6.1116858627613402</v>
      </c>
      <c r="BH75" s="1">
        <f t="shared" si="223"/>
        <v>0.6360126371146011</v>
      </c>
      <c r="BI75" s="1">
        <f t="shared" si="224"/>
        <v>1.1959269693019079</v>
      </c>
      <c r="BJ75">
        <v>4</v>
      </c>
      <c r="BK75" s="1">
        <f t="shared" si="225"/>
        <v>2.1060584431065927</v>
      </c>
      <c r="BL75" s="1">
        <f t="shared" si="226"/>
        <v>0.518680224013361</v>
      </c>
      <c r="BM75" s="1">
        <f t="shared" si="227"/>
        <v>0.63601263711460021</v>
      </c>
      <c r="BN75" s="1">
        <f t="shared" si="228"/>
        <v>0.24861967100446414</v>
      </c>
      <c r="BO75" s="1">
        <f t="shared" si="229"/>
        <v>0.57466748922920374</v>
      </c>
      <c r="BP75" s="1">
        <f t="shared" si="230"/>
        <v>0.88463230811906435</v>
      </c>
      <c r="BQ75" s="1">
        <f t="shared" si="231"/>
        <v>0.3099648188898606</v>
      </c>
      <c r="BR75" s="86" t="s">
        <v>155</v>
      </c>
      <c r="BS75" s="86" t="s">
        <v>170</v>
      </c>
      <c r="BT75" s="86" t="s">
        <v>155</v>
      </c>
      <c r="BU75" s="58">
        <f t="shared" si="232"/>
        <v>0.84099684072134973</v>
      </c>
      <c r="BV75" s="58">
        <f t="shared" si="233"/>
        <v>0.57466748922920374</v>
      </c>
      <c r="BW75" s="58">
        <f t="shared" si="234"/>
        <v>0.57242241997898891</v>
      </c>
      <c r="BX75" s="58">
        <f t="shared" si="235"/>
        <v>1.9880867499295425</v>
      </c>
      <c r="BY75" s="58">
        <f t="shared" si="236"/>
        <v>0.42301818104826389</v>
      </c>
      <c r="BZ75" s="58">
        <f t="shared" si="237"/>
        <v>0.28905554008122125</v>
      </c>
      <c r="CA75" s="58">
        <f t="shared" si="238"/>
        <v>0.28792627887051481</v>
      </c>
      <c r="CB75" s="58">
        <f t="shared" si="239"/>
        <v>0.43245404891112543</v>
      </c>
      <c r="CC75" s="58">
        <f t="shared" si="240"/>
        <v>0.25032944081496861</v>
      </c>
      <c r="CD75" s="86" t="s">
        <v>155</v>
      </c>
      <c r="CE75" s="86" t="s">
        <v>170</v>
      </c>
      <c r="CF75" s="86" t="s">
        <v>155</v>
      </c>
      <c r="CG75" s="58">
        <f t="shared" si="241"/>
        <v>0.84099684072134973</v>
      </c>
      <c r="CH75" s="58">
        <f t="shared" si="242"/>
        <v>0.57466748922920374</v>
      </c>
      <c r="CI75" s="58">
        <f t="shared" si="243"/>
        <v>0.19080747332632964</v>
      </c>
      <c r="CJ75" s="58">
        <f t="shared" si="244"/>
        <v>1.6064718032768832</v>
      </c>
      <c r="CK75" s="58">
        <f t="shared" si="245"/>
        <v>0.5235055100287993</v>
      </c>
      <c r="CL75" s="58">
        <f t="shared" si="246"/>
        <v>0.35772024635415095</v>
      </c>
      <c r="CM75" s="58">
        <f t="shared" si="247"/>
        <v>0.11877424361704968</v>
      </c>
      <c r="CN75" s="58">
        <f t="shared" si="248"/>
        <v>0.29763436679412514</v>
      </c>
      <c r="CO75" s="58">
        <f t="shared" si="249"/>
        <v>0.3097948207907224</v>
      </c>
      <c r="CP75" s="86" t="s">
        <v>155</v>
      </c>
      <c r="CQ75" s="86" t="s">
        <v>170</v>
      </c>
      <c r="CR75" s="86" t="s">
        <v>155</v>
      </c>
      <c r="CS75" s="58">
        <f t="shared" si="250"/>
        <v>0.80030429533387415</v>
      </c>
      <c r="CT75" s="58">
        <f t="shared" si="251"/>
        <v>0.57466748922920374</v>
      </c>
      <c r="CU75" s="58">
        <f t="shared" si="252"/>
        <v>0.19080747332632964</v>
      </c>
      <c r="CV75" s="58">
        <f t="shared" si="253"/>
        <v>1.5657792578894076</v>
      </c>
      <c r="CW75" s="58">
        <f t="shared" si="254"/>
        <v>0.51112204437593867</v>
      </c>
      <c r="CX75" s="58">
        <f t="shared" si="255"/>
        <v>0.36701692549167297</v>
      </c>
      <c r="CY75" s="58">
        <f t="shared" si="256"/>
        <v>0.12186103013238826</v>
      </c>
      <c r="CZ75" s="58">
        <f t="shared" si="257"/>
        <v>0.30536949287822474</v>
      </c>
      <c r="DA75" s="58">
        <f t="shared" si="258"/>
        <v>0.31784598109464929</v>
      </c>
      <c r="DB75" s="86" t="s">
        <v>155</v>
      </c>
      <c r="DC75" s="86" t="s">
        <v>170</v>
      </c>
      <c r="DD75" s="86" t="s">
        <v>155</v>
      </c>
      <c r="DE75" s="1">
        <f t="shared" si="259"/>
        <v>1.831939606416509</v>
      </c>
      <c r="DF75" s="1">
        <f t="shared" si="260"/>
        <v>3.3639873628853989</v>
      </c>
      <c r="DG75" s="1">
        <f t="shared" si="261"/>
        <v>0.57242241997898891</v>
      </c>
      <c r="DH75" s="1">
        <f t="shared" si="262"/>
        <v>5.768349389280897</v>
      </c>
      <c r="DI75" s="1">
        <f t="shared" si="263"/>
        <v>0.31758471666448157</v>
      </c>
      <c r="DJ75" s="1">
        <f t="shared" si="264"/>
        <v>0.58318023681723719</v>
      </c>
      <c r="DK75" s="1">
        <f t="shared" si="265"/>
        <v>9.9235046518281231E-2</v>
      </c>
      <c r="DL75" s="1">
        <f t="shared" si="266"/>
        <v>0.39082516492689984</v>
      </c>
      <c r="DM75" s="1">
        <f t="shared" si="267"/>
        <v>0.50504890006875236</v>
      </c>
      <c r="DN75" s="86" t="s">
        <v>170</v>
      </c>
      <c r="DO75" s="86" t="s">
        <v>155</v>
      </c>
      <c r="DP75" s="62">
        <f t="shared" si="268"/>
        <v>0.56679500032424202</v>
      </c>
      <c r="DQ75" s="62">
        <f t="shared" si="269"/>
        <v>1.1959269693019079</v>
      </c>
      <c r="DR75" s="62">
        <f t="shared" si="270"/>
        <v>0.34333647348044305</v>
      </c>
      <c r="DS75" s="1">
        <f t="shared" si="271"/>
        <v>2.1060584431065932</v>
      </c>
      <c r="DT75" s="1">
        <f t="shared" si="272"/>
        <v>0.26912596000335925</v>
      </c>
      <c r="DU75" s="1">
        <f t="shared" si="273"/>
        <v>0.56785079883055212</v>
      </c>
      <c r="DV75" s="1">
        <f t="shared" si="274"/>
        <v>0.16302324116608852</v>
      </c>
      <c r="DW75" s="1">
        <f t="shared" si="275"/>
        <v>0.44694864058136458</v>
      </c>
      <c r="DX75" s="1">
        <f t="shared" si="276"/>
        <v>0.49177321734654489</v>
      </c>
      <c r="DY75" s="86" t="s">
        <v>155</v>
      </c>
      <c r="DZ75" s="1">
        <f t="shared" si="277"/>
        <v>0.91013147380468506</v>
      </c>
      <c r="EA75" s="1">
        <f t="shared" si="278"/>
        <v>3.3639873628853989</v>
      </c>
      <c r="EB75" s="1">
        <f t="shared" si="279"/>
        <v>1.831939606416509</v>
      </c>
      <c r="EC75" s="1">
        <f t="shared" si="280"/>
        <v>6.1060584431065932</v>
      </c>
      <c r="ED75" s="1">
        <f t="shared" si="281"/>
        <v>0.14905384255405774</v>
      </c>
      <c r="EE75" s="1">
        <f t="shared" si="282"/>
        <v>0.55092616525528959</v>
      </c>
      <c r="EF75" s="1">
        <f t="shared" si="283"/>
        <v>0.30001999219065267</v>
      </c>
      <c r="EG75" s="1">
        <f t="shared" si="284"/>
        <v>0.57548307481829752</v>
      </c>
      <c r="EH75" s="1">
        <f t="shared" si="285"/>
        <v>0.47711605472062452</v>
      </c>
      <c r="EI75" s="86" t="s">
        <v>170</v>
      </c>
      <c r="EJ75" s="86" t="s">
        <v>155</v>
      </c>
      <c r="EK75" s="62">
        <f t="shared" si="302"/>
        <v>0.56679500032424202</v>
      </c>
      <c r="EL75" s="62">
        <f t="shared" si="303"/>
        <v>1.831939606416509</v>
      </c>
      <c r="EM75" s="62">
        <f t="shared" si="304"/>
        <v>0</v>
      </c>
      <c r="EN75" s="1">
        <f t="shared" si="286"/>
        <v>2.3987346067407511</v>
      </c>
      <c r="EO75" s="1">
        <f t="shared" si="287"/>
        <v>0.23628916626769611</v>
      </c>
      <c r="EP75" s="1">
        <f t="shared" si="288"/>
        <v>0.76371083373230386</v>
      </c>
      <c r="EQ75" s="1">
        <f t="shared" si="289"/>
        <v>0</v>
      </c>
      <c r="ER75" s="1">
        <f t="shared" si="290"/>
        <v>0.38185541686615193</v>
      </c>
      <c r="ES75" s="1">
        <f t="shared" si="291"/>
        <v>0.66139298315756867</v>
      </c>
    </row>
    <row r="76" spans="1:149" s="24" customFormat="1" ht="13.15" customHeight="1" x14ac:dyDescent="0.2">
      <c r="A76" s="122" t="s">
        <v>159</v>
      </c>
      <c r="B76" s="122" t="s">
        <v>171</v>
      </c>
      <c r="C76" s="122" t="s">
        <v>155</v>
      </c>
      <c r="D76" s="123">
        <v>4.6623817451039198</v>
      </c>
      <c r="E76" s="123">
        <v>0.190575780461885</v>
      </c>
      <c r="F76" s="123">
        <v>25.010815873850898</v>
      </c>
      <c r="G76" s="123">
        <v>56.700282973718203</v>
      </c>
      <c r="H76" s="123">
        <v>6.1751638842854497</v>
      </c>
      <c r="I76" s="123">
        <v>0.60459753621978596</v>
      </c>
      <c r="J76" s="123">
        <v>0.52852236559418497</v>
      </c>
      <c r="K76" s="123">
        <v>0.12256050876044999</v>
      </c>
      <c r="L76" s="123">
        <v>6.00509932291388</v>
      </c>
      <c r="M76" s="18">
        <v>0</v>
      </c>
      <c r="N76" s="18">
        <v>1</v>
      </c>
      <c r="O76" s="24">
        <f t="shared" si="196"/>
        <v>0</v>
      </c>
      <c r="P76" s="57">
        <f t="shared" si="197"/>
        <v>6.6737255523266992</v>
      </c>
      <c r="R76" s="33">
        <v>11</v>
      </c>
      <c r="S76" s="122" t="s">
        <v>171</v>
      </c>
      <c r="T76" s="122" t="s">
        <v>155</v>
      </c>
      <c r="U76" s="58">
        <f t="shared" si="292"/>
        <v>115.66315418268219</v>
      </c>
      <c r="V76" s="58">
        <f t="shared" si="293"/>
        <v>6.1495895599188444</v>
      </c>
      <c r="W76" s="58">
        <f t="shared" si="294"/>
        <v>490.60054676051192</v>
      </c>
      <c r="X76" s="58">
        <f t="shared" si="295"/>
        <v>943.58933223029123</v>
      </c>
      <c r="Y76" s="58">
        <f t="shared" si="296"/>
        <v>131.10751346678236</v>
      </c>
      <c r="Z76" s="58">
        <f t="shared" si="297"/>
        <v>10.780983170823573</v>
      </c>
      <c r="AA76" s="58">
        <f t="shared" si="298"/>
        <v>11.033869845390083</v>
      </c>
      <c r="AB76" s="58">
        <f t="shared" si="299"/>
        <v>1.7277276691907231</v>
      </c>
      <c r="AC76" s="58">
        <f t="shared" si="300"/>
        <v>0</v>
      </c>
      <c r="AD76" s="58">
        <f t="shared" si="301"/>
        <v>83.57827867660238</v>
      </c>
      <c r="AF76" s="122" t="s">
        <v>171</v>
      </c>
      <c r="AG76" s="122" t="s">
        <v>155</v>
      </c>
      <c r="AH76" s="58">
        <f t="shared" si="201"/>
        <v>115.66315418268219</v>
      </c>
      <c r="AI76" s="58">
        <f t="shared" si="202"/>
        <v>3.0747947799594222</v>
      </c>
      <c r="AJ76" s="58">
        <f t="shared" si="203"/>
        <v>735.90082014076791</v>
      </c>
      <c r="AK76" s="58">
        <f t="shared" si="204"/>
        <v>1887.1786644605825</v>
      </c>
      <c r="AL76" s="58">
        <f t="shared" si="205"/>
        <v>65.553756733391182</v>
      </c>
      <c r="AM76" s="58">
        <f t="shared" si="206"/>
        <v>10.780983170823573</v>
      </c>
      <c r="AN76" s="58">
        <f t="shared" si="207"/>
        <v>22.067739690780165</v>
      </c>
      <c r="AO76" s="58">
        <f t="shared" si="208"/>
        <v>1.7277276691907231</v>
      </c>
      <c r="AP76" s="58">
        <f t="shared" si="209"/>
        <v>0</v>
      </c>
      <c r="AQ76" s="58">
        <f t="shared" si="210"/>
        <v>125.36741801490356</v>
      </c>
      <c r="AR76" s="58">
        <f>SUM(AH76:AQ76)</f>
        <v>2967.3150588430813</v>
      </c>
      <c r="AT76" s="122" t="s">
        <v>171</v>
      </c>
      <c r="AU76" s="122" t="s">
        <v>155</v>
      </c>
      <c r="AV76" s="64">
        <f t="shared" si="212"/>
        <v>0.42876966913838793</v>
      </c>
      <c r="AW76" s="64">
        <f t="shared" si="213"/>
        <v>2.2796866466037288E-2</v>
      </c>
      <c r="AX76" s="64">
        <f t="shared" si="214"/>
        <v>1.8186831891284574</v>
      </c>
      <c r="AY76" s="64">
        <f t="shared" si="215"/>
        <v>3.4979375120955418</v>
      </c>
      <c r="AZ76" s="64">
        <f t="shared" si="216"/>
        <v>0.48602275779131282</v>
      </c>
      <c r="BA76" s="64">
        <f t="shared" si="217"/>
        <v>3.9965697112492114E-2</v>
      </c>
      <c r="BB76" s="64">
        <f t="shared" si="218"/>
        <v>4.090316191318509E-2</v>
      </c>
      <c r="BC76" s="64">
        <f t="shared" si="219"/>
        <v>6.4047814216626406E-3</v>
      </c>
      <c r="BD76" s="64">
        <f t="shared" si="220"/>
        <v>0</v>
      </c>
      <c r="BE76" s="64">
        <f t="shared" si="221"/>
        <v>0.30982927232576157</v>
      </c>
      <c r="BF76" s="33">
        <v>11</v>
      </c>
      <c r="BG76" s="17">
        <f t="shared" si="222"/>
        <v>6.0616244241098105</v>
      </c>
      <c r="BH76" s="1">
        <f t="shared" si="223"/>
        <v>0.50206248790445818</v>
      </c>
      <c r="BI76" s="1">
        <f t="shared" si="224"/>
        <v>1.3166207012239992</v>
      </c>
      <c r="BJ76">
        <v>4</v>
      </c>
      <c r="BK76" s="1">
        <f t="shared" si="225"/>
        <v>2.0552196426881486</v>
      </c>
      <c r="BL76" s="1">
        <f t="shared" si="226"/>
        <v>0.54878532136984226</v>
      </c>
      <c r="BM76" s="1">
        <f t="shared" si="227"/>
        <v>0.50206248790445862</v>
      </c>
      <c r="BN76" s="1">
        <f t="shared" si="228"/>
        <v>0.26311074107394194</v>
      </c>
      <c r="BO76" s="1">
        <f t="shared" si="229"/>
        <v>0.58875101848233435</v>
      </c>
      <c r="BP76" s="1">
        <f t="shared" si="230"/>
        <v>0.76517322897840057</v>
      </c>
      <c r="BQ76" s="1">
        <f t="shared" si="231"/>
        <v>0.17642221049606621</v>
      </c>
      <c r="BR76" s="86" t="s">
        <v>155</v>
      </c>
      <c r="BS76" s="122" t="s">
        <v>171</v>
      </c>
      <c r="BT76" s="122" t="s">
        <v>155</v>
      </c>
      <c r="BU76" s="58">
        <f t="shared" si="232"/>
        <v>0.87448437802388546</v>
      </c>
      <c r="BV76" s="58">
        <f t="shared" si="233"/>
        <v>0.58875101848233424</v>
      </c>
      <c r="BW76" s="58">
        <f t="shared" si="234"/>
        <v>0.43517445056005055</v>
      </c>
      <c r="BX76" s="58">
        <f>BU76+BV76+BW76</f>
        <v>1.8984098470662703</v>
      </c>
      <c r="BY76" s="58">
        <f>BU76/BX76</f>
        <v>0.46064045620880023</v>
      </c>
      <c r="BZ76" s="58">
        <f>BV76/BX76</f>
        <v>0.31012851065441294</v>
      </c>
      <c r="CA76" s="58">
        <f>BW76/BX76</f>
        <v>0.2292310331367868</v>
      </c>
      <c r="CB76" s="58">
        <f>CA76+BZ76/2</f>
        <v>0.3842952884639933</v>
      </c>
      <c r="CC76" s="58">
        <f>BZ76*SIN(2*PI()/6)</f>
        <v>0.26857916866455456</v>
      </c>
      <c r="CD76" s="86" t="s">
        <v>155</v>
      </c>
      <c r="CE76" s="122" t="s">
        <v>171</v>
      </c>
      <c r="CF76" s="122" t="s">
        <v>155</v>
      </c>
      <c r="CG76" s="58">
        <f t="shared" si="241"/>
        <v>0.87448437802388546</v>
      </c>
      <c r="CH76" s="58">
        <f t="shared" si="242"/>
        <v>0.58875101848233424</v>
      </c>
      <c r="CI76" s="58">
        <f t="shared" si="243"/>
        <v>0.14505815018668353</v>
      </c>
      <c r="CJ76" s="58">
        <f t="shared" si="244"/>
        <v>1.6082935466929031</v>
      </c>
      <c r="CK76" s="58">
        <f t="shared" si="245"/>
        <v>0.54373430759705987</v>
      </c>
      <c r="CL76" s="58">
        <f t="shared" si="246"/>
        <v>0.3660718652344091</v>
      </c>
      <c r="CM76" s="58">
        <f t="shared" si="247"/>
        <v>9.0193827168531054E-2</v>
      </c>
      <c r="CN76" s="58">
        <f t="shared" si="248"/>
        <v>0.2732297597857356</v>
      </c>
      <c r="CO76" s="58">
        <f t="shared" si="249"/>
        <v>0.31702753490375174</v>
      </c>
      <c r="CP76" s="86" t="s">
        <v>155</v>
      </c>
      <c r="CQ76" s="122" t="s">
        <v>171</v>
      </c>
      <c r="CR76" s="122" t="s">
        <v>155</v>
      </c>
      <c r="CS76" s="58">
        <f t="shared" si="250"/>
        <v>0.76988072148594244</v>
      </c>
      <c r="CT76" s="58">
        <f t="shared" si="251"/>
        <v>0.58875101848233424</v>
      </c>
      <c r="CU76" s="58">
        <f t="shared" si="252"/>
        <v>0.14505815018668353</v>
      </c>
      <c r="CV76" s="58">
        <f t="shared" si="253"/>
        <v>1.5036898901549602</v>
      </c>
      <c r="CW76" s="58">
        <f t="shared" si="254"/>
        <v>0.51199434572683311</v>
      </c>
      <c r="CX76" s="58">
        <f t="shared" si="255"/>
        <v>0.39153752534816971</v>
      </c>
      <c r="CY76" s="58">
        <f t="shared" si="256"/>
        <v>9.6468128924997162E-2</v>
      </c>
      <c r="CZ76" s="58">
        <f t="shared" si="257"/>
        <v>0.292236891599082</v>
      </c>
      <c r="DA76" s="58">
        <f t="shared" si="258"/>
        <v>0.33908144348640856</v>
      </c>
      <c r="DB76" s="86" t="s">
        <v>155</v>
      </c>
      <c r="DC76" s="122" t="s">
        <v>171</v>
      </c>
      <c r="DD76" s="122" t="s">
        <v>155</v>
      </c>
      <c r="DE76" s="58">
        <f t="shared" si="259"/>
        <v>1.8186831891284574</v>
      </c>
      <c r="DF76" s="58">
        <f t="shared" si="260"/>
        <v>3.4979375120955418</v>
      </c>
      <c r="DG76" s="58">
        <f t="shared" si="261"/>
        <v>0.43517445056005055</v>
      </c>
      <c r="DH76" s="58">
        <f t="shared" si="262"/>
        <v>5.7517951517840498</v>
      </c>
      <c r="DI76" s="58">
        <f t="shared" si="263"/>
        <v>0.31619401267521696</v>
      </c>
      <c r="DJ76" s="58">
        <f t="shared" si="264"/>
        <v>0.60814709491359009</v>
      </c>
      <c r="DK76" s="58">
        <f t="shared" si="265"/>
        <v>7.5658892411192932E-2</v>
      </c>
      <c r="DL76" s="58">
        <f t="shared" si="266"/>
        <v>0.37973243986798799</v>
      </c>
      <c r="DM76" s="58">
        <f t="shared" si="267"/>
        <v>0.52667083343287513</v>
      </c>
      <c r="DN76" s="122" t="s">
        <v>171</v>
      </c>
      <c r="DO76" s="122" t="s">
        <v>155</v>
      </c>
      <c r="DP76" s="62">
        <f t="shared" si="268"/>
        <v>0.42876966913838793</v>
      </c>
      <c r="DQ76" s="62">
        <f t="shared" si="269"/>
        <v>1.3166207012239992</v>
      </c>
      <c r="DR76" s="62">
        <f t="shared" si="270"/>
        <v>0.30982927232576157</v>
      </c>
      <c r="DS76" s="1">
        <f t="shared" si="271"/>
        <v>2.0552196426881486</v>
      </c>
      <c r="DT76" s="1">
        <f t="shared" si="272"/>
        <v>0.20862474269541995</v>
      </c>
      <c r="DU76" s="1">
        <f t="shared" si="273"/>
        <v>0.64062286768625354</v>
      </c>
      <c r="DV76" s="1">
        <f t="shared" si="274"/>
        <v>0.15075238961832652</v>
      </c>
      <c r="DW76" s="1">
        <f t="shared" si="275"/>
        <v>0.47106382346145326</v>
      </c>
      <c r="DX76" s="1">
        <f t="shared" si="276"/>
        <v>0.5547956776615327</v>
      </c>
      <c r="DY76" s="86" t="s">
        <v>155</v>
      </c>
      <c r="DZ76" s="1">
        <f t="shared" si="277"/>
        <v>0.73859894146414951</v>
      </c>
      <c r="EA76" s="1">
        <f t="shared" si="278"/>
        <v>3.4979375120955418</v>
      </c>
      <c r="EB76" s="1">
        <f t="shared" si="279"/>
        <v>1.8186831891284574</v>
      </c>
      <c r="EC76" s="1">
        <f t="shared" si="280"/>
        <v>6.0552196426881491</v>
      </c>
      <c r="ED76" s="1">
        <f t="shared" si="281"/>
        <v>0.12197723370051966</v>
      </c>
      <c r="EE76" s="1">
        <f t="shared" si="282"/>
        <v>0.57767310163874919</v>
      </c>
      <c r="EF76" s="1">
        <f t="shared" si="283"/>
        <v>0.3003496646607311</v>
      </c>
      <c r="EG76" s="1">
        <f t="shared" si="284"/>
        <v>0.58918621548010575</v>
      </c>
      <c r="EH76" s="1">
        <f t="shared" si="285"/>
        <v>0.5002795811021068</v>
      </c>
      <c r="EI76" s="122" t="s">
        <v>171</v>
      </c>
      <c r="EJ76" s="122" t="s">
        <v>155</v>
      </c>
      <c r="EK76" s="62">
        <f t="shared" si="302"/>
        <v>0.42876966913838793</v>
      </c>
      <c r="EL76" s="62">
        <f t="shared" si="303"/>
        <v>1.8186831891284574</v>
      </c>
      <c r="EM76" s="62">
        <f t="shared" si="304"/>
        <v>0</v>
      </c>
      <c r="EN76" s="1">
        <f t="shared" si="286"/>
        <v>2.2474528582668452</v>
      </c>
      <c r="EO76" s="1">
        <f t="shared" si="287"/>
        <v>0.19078027268124312</v>
      </c>
      <c r="EP76" s="1">
        <f t="shared" si="288"/>
        <v>0.80921972731875702</v>
      </c>
      <c r="EQ76" s="1">
        <f t="shared" si="289"/>
        <v>0</v>
      </c>
      <c r="ER76" s="1">
        <f t="shared" si="290"/>
        <v>0.40460986365937851</v>
      </c>
      <c r="ES76" s="1">
        <f t="shared" si="291"/>
        <v>0.70080484110155983</v>
      </c>
    </row>
    <row r="77" spans="1:149" x14ac:dyDescent="0.2">
      <c r="A77" s="86" t="s">
        <v>159</v>
      </c>
      <c r="B77" s="86" t="s">
        <v>173</v>
      </c>
      <c r="C77" s="86" t="s">
        <v>155</v>
      </c>
      <c r="D77" s="97">
        <v>3.8479554935562601</v>
      </c>
      <c r="E77" s="97">
        <v>6.7246459807877898E-2</v>
      </c>
      <c r="F77" s="97">
        <v>26.5666005745353</v>
      </c>
      <c r="G77" s="97">
        <v>56.890564136035302</v>
      </c>
      <c r="H77" s="97">
        <v>7.6434539993786901</v>
      </c>
      <c r="I77" s="97">
        <v>0.479442226722472</v>
      </c>
      <c r="J77" s="97">
        <v>0.51794267712261399</v>
      </c>
      <c r="K77" s="97">
        <v>0</v>
      </c>
      <c r="L77" s="97">
        <v>3.9867944326213598</v>
      </c>
      <c r="M77" s="4">
        <v>0</v>
      </c>
      <c r="N77" s="4">
        <v>1</v>
      </c>
      <c r="O77">
        <f t="shared" si="196"/>
        <v>0</v>
      </c>
      <c r="P77" s="30">
        <f t="shared" si="197"/>
        <v>4.4306963875409267</v>
      </c>
      <c r="R77" s="33">
        <v>11</v>
      </c>
      <c r="S77" s="86" t="s">
        <v>173</v>
      </c>
      <c r="T77" s="86" t="s">
        <v>155</v>
      </c>
      <c r="U77" s="1">
        <f t="shared" si="292"/>
        <v>95.459079472990823</v>
      </c>
      <c r="V77" s="1">
        <f t="shared" si="293"/>
        <v>2.1699406198089028</v>
      </c>
      <c r="W77" s="1">
        <f t="shared" si="294"/>
        <v>521.11809679355235</v>
      </c>
      <c r="X77" s="1">
        <f t="shared" si="295"/>
        <v>946.75593503137463</v>
      </c>
      <c r="Y77" s="1">
        <f t="shared" si="296"/>
        <v>162.28140126069405</v>
      </c>
      <c r="Z77" s="1">
        <f t="shared" si="297"/>
        <v>8.5492551127402283</v>
      </c>
      <c r="AA77" s="1">
        <f t="shared" si="298"/>
        <v>10.812999522392778</v>
      </c>
      <c r="AB77" s="1">
        <f t="shared" si="299"/>
        <v>0</v>
      </c>
      <c r="AC77" s="1">
        <f t="shared" si="300"/>
        <v>0</v>
      </c>
      <c r="AD77" s="1">
        <f t="shared" si="301"/>
        <v>55.487744364945861</v>
      </c>
      <c r="AF77" s="86" t="s">
        <v>173</v>
      </c>
      <c r="AG77" s="86" t="s">
        <v>155</v>
      </c>
      <c r="AH77" s="1">
        <f t="shared" si="201"/>
        <v>95.459079472990823</v>
      </c>
      <c r="AI77" s="1">
        <f t="shared" si="202"/>
        <v>1.0849703099044514</v>
      </c>
      <c r="AJ77" s="1">
        <f t="shared" si="203"/>
        <v>781.67714519032847</v>
      </c>
      <c r="AK77" s="1">
        <f t="shared" si="204"/>
        <v>1893.5118700627493</v>
      </c>
      <c r="AL77" s="1">
        <f t="shared" si="205"/>
        <v>81.140700630347027</v>
      </c>
      <c r="AM77" s="1">
        <f t="shared" si="206"/>
        <v>8.5492551127402283</v>
      </c>
      <c r="AN77" s="1">
        <f t="shared" si="207"/>
        <v>21.625999044785555</v>
      </c>
      <c r="AO77" s="1">
        <f t="shared" si="208"/>
        <v>0</v>
      </c>
      <c r="AP77" s="1">
        <f t="shared" si="209"/>
        <v>0</v>
      </c>
      <c r="AQ77" s="1">
        <f t="shared" si="210"/>
        <v>83.231616547418795</v>
      </c>
      <c r="AR77" s="1">
        <f>SUM(AH77:AQ77)</f>
        <v>2966.2806363712652</v>
      </c>
      <c r="AT77" s="86" t="s">
        <v>173</v>
      </c>
      <c r="AU77" s="86" t="s">
        <v>155</v>
      </c>
      <c r="AV77" s="22">
        <f t="shared" si="212"/>
        <v>0.35399545859809628</v>
      </c>
      <c r="AW77" s="22">
        <f t="shared" si="213"/>
        <v>8.0468943245700364E-3</v>
      </c>
      <c r="AX77" s="22">
        <f t="shared" si="214"/>
        <v>1.9324870999871271</v>
      </c>
      <c r="AY77" s="22">
        <f t="shared" si="215"/>
        <v>3.5109002019732181</v>
      </c>
      <c r="AZ77" s="22">
        <f t="shared" si="216"/>
        <v>0.60179586246141303</v>
      </c>
      <c r="BA77" s="22">
        <f t="shared" si="217"/>
        <v>3.1703610604823455E-2</v>
      </c>
      <c r="BB77" s="22">
        <f t="shared" si="218"/>
        <v>4.0098361998488069E-2</v>
      </c>
      <c r="BC77" s="22">
        <f t="shared" si="219"/>
        <v>0</v>
      </c>
      <c r="BD77" s="22">
        <f t="shared" si="220"/>
        <v>0</v>
      </c>
      <c r="BE77" s="22">
        <f t="shared" si="221"/>
        <v>0.20576784965332257</v>
      </c>
      <c r="BF77" s="33">
        <v>11</v>
      </c>
      <c r="BG77" s="17">
        <f t="shared" si="222"/>
        <v>6.0031506102117644</v>
      </c>
      <c r="BH77" s="1">
        <f t="shared" si="223"/>
        <v>0.48909979802678194</v>
      </c>
      <c r="BI77" s="1">
        <f t="shared" si="224"/>
        <v>1.4433873019603451</v>
      </c>
      <c r="BJ77">
        <v>4</v>
      </c>
      <c r="BK77" s="1">
        <f t="shared" si="225"/>
        <v>2.003150610211764</v>
      </c>
      <c r="BL77" s="1">
        <f t="shared" si="226"/>
        <v>0.6415463673908065</v>
      </c>
      <c r="BM77" s="1">
        <f t="shared" si="227"/>
        <v>0.48909979802678194</v>
      </c>
      <c r="BN77" s="1">
        <f t="shared" si="228"/>
        <v>0.34454362796280424</v>
      </c>
      <c r="BO77" s="1">
        <f t="shared" si="229"/>
        <v>0.67324997799563002</v>
      </c>
      <c r="BP77" s="1">
        <f t="shared" si="230"/>
        <v>0.83364342598958618</v>
      </c>
      <c r="BQ77" s="1">
        <f t="shared" si="231"/>
        <v>0.16039344799395616</v>
      </c>
      <c r="BR77" s="86" t="s">
        <v>155</v>
      </c>
      <c r="BS77" s="86" t="s">
        <v>173</v>
      </c>
      <c r="BT77" s="86" t="s">
        <v>155</v>
      </c>
      <c r="BU77" s="1">
        <f t="shared" si="232"/>
        <v>0.87772505049330451</v>
      </c>
      <c r="BV77" s="1">
        <f t="shared" si="233"/>
        <v>0.67324997799563002</v>
      </c>
      <c r="BW77" s="1">
        <f t="shared" si="234"/>
        <v>0.35399545859809628</v>
      </c>
      <c r="BX77" s="1">
        <f>BU77+BV77+BW77</f>
        <v>1.9049704870870308</v>
      </c>
      <c r="BY77" s="1">
        <f>BU77/BX77</f>
        <v>0.46075519617916511</v>
      </c>
      <c r="BZ77" s="1">
        <f>BV77/BX77</f>
        <v>0.35341753720558916</v>
      </c>
      <c r="CA77" s="1">
        <f>BW77/BX77</f>
        <v>0.18582726661524579</v>
      </c>
      <c r="CB77" s="1">
        <f>CA77+BZ77/2</f>
        <v>0.36253603521804034</v>
      </c>
      <c r="CC77" s="1">
        <f>BZ77*SIN(2*PI()/6)</f>
        <v>0.30606856536297222</v>
      </c>
      <c r="CD77" s="86" t="s">
        <v>155</v>
      </c>
      <c r="CE77" s="86" t="s">
        <v>173</v>
      </c>
      <c r="CF77" s="86" t="s">
        <v>155</v>
      </c>
      <c r="CG77" s="1">
        <f t="shared" si="241"/>
        <v>0.87772505049330451</v>
      </c>
      <c r="CH77" s="1">
        <f t="shared" si="242"/>
        <v>0.67324997799563002</v>
      </c>
      <c r="CI77" s="1">
        <f t="shared" si="243"/>
        <v>0.11799848619936543</v>
      </c>
      <c r="CJ77" s="1">
        <f>CG77+CH77+CI77</f>
        <v>1.6689735146883</v>
      </c>
      <c r="CK77" s="1">
        <f>CG77/CJ77</f>
        <v>0.52590711761967635</v>
      </c>
      <c r="CL77" s="1">
        <f>CH77/CJ77</f>
        <v>0.40339164886110684</v>
      </c>
      <c r="CM77" s="1">
        <f>CI77/CJ77</f>
        <v>7.0701233519216755E-2</v>
      </c>
      <c r="CN77" s="1">
        <f>CM77+CL77/2</f>
        <v>0.2723970579497702</v>
      </c>
      <c r="CO77" s="1">
        <f>CL77*SIN(2*PI()/6)</f>
        <v>0.34934741558821053</v>
      </c>
      <c r="CP77" s="86" t="s">
        <v>155</v>
      </c>
      <c r="CQ77" s="86" t="s">
        <v>173</v>
      </c>
      <c r="CR77" s="86" t="s">
        <v>155</v>
      </c>
      <c r="CS77" s="1">
        <f t="shared" si="250"/>
        <v>0.73250248582240984</v>
      </c>
      <c r="CT77" s="1">
        <f t="shared" si="251"/>
        <v>0.67324997799563002</v>
      </c>
      <c r="CU77" s="1">
        <f t="shared" si="252"/>
        <v>0.11799848619936543</v>
      </c>
      <c r="CV77" s="1">
        <f>CS77+CT77+CU77</f>
        <v>1.5237509500174053</v>
      </c>
      <c r="CW77" s="1">
        <f>CS77/CV77</f>
        <v>0.48072323486593571</v>
      </c>
      <c r="CX77" s="1">
        <f>CT77/CV77</f>
        <v>0.44183728186547788</v>
      </c>
      <c r="CY77" s="1">
        <f>CU77/CV77</f>
        <v>7.7439483268586351E-2</v>
      </c>
      <c r="CZ77" s="1">
        <f>CY77+CX77/2</f>
        <v>0.29835812420132529</v>
      </c>
      <c r="DA77" s="1">
        <f>CX77*SIN(2*PI()/6)</f>
        <v>0.38264231043456931</v>
      </c>
      <c r="DB77" s="86" t="s">
        <v>155</v>
      </c>
      <c r="DC77" s="86" t="s">
        <v>173</v>
      </c>
      <c r="DD77" s="86" t="s">
        <v>155</v>
      </c>
      <c r="DE77" s="1">
        <f t="shared" si="259"/>
        <v>1.9324870999871271</v>
      </c>
      <c r="DF77" s="1">
        <f t="shared" si="260"/>
        <v>3.5109002019732181</v>
      </c>
      <c r="DG77" s="1">
        <f t="shared" si="261"/>
        <v>0.35399545859809628</v>
      </c>
      <c r="DH77" s="1">
        <f t="shared" si="262"/>
        <v>5.7973827605584418</v>
      </c>
      <c r="DI77" s="1">
        <f t="shared" si="263"/>
        <v>0.33333784912986791</v>
      </c>
      <c r="DJ77" s="1">
        <f t="shared" si="264"/>
        <v>0.6056008973323378</v>
      </c>
      <c r="DK77" s="1">
        <f t="shared" si="265"/>
        <v>6.1061253537794201E-2</v>
      </c>
      <c r="DL77" s="1">
        <f t="shared" si="266"/>
        <v>0.36386170220396308</v>
      </c>
      <c r="DM77" s="1">
        <f t="shared" si="267"/>
        <v>0.52446576164445613</v>
      </c>
      <c r="DN77" s="86" t="s">
        <v>173</v>
      </c>
      <c r="DO77" s="86" t="s">
        <v>155</v>
      </c>
      <c r="DP77" s="62">
        <f t="shared" si="268"/>
        <v>0.35399545859809628</v>
      </c>
      <c r="DQ77" s="62">
        <f t="shared" si="269"/>
        <v>1.4433873019603451</v>
      </c>
      <c r="DR77" s="62">
        <f t="shared" si="270"/>
        <v>0.20576784965332257</v>
      </c>
      <c r="DS77" s="1">
        <f t="shared" si="271"/>
        <v>2.003150610211764</v>
      </c>
      <c r="DT77" s="1">
        <f t="shared" si="272"/>
        <v>0.17671934241663112</v>
      </c>
      <c r="DU77" s="1">
        <f t="shared" si="273"/>
        <v>0.72055855141504155</v>
      </c>
      <c r="DV77" s="1">
        <f t="shared" si="274"/>
        <v>0.10272210616832736</v>
      </c>
      <c r="DW77" s="1">
        <f t="shared" si="275"/>
        <v>0.46300138187584816</v>
      </c>
      <c r="DX77" s="1">
        <f t="shared" si="276"/>
        <v>0.62402201043954153</v>
      </c>
      <c r="DY77" s="86" t="s">
        <v>155</v>
      </c>
      <c r="DZ77" s="1">
        <f t="shared" si="277"/>
        <v>0.55976330825141885</v>
      </c>
      <c r="EA77" s="1">
        <f t="shared" si="278"/>
        <v>3.5109002019732181</v>
      </c>
      <c r="EB77" s="1">
        <f t="shared" si="279"/>
        <v>1.9324870999871271</v>
      </c>
      <c r="EC77" s="1">
        <f t="shared" si="280"/>
        <v>6.0031506102117644</v>
      </c>
      <c r="ED77" s="1">
        <f t="shared" si="281"/>
        <v>9.3244921641516654E-2</v>
      </c>
      <c r="EE77" s="1">
        <f t="shared" si="282"/>
        <v>0.58484293164341739</v>
      </c>
      <c r="EF77" s="1">
        <f t="shared" si="283"/>
        <v>0.32191214671506591</v>
      </c>
      <c r="EG77" s="1">
        <f t="shared" si="284"/>
        <v>0.61433361253677465</v>
      </c>
      <c r="EH77" s="1">
        <f t="shared" si="285"/>
        <v>0.50648883602696537</v>
      </c>
      <c r="EI77" s="86" t="s">
        <v>173</v>
      </c>
      <c r="EJ77" s="86" t="s">
        <v>155</v>
      </c>
      <c r="EK77" s="62">
        <f t="shared" si="302"/>
        <v>0.35399545859809628</v>
      </c>
      <c r="EL77" s="62">
        <f t="shared" si="303"/>
        <v>1.9324870999871271</v>
      </c>
      <c r="EM77" s="62">
        <f t="shared" si="304"/>
        <v>0</v>
      </c>
      <c r="EN77" s="1">
        <f t="shared" si="286"/>
        <v>2.2864825585852233</v>
      </c>
      <c r="EO77" s="1">
        <f t="shared" si="287"/>
        <v>0.15482097480644391</v>
      </c>
      <c r="EP77" s="1">
        <f t="shared" si="288"/>
        <v>0.84517902519355614</v>
      </c>
      <c r="EQ77" s="1">
        <f t="shared" si="289"/>
        <v>0</v>
      </c>
      <c r="ER77" s="1">
        <f t="shared" si="290"/>
        <v>0.42258951259677807</v>
      </c>
      <c r="ES77" s="1">
        <f t="shared" si="291"/>
        <v>0.73194650656338767</v>
      </c>
    </row>
    <row r="78" spans="1:149" x14ac:dyDescent="0.2">
      <c r="A78" s="86" t="s">
        <v>159</v>
      </c>
      <c r="B78" s="86" t="s">
        <v>175</v>
      </c>
      <c r="C78" s="86" t="s">
        <v>155</v>
      </c>
      <c r="D78" s="97">
        <v>4.8651446314324804</v>
      </c>
      <c r="E78" s="97">
        <v>5.09591763616618E-2</v>
      </c>
      <c r="F78" s="97">
        <v>24.752694085831099</v>
      </c>
      <c r="G78" s="97">
        <v>55.535546673534597</v>
      </c>
      <c r="H78" s="97">
        <v>7.5811350358942997</v>
      </c>
      <c r="I78" s="97">
        <v>0.202847736331281</v>
      </c>
      <c r="J78" s="97">
        <v>0.154504353767946</v>
      </c>
      <c r="K78" s="97">
        <v>5.6889033654221398E-2</v>
      </c>
      <c r="L78" s="97">
        <v>6.8002792845162796</v>
      </c>
      <c r="M78" s="4">
        <v>0</v>
      </c>
      <c r="N78" s="4">
        <v>1</v>
      </c>
      <c r="O78">
        <f t="shared" si="196"/>
        <v>0</v>
      </c>
      <c r="P78" s="30">
        <f t="shared" si="197"/>
        <v>7.5574432967101597</v>
      </c>
      <c r="R78" s="33">
        <v>11</v>
      </c>
      <c r="S78" s="86" t="s">
        <v>175</v>
      </c>
      <c r="T78" s="86" t="s">
        <v>155</v>
      </c>
      <c r="U78" s="1">
        <f t="shared" si="292"/>
        <v>120.69324315138874</v>
      </c>
      <c r="V78" s="1">
        <f t="shared" si="293"/>
        <v>1.6443748422607873</v>
      </c>
      <c r="W78" s="1">
        <f t="shared" si="294"/>
        <v>485.53734966322287</v>
      </c>
      <c r="X78" s="1">
        <f t="shared" si="295"/>
        <v>924.20613535587609</v>
      </c>
      <c r="Y78" s="1">
        <f t="shared" si="296"/>
        <v>160.95828101686411</v>
      </c>
      <c r="Z78" s="1">
        <f t="shared" si="297"/>
        <v>3.6171137006291194</v>
      </c>
      <c r="AA78" s="1">
        <f t="shared" si="298"/>
        <v>3.2255606214602501</v>
      </c>
      <c r="AB78" s="1">
        <f t="shared" si="299"/>
        <v>0.80196107630419777</v>
      </c>
      <c r="AC78" s="1">
        <f t="shared" si="300"/>
        <v>0</v>
      </c>
      <c r="AD78" s="1">
        <f t="shared" si="301"/>
        <v>94.645501524234945</v>
      </c>
      <c r="AF78" s="86" t="s">
        <v>175</v>
      </c>
      <c r="AG78" s="86" t="s">
        <v>155</v>
      </c>
      <c r="AH78" s="1">
        <f t="shared" si="201"/>
        <v>120.69324315138874</v>
      </c>
      <c r="AI78" s="1">
        <f t="shared" si="202"/>
        <v>0.82218742113039367</v>
      </c>
      <c r="AJ78" s="1">
        <f t="shared" si="203"/>
        <v>728.30602449483433</v>
      </c>
      <c r="AK78" s="1">
        <f t="shared" si="204"/>
        <v>1848.4122707117522</v>
      </c>
      <c r="AL78" s="1">
        <f t="shared" si="205"/>
        <v>80.479140508432053</v>
      </c>
      <c r="AM78" s="1">
        <f t="shared" si="206"/>
        <v>3.6171137006291194</v>
      </c>
      <c r="AN78" s="1">
        <f t="shared" si="207"/>
        <v>6.4511212429205003</v>
      </c>
      <c r="AO78" s="1">
        <f t="shared" si="208"/>
        <v>0.80196107630419777</v>
      </c>
      <c r="AP78" s="1">
        <f t="shared" si="209"/>
        <v>0</v>
      </c>
      <c r="AQ78" s="1">
        <f t="shared" si="210"/>
        <v>141.96825228635242</v>
      </c>
      <c r="AR78" s="1">
        <f>SUM(AH78:AQ78)</f>
        <v>2931.5513145937434</v>
      </c>
      <c r="AT78" s="86" t="s">
        <v>175</v>
      </c>
      <c r="AU78" s="86" t="s">
        <v>155</v>
      </c>
      <c r="AV78" s="22">
        <f t="shared" si="212"/>
        <v>0.45287478614347898</v>
      </c>
      <c r="AW78" s="22">
        <f t="shared" si="213"/>
        <v>6.1701540664913538E-3</v>
      </c>
      <c r="AX78" s="22">
        <f t="shared" si="214"/>
        <v>1.8218718600310768</v>
      </c>
      <c r="AY78" s="22">
        <f t="shared" si="215"/>
        <v>3.4678797666973415</v>
      </c>
      <c r="AZ78" s="22">
        <f t="shared" si="216"/>
        <v>0.60396046365330913</v>
      </c>
      <c r="BA78" s="22">
        <f t="shared" si="217"/>
        <v>1.3572421710255548E-2</v>
      </c>
      <c r="BB78" s="22">
        <f t="shared" si="218"/>
        <v>1.210320510489845E-2</v>
      </c>
      <c r="BC78" s="22">
        <f t="shared" si="219"/>
        <v>3.0091821335109991E-3</v>
      </c>
      <c r="BD78" s="22">
        <f t="shared" si="220"/>
        <v>0</v>
      </c>
      <c r="BE78" s="22">
        <f t="shared" si="221"/>
        <v>0.35513637833450679</v>
      </c>
      <c r="BF78" s="33">
        <v>11</v>
      </c>
      <c r="BG78" s="17">
        <f t="shared" si="222"/>
        <v>6.1007719733399162</v>
      </c>
      <c r="BH78" s="1">
        <f t="shared" si="223"/>
        <v>0.53212023330265845</v>
      </c>
      <c r="BI78" s="1">
        <f t="shared" si="224"/>
        <v>1.2897516267284184</v>
      </c>
      <c r="BJ78">
        <v>4</v>
      </c>
      <c r="BK78" s="1">
        <f t="shared" si="225"/>
        <v>2.0977627912064039</v>
      </c>
      <c r="BL78" s="1">
        <f t="shared" si="226"/>
        <v>0.62370303943005601</v>
      </c>
      <c r="BM78" s="1">
        <f t="shared" si="227"/>
        <v>0.53212023330265801</v>
      </c>
      <c r="BN78" s="1">
        <f t="shared" si="228"/>
        <v>0.15958641252426631</v>
      </c>
      <c r="BO78" s="1">
        <f t="shared" si="229"/>
        <v>0.63727546114031153</v>
      </c>
      <c r="BP78" s="1">
        <f t="shared" si="230"/>
        <v>0.69170664582692432</v>
      </c>
      <c r="BQ78" s="1">
        <f t="shared" si="231"/>
        <v>5.4431184686612788E-2</v>
      </c>
      <c r="BR78" s="86" t="s">
        <v>155</v>
      </c>
      <c r="BS78" s="86" t="s">
        <v>175</v>
      </c>
      <c r="BT78" s="86" t="s">
        <v>155</v>
      </c>
      <c r="BU78" s="1">
        <f t="shared" si="232"/>
        <v>0.86696994167433539</v>
      </c>
      <c r="BV78" s="1">
        <f t="shared" si="233"/>
        <v>0.63727546114031153</v>
      </c>
      <c r="BW78" s="1">
        <f t="shared" si="234"/>
        <v>0.45588396827698996</v>
      </c>
      <c r="BX78" s="1">
        <f>BU78+BV78+BW78</f>
        <v>1.960129371091637</v>
      </c>
      <c r="BY78" s="1">
        <f>BU78/BX78</f>
        <v>0.44230240843312385</v>
      </c>
      <c r="BZ78" s="1">
        <f>BV78/BX78</f>
        <v>0.3251190816988776</v>
      </c>
      <c r="CA78" s="1">
        <f>BW78/BX78</f>
        <v>0.2325785098679985</v>
      </c>
      <c r="CB78" s="1">
        <f>CA78+BZ78/2</f>
        <v>0.39513805071743729</v>
      </c>
      <c r="CC78" s="1">
        <f>BZ78*SIN(2*PI()/6)</f>
        <v>0.28156138400629638</v>
      </c>
      <c r="CD78" s="86" t="s">
        <v>155</v>
      </c>
      <c r="CE78" s="86" t="s">
        <v>175</v>
      </c>
      <c r="CF78" s="86" t="s">
        <v>155</v>
      </c>
      <c r="CG78" s="1">
        <f t="shared" si="241"/>
        <v>0.86696994167433539</v>
      </c>
      <c r="CH78" s="1">
        <f t="shared" si="242"/>
        <v>0.63727546114031153</v>
      </c>
      <c r="CI78" s="1">
        <f t="shared" si="243"/>
        <v>0.15196132275899665</v>
      </c>
      <c r="CJ78" s="1">
        <f>CG78+CH78+CI78</f>
        <v>1.6562067255736437</v>
      </c>
      <c r="CK78" s="1">
        <f>CG78/CJ78</f>
        <v>0.52346722681859159</v>
      </c>
      <c r="CL78" s="1">
        <f>CH78/CJ78</f>
        <v>0.38478014326356802</v>
      </c>
      <c r="CM78" s="1">
        <f>CI78/CJ78</f>
        <v>9.175262991784032E-2</v>
      </c>
      <c r="CN78" s="1">
        <f>CM78+CL78/2</f>
        <v>0.28414270154962434</v>
      </c>
      <c r="CO78" s="1">
        <f>CL78*SIN(2*PI()/6)</f>
        <v>0.33322937893806565</v>
      </c>
      <c r="CP78" s="86" t="s">
        <v>155</v>
      </c>
      <c r="CQ78" s="86" t="s">
        <v>175</v>
      </c>
      <c r="CR78" s="86" t="s">
        <v>155</v>
      </c>
      <c r="CS78" s="1">
        <f t="shared" si="250"/>
        <v>0.76986638861263601</v>
      </c>
      <c r="CT78" s="1">
        <f t="shared" si="251"/>
        <v>0.63727546114031153</v>
      </c>
      <c r="CU78" s="1">
        <f t="shared" si="252"/>
        <v>0.15196132275899665</v>
      </c>
      <c r="CV78" s="1">
        <f>CS78+CT78+CU78</f>
        <v>1.5591031725119442</v>
      </c>
      <c r="CW78" s="1">
        <f>CS78/CV78</f>
        <v>0.49378796874120151</v>
      </c>
      <c r="CX78" s="1">
        <f>CT78/CV78</f>
        <v>0.40874489410060477</v>
      </c>
      <c r="CY78" s="1">
        <f>CU78/CV78</f>
        <v>9.7467137158193731E-2</v>
      </c>
      <c r="CZ78" s="1">
        <f>CY78+CX78/2</f>
        <v>0.3018395842084961</v>
      </c>
      <c r="DA78" s="1">
        <f>CX78*SIN(2*PI()/6)</f>
        <v>0.35398346195830382</v>
      </c>
      <c r="DB78" s="86" t="s">
        <v>155</v>
      </c>
      <c r="DC78" s="86" t="s">
        <v>175</v>
      </c>
      <c r="DD78" s="86" t="s">
        <v>155</v>
      </c>
      <c r="DE78" s="1">
        <f t="shared" si="259"/>
        <v>1.8218718600310768</v>
      </c>
      <c r="DF78" s="1">
        <f t="shared" si="260"/>
        <v>3.4678797666973415</v>
      </c>
      <c r="DG78" s="1">
        <f t="shared" si="261"/>
        <v>0.45588396827698996</v>
      </c>
      <c r="DH78" s="1">
        <f t="shared" si="262"/>
        <v>5.7456355950054085</v>
      </c>
      <c r="DI78" s="1">
        <f t="shared" si="263"/>
        <v>0.31708795831305447</v>
      </c>
      <c r="DJ78" s="1">
        <f t="shared" si="264"/>
        <v>0.60356764875793989</v>
      </c>
      <c r="DK78" s="1">
        <f t="shared" si="265"/>
        <v>7.9344392929005594E-2</v>
      </c>
      <c r="DL78" s="1">
        <f t="shared" si="266"/>
        <v>0.38112821730797553</v>
      </c>
      <c r="DM78" s="1">
        <f t="shared" si="267"/>
        <v>0.52270491672681907</v>
      </c>
      <c r="DN78" s="86" t="s">
        <v>175</v>
      </c>
      <c r="DO78" s="86" t="s">
        <v>155</v>
      </c>
      <c r="DP78" s="62">
        <f t="shared" si="268"/>
        <v>0.45287478614347898</v>
      </c>
      <c r="DQ78" s="62">
        <f t="shared" si="269"/>
        <v>1.2897516267284184</v>
      </c>
      <c r="DR78" s="62">
        <f t="shared" si="270"/>
        <v>0.35513637833450679</v>
      </c>
      <c r="DS78" s="1">
        <f t="shared" si="271"/>
        <v>2.0977627912064043</v>
      </c>
      <c r="DT78" s="1">
        <f t="shared" si="272"/>
        <v>0.2158846500862163</v>
      </c>
      <c r="DU78" s="1">
        <f t="shared" si="273"/>
        <v>0.61482243470754572</v>
      </c>
      <c r="DV78" s="1">
        <f t="shared" si="274"/>
        <v>0.16929291520623793</v>
      </c>
      <c r="DW78" s="1">
        <f t="shared" si="275"/>
        <v>0.47670413256001076</v>
      </c>
      <c r="DX78" s="1">
        <f t="shared" si="276"/>
        <v>0.53245184727333394</v>
      </c>
      <c r="DY78" s="86" t="s">
        <v>155</v>
      </c>
      <c r="DZ78" s="1">
        <f t="shared" si="277"/>
        <v>0.80801116447798571</v>
      </c>
      <c r="EA78" s="1">
        <f t="shared" si="278"/>
        <v>3.4678797666973415</v>
      </c>
      <c r="EB78" s="1">
        <f t="shared" si="279"/>
        <v>1.8218718600310768</v>
      </c>
      <c r="EC78" s="1">
        <f t="shared" si="280"/>
        <v>6.0977627912064047</v>
      </c>
      <c r="ED78" s="1">
        <f t="shared" si="281"/>
        <v>0.13250944520885924</v>
      </c>
      <c r="EE78" s="1">
        <f t="shared" si="282"/>
        <v>0.56871345859802513</v>
      </c>
      <c r="EF78" s="1">
        <f t="shared" si="283"/>
        <v>0.29877709619311554</v>
      </c>
      <c r="EG78" s="1">
        <f t="shared" si="284"/>
        <v>0.58313382549212811</v>
      </c>
      <c r="EH78" s="1">
        <f t="shared" si="285"/>
        <v>0.4925203026199993</v>
      </c>
      <c r="EI78" s="86" t="s">
        <v>175</v>
      </c>
      <c r="EJ78" s="86" t="s">
        <v>155</v>
      </c>
      <c r="EK78" s="62">
        <f t="shared" si="302"/>
        <v>0.45287478614347898</v>
      </c>
      <c r="EL78" s="62">
        <f t="shared" si="303"/>
        <v>1.8218718600310768</v>
      </c>
      <c r="EM78" s="62">
        <f t="shared" si="304"/>
        <v>0</v>
      </c>
      <c r="EN78" s="1">
        <f t="shared" si="286"/>
        <v>2.274746646174556</v>
      </c>
      <c r="EO78" s="1">
        <f t="shared" si="287"/>
        <v>0.19908801136384968</v>
      </c>
      <c r="EP78" s="1">
        <f t="shared" si="288"/>
        <v>0.80091198863615021</v>
      </c>
      <c r="EQ78" s="1">
        <f t="shared" si="289"/>
        <v>0</v>
      </c>
      <c r="ER78" s="1">
        <f t="shared" si="290"/>
        <v>0.4004559943180751</v>
      </c>
      <c r="ES78" s="1">
        <f t="shared" si="291"/>
        <v>0.69361012835441971</v>
      </c>
    </row>
    <row r="79" spans="1:149" s="24" customFormat="1" x14ac:dyDescent="0.2">
      <c r="A79" s="88" t="s">
        <v>159</v>
      </c>
      <c r="B79" s="88" t="s">
        <v>183</v>
      </c>
      <c r="C79" s="88" t="s">
        <v>182</v>
      </c>
      <c r="D79" s="98">
        <v>2.3900103768082501</v>
      </c>
      <c r="E79" s="98">
        <v>0.220602836759795</v>
      </c>
      <c r="F79" s="98">
        <v>25.393049143546701</v>
      </c>
      <c r="G79" s="98">
        <v>62.448002755827801</v>
      </c>
      <c r="H79" s="98">
        <v>3.99385594102143</v>
      </c>
      <c r="I79" s="98">
        <v>0.97957137818089302</v>
      </c>
      <c r="J79" s="98">
        <v>0.13390648241366801</v>
      </c>
      <c r="K79" s="98">
        <v>2.6990700943176401E-2</v>
      </c>
      <c r="L79" s="98">
        <v>4.3994816195292401</v>
      </c>
      <c r="M79" s="4">
        <v>0</v>
      </c>
      <c r="N79" s="4">
        <v>1</v>
      </c>
      <c r="O79">
        <f t="shared" si="196"/>
        <v>0</v>
      </c>
      <c r="P79" s="30">
        <f t="shared" si="197"/>
        <v>4.8893334352040343</v>
      </c>
      <c r="R79" s="33">
        <v>11</v>
      </c>
      <c r="S79" s="88" t="s">
        <v>183</v>
      </c>
      <c r="T79" s="88" t="s">
        <v>182</v>
      </c>
      <c r="U79" s="1">
        <f t="shared" si="292"/>
        <v>59.290756060735546</v>
      </c>
      <c r="V79" s="1">
        <f t="shared" si="293"/>
        <v>7.1185168363922235</v>
      </c>
      <c r="W79" s="1">
        <f t="shared" si="294"/>
        <v>498.09825703308559</v>
      </c>
      <c r="X79" s="1">
        <f t="shared" si="295"/>
        <v>1039.2411841542319</v>
      </c>
      <c r="Y79" s="1">
        <f t="shared" si="296"/>
        <v>84.795242909159882</v>
      </c>
      <c r="Z79" s="1">
        <f t="shared" si="297"/>
        <v>17.467392620914641</v>
      </c>
      <c r="AA79" s="1">
        <f t="shared" si="298"/>
        <v>2.7955424303479752</v>
      </c>
      <c r="AB79" s="1">
        <f t="shared" si="299"/>
        <v>0.38048618843059373</v>
      </c>
      <c r="AC79" s="1">
        <f t="shared" si="300"/>
        <v>0</v>
      </c>
      <c r="AD79" s="1">
        <f t="shared" si="301"/>
        <v>61.231476959349216</v>
      </c>
      <c r="AF79" s="88" t="s">
        <v>183</v>
      </c>
      <c r="AG79" s="88" t="s">
        <v>182</v>
      </c>
      <c r="AH79" s="1">
        <f t="shared" ref="AH79:AH87" si="305">U79*U$5</f>
        <v>59.290756060735546</v>
      </c>
      <c r="AI79" s="1">
        <f t="shared" ref="AI79:AI87" si="306">V79*V$5</f>
        <v>3.5592584181961118</v>
      </c>
      <c r="AJ79" s="1">
        <f t="shared" ref="AJ79:AJ87" si="307">W79*W$5</f>
        <v>747.14738554962832</v>
      </c>
      <c r="AK79" s="1">
        <f t="shared" ref="AK79:AK87" si="308">X79*X$5</f>
        <v>2078.4823683084637</v>
      </c>
      <c r="AL79" s="1">
        <f t="shared" ref="AL79:AL87" si="309">Y79*Y$5</f>
        <v>42.397621454579941</v>
      </c>
      <c r="AM79" s="1">
        <f t="shared" ref="AM79:AM87" si="310">Z79*Z$5</f>
        <v>17.467392620914641</v>
      </c>
      <c r="AN79" s="1">
        <f t="shared" ref="AN79:AN87" si="311">AA79*AA$5</f>
        <v>5.5910848606959505</v>
      </c>
      <c r="AO79" s="1">
        <f t="shared" ref="AO79:AO87" si="312">AB79*AB$5</f>
        <v>0.38048618843059373</v>
      </c>
      <c r="AP79" s="1">
        <f t="shared" ref="AP79:AP87" si="313">AC79*AC$5</f>
        <v>0</v>
      </c>
      <c r="AQ79" s="1">
        <f t="shared" ref="AQ79:AQ87" si="314">AD79*AD$5</f>
        <v>91.847215439023827</v>
      </c>
      <c r="AR79" s="1">
        <f t="shared" ref="AR79:AR97" si="315">SUM(AH79:AQ79)</f>
        <v>3046.1635689006685</v>
      </c>
      <c r="AT79" s="88" t="s">
        <v>183</v>
      </c>
      <c r="AU79" s="88" t="s">
        <v>182</v>
      </c>
      <c r="AV79" s="22">
        <f t="shared" ref="AV79:AV87" si="316">U79*$R79/$AR79</f>
        <v>0.2141048246150036</v>
      </c>
      <c r="AW79" s="22">
        <f t="shared" ref="AW79:AW87" si="317">V79*$R79/$AR79</f>
        <v>2.5705673194881495E-2</v>
      </c>
      <c r="AX79" s="22">
        <f t="shared" ref="AX79:AX87" si="318">W79*$R79/$AR79</f>
        <v>1.7986824093432676</v>
      </c>
      <c r="AY79" s="22">
        <f t="shared" ref="AY79:AY87" si="319">X79*$R79/$AR79</f>
        <v>3.7528034089850681</v>
      </c>
      <c r="AZ79" s="22">
        <f t="shared" ref="AZ79:AZ87" si="320">Y79*$R79/$AR79</f>
        <v>0.30620406649317866</v>
      </c>
      <c r="BA79" s="22">
        <f t="shared" ref="BA79:BA87" si="321">Z79*$R79/$AR79</f>
        <v>6.3076494247287909E-2</v>
      </c>
      <c r="BB79" s="22">
        <f t="shared" ref="BB79:BB87" si="322">AA79*$R79/$AR79</f>
        <v>1.0094982110538948E-2</v>
      </c>
      <c r="BC79" s="22">
        <f t="shared" ref="BC79:BC87" si="323">AB79*$R79/$AR79</f>
        <v>1.3739735172024867E-3</v>
      </c>
      <c r="BD79" s="22">
        <f t="shared" ref="BD79:BD87" si="324">AC79*$R79/$AR79</f>
        <v>0</v>
      </c>
      <c r="BE79" s="22">
        <f t="shared" ref="BE79:BE87" si="325">AD79*$R79/$AR79</f>
        <v>0.2211129610469072</v>
      </c>
      <c r="BF79" s="33">
        <v>11</v>
      </c>
      <c r="BG79" s="17">
        <f t="shared" si="222"/>
        <v>5.9880775775074495</v>
      </c>
      <c r="BH79" s="1">
        <f t="shared" si="223"/>
        <v>0.24719659101493185</v>
      </c>
      <c r="BI79" s="1">
        <f t="shared" si="224"/>
        <v>1.5514858183283358</v>
      </c>
      <c r="BJ79">
        <v>4</v>
      </c>
      <c r="BK79" s="1">
        <f t="shared" si="225"/>
        <v>1.9867036039902466</v>
      </c>
      <c r="BL79" s="1">
        <f t="shared" si="226"/>
        <v>0.39498623393534804</v>
      </c>
      <c r="BM79" s="1">
        <f t="shared" si="227"/>
        <v>0.24719659101493185</v>
      </c>
      <c r="BN79" s="1">
        <f t="shared" si="228"/>
        <v>0.25399401264426391</v>
      </c>
      <c r="BO79" s="1">
        <f t="shared" si="229"/>
        <v>0.45806272818263594</v>
      </c>
      <c r="BP79" s="1">
        <f t="shared" si="230"/>
        <v>0.50119060365919577</v>
      </c>
      <c r="BQ79" s="1">
        <f t="shared" si="231"/>
        <v>4.3127875476559829E-2</v>
      </c>
      <c r="BR79" s="119" t="s">
        <v>178</v>
      </c>
      <c r="BS79" s="88" t="s">
        <v>183</v>
      </c>
      <c r="BT79" s="88" t="s">
        <v>182</v>
      </c>
      <c r="BU79" s="1">
        <f t="shared" ref="BU79:BU87" si="326">AY79/4</f>
        <v>0.93820085224626704</v>
      </c>
      <c r="BV79" s="1">
        <f t="shared" ref="BV79:BV87" si="327">AW79+AZ79+(BA79*2)</f>
        <v>0.45806272818263594</v>
      </c>
      <c r="BW79" s="1">
        <f t="shared" ref="BW79:BW87" si="328">AV79+BD79+BC79</f>
        <v>0.21547879813220608</v>
      </c>
      <c r="BX79" s="1">
        <f t="shared" ref="BX79:BX97" si="329">BU79+BV79+BW79</f>
        <v>1.6117423785611091</v>
      </c>
      <c r="BY79" s="1">
        <f t="shared" ref="BY79:BY97" si="330">BU79/BX79</f>
        <v>0.58210348299202164</v>
      </c>
      <c r="BZ79" s="1">
        <f t="shared" ref="BZ79:BZ97" si="331">BV79/BX79</f>
        <v>0.28420343987701913</v>
      </c>
      <c r="CA79" s="1">
        <f t="shared" ref="CA79:CA97" si="332">BW79/BX79</f>
        <v>0.13369307713095924</v>
      </c>
      <c r="CB79" s="1">
        <f t="shared" ref="CB79:CB97" si="333">CA79+BZ79/2</f>
        <v>0.2757947970694688</v>
      </c>
      <c r="CC79" s="1">
        <f t="shared" ref="CC79:CC97" si="334">BZ79*SIN(2*PI()/6)</f>
        <v>0.2461273987764219</v>
      </c>
      <c r="CD79" s="119" t="s">
        <v>178</v>
      </c>
      <c r="CE79" s="88" t="s">
        <v>183</v>
      </c>
      <c r="CF79" s="88" t="s">
        <v>182</v>
      </c>
      <c r="CG79" s="1">
        <f t="shared" ref="CG79:CG87" si="335">AY79/4</f>
        <v>0.93820085224626704</v>
      </c>
      <c r="CH79" s="1">
        <f t="shared" ref="CH79:CH87" si="336">AW79+AZ79+(BA79*2)</f>
        <v>0.45806272818263594</v>
      </c>
      <c r="CI79" s="1">
        <f t="shared" ref="CI79:CI87" si="337">(AV79+BD79+BC79)/3</f>
        <v>7.1826266044068693E-2</v>
      </c>
      <c r="CJ79" s="1">
        <f t="shared" ref="CJ79:CJ97" si="338">CG79+CH79+CI79</f>
        <v>1.4680898464729717</v>
      </c>
      <c r="CK79" s="1">
        <f t="shared" ref="CK79:CK97" si="339">CG79/CJ79</f>
        <v>0.63906228525471909</v>
      </c>
      <c r="CL79" s="1">
        <f t="shared" ref="CL79:CL97" si="340">CH79/CJ79</f>
        <v>0.31201273497198667</v>
      </c>
      <c r="CM79" s="1">
        <f t="shared" ref="CM79:CM97" si="341">CI79/CJ79</f>
        <v>4.8924979773294179E-2</v>
      </c>
      <c r="CN79" s="1">
        <f t="shared" ref="CN79:CN97" si="342">CM79+CL79/2</f>
        <v>0.20493134725928752</v>
      </c>
      <c r="CO79" s="1">
        <f t="shared" ref="CO79:CO97" si="343">CL79*SIN(2*PI()/6)</f>
        <v>0.27021095479000179</v>
      </c>
      <c r="CP79" s="119" t="s">
        <v>178</v>
      </c>
      <c r="CQ79" s="88" t="s">
        <v>183</v>
      </c>
      <c r="CR79" s="88" t="s">
        <v>182</v>
      </c>
      <c r="CS79" s="1">
        <f t="shared" ref="CS79:CS87" si="344">((AX79+BE79)-CH79)/2</f>
        <v>0.78086632110376941</v>
      </c>
      <c r="CT79" s="1">
        <f t="shared" ref="CT79:CT87" si="345">AW79+AZ79+(BA79*2)</f>
        <v>0.45806272818263594</v>
      </c>
      <c r="CU79" s="1">
        <f t="shared" ref="CU79:CU87" si="346">(AV79+BD79+BC79)/3</f>
        <v>7.1826266044068693E-2</v>
      </c>
      <c r="CV79" s="1">
        <f t="shared" ref="CV79:CV97" si="347">CS79+CT79+CU79</f>
        <v>1.3107553153304741</v>
      </c>
      <c r="CW79" s="1">
        <f t="shared" ref="CW79:CW97" si="348">CS79/CV79</f>
        <v>0.59573767275312828</v>
      </c>
      <c r="CX79" s="1">
        <f t="shared" ref="CX79:CX97" si="349">CT79/CV79</f>
        <v>0.34946471154850661</v>
      </c>
      <c r="CY79" s="1">
        <f t="shared" ref="CY79:CY97" si="350">CU79/CV79</f>
        <v>5.479761569836511E-2</v>
      </c>
      <c r="CZ79" s="1">
        <f t="shared" ref="CZ79:CZ97" si="351">CY79+CX79/2</f>
        <v>0.22952997147261842</v>
      </c>
      <c r="DA79" s="1">
        <f t="shared" ref="DA79:DA97" si="352">CX79*SIN(2*PI()/6)</f>
        <v>0.30264531792720778</v>
      </c>
      <c r="DB79" s="119" t="s">
        <v>178</v>
      </c>
      <c r="DC79" s="88" t="s">
        <v>183</v>
      </c>
      <c r="DD79" s="88" t="s">
        <v>182</v>
      </c>
      <c r="DE79" s="1">
        <f t="shared" ref="DE79:DE87" si="353">AX79</f>
        <v>1.7986824093432676</v>
      </c>
      <c r="DF79" s="1">
        <f t="shared" ref="DF79:DF87" si="354">AY79</f>
        <v>3.7528034089850681</v>
      </c>
      <c r="DG79" s="1">
        <f t="shared" ref="DG79:DG87" si="355">AV79+BD79+BC79</f>
        <v>0.21547879813220608</v>
      </c>
      <c r="DH79" s="1">
        <f t="shared" si="262"/>
        <v>5.7669646164605419</v>
      </c>
      <c r="DI79" s="1">
        <f t="shared" si="263"/>
        <v>0.31189412957543061</v>
      </c>
      <c r="DJ79" s="1">
        <f t="shared" si="264"/>
        <v>0.65074153537781554</v>
      </c>
      <c r="DK79" s="1">
        <f t="shared" si="265"/>
        <v>3.7364335046753863E-2</v>
      </c>
      <c r="DL79" s="1">
        <f t="shared" si="266"/>
        <v>0.36273510273566162</v>
      </c>
      <c r="DM79" s="1">
        <f t="shared" si="267"/>
        <v>0.56355870093487825</v>
      </c>
      <c r="DN79" s="88" t="s">
        <v>183</v>
      </c>
      <c r="DO79" s="88" t="s">
        <v>182</v>
      </c>
      <c r="DP79" s="62">
        <f t="shared" si="268"/>
        <v>0.2141048246150036</v>
      </c>
      <c r="DQ79" s="62">
        <f t="shared" si="269"/>
        <v>1.5514858183283358</v>
      </c>
      <c r="DR79" s="62">
        <f t="shared" si="270"/>
        <v>0.2211129610469072</v>
      </c>
      <c r="DS79" s="1">
        <f t="shared" si="271"/>
        <v>1.9867036039902466</v>
      </c>
      <c r="DT79" s="1">
        <f t="shared" si="272"/>
        <v>0.1077688811682725</v>
      </c>
      <c r="DU79" s="1">
        <f t="shared" si="273"/>
        <v>0.78093471779696466</v>
      </c>
      <c r="DV79" s="1">
        <f t="shared" si="274"/>
        <v>0.11129640103476286</v>
      </c>
      <c r="DW79" s="1">
        <f t="shared" si="275"/>
        <v>0.50176375993324518</v>
      </c>
      <c r="DX79" s="1">
        <f t="shared" si="276"/>
        <v>0.67630930430940295</v>
      </c>
      <c r="DY79" s="119" t="s">
        <v>178</v>
      </c>
      <c r="DZ79" s="1">
        <f t="shared" si="277"/>
        <v>0.43521778566191083</v>
      </c>
      <c r="EA79" s="1">
        <f t="shared" si="278"/>
        <v>3.7528034089850681</v>
      </c>
      <c r="EB79" s="1">
        <f t="shared" si="279"/>
        <v>1.7986824093432676</v>
      </c>
      <c r="EC79" s="1">
        <f t="shared" si="280"/>
        <v>5.9867036039902466</v>
      </c>
      <c r="ED79" s="1">
        <f t="shared" si="281"/>
        <v>7.2697399846524929E-2</v>
      </c>
      <c r="EE79" s="1">
        <f t="shared" si="282"/>
        <v>0.62685638996454685</v>
      </c>
      <c r="EF79" s="1">
        <f t="shared" si="283"/>
        <v>0.3004462101889282</v>
      </c>
      <c r="EG79" s="1">
        <f t="shared" si="284"/>
        <v>0.61387440517120162</v>
      </c>
      <c r="EH79" s="1">
        <f t="shared" si="285"/>
        <v>0.54287355823390215</v>
      </c>
      <c r="EI79" s="88" t="s">
        <v>183</v>
      </c>
      <c r="EJ79" s="88" t="s">
        <v>182</v>
      </c>
      <c r="EK79" s="62">
        <f t="shared" si="302"/>
        <v>0.2141048246150036</v>
      </c>
      <c r="EL79" s="62">
        <f t="shared" si="303"/>
        <v>1.7986824093432676</v>
      </c>
      <c r="EM79" s="62">
        <f t="shared" si="304"/>
        <v>0</v>
      </c>
      <c r="EN79" s="1">
        <f t="shared" si="286"/>
        <v>2.0127872339582713</v>
      </c>
      <c r="EO79" s="1">
        <f t="shared" si="287"/>
        <v>0.10637230850970431</v>
      </c>
      <c r="EP79" s="1">
        <f t="shared" si="288"/>
        <v>0.89362769149029564</v>
      </c>
      <c r="EQ79" s="1">
        <f t="shared" si="289"/>
        <v>0</v>
      </c>
      <c r="ER79" s="1">
        <f t="shared" si="290"/>
        <v>0.44681384574514782</v>
      </c>
      <c r="ES79" s="1">
        <f t="shared" si="291"/>
        <v>0.77390428235583897</v>
      </c>
    </row>
    <row r="80" spans="1:149" s="77" customFormat="1" x14ac:dyDescent="0.2">
      <c r="A80" s="112" t="s">
        <v>114</v>
      </c>
      <c r="B80" s="113" t="s">
        <v>208</v>
      </c>
      <c r="C80" s="113" t="s">
        <v>209</v>
      </c>
      <c r="D80" s="114">
        <v>3.3065564950000002</v>
      </c>
      <c r="E80" s="114">
        <v>6.9659028999999997E-2</v>
      </c>
      <c r="F80" s="114">
        <v>26.078944960000001</v>
      </c>
      <c r="G80" s="114">
        <v>57.370791240000003</v>
      </c>
      <c r="H80" s="114">
        <v>7.5038941399999999</v>
      </c>
      <c r="I80" s="114">
        <v>0.116542252</v>
      </c>
      <c r="J80" s="114">
        <v>0.167958356</v>
      </c>
      <c r="K80" s="114">
        <v>4.1866779E-2</v>
      </c>
      <c r="L80" s="114">
        <v>5.3437867490000004</v>
      </c>
      <c r="M80" s="79">
        <v>0</v>
      </c>
      <c r="N80" s="79">
        <v>1</v>
      </c>
      <c r="O80" s="77">
        <f t="shared" ref="O80:O108" si="356">L80*M80</f>
        <v>0</v>
      </c>
      <c r="P80" s="80">
        <f t="shared" ref="P80:P108" si="357">L80*N80*(79.85/71.85)</f>
        <v>5.9387804023333342</v>
      </c>
      <c r="R80" s="33">
        <v>11</v>
      </c>
      <c r="S80" s="113" t="s">
        <v>208</v>
      </c>
      <c r="T80" s="113" t="s">
        <v>209</v>
      </c>
      <c r="U80" s="81">
        <f t="shared" si="292"/>
        <v>82.028193872488217</v>
      </c>
      <c r="V80" s="81">
        <f t="shared" si="293"/>
        <v>2.2477905453372058</v>
      </c>
      <c r="W80" s="81">
        <f t="shared" si="294"/>
        <v>511.55247077285213</v>
      </c>
      <c r="X80" s="81">
        <f t="shared" si="295"/>
        <v>954.74773240139791</v>
      </c>
      <c r="Y80" s="81">
        <f t="shared" si="296"/>
        <v>159.31834692144375</v>
      </c>
      <c r="Z80" s="81">
        <f t="shared" si="297"/>
        <v>2.0781428673323825</v>
      </c>
      <c r="AA80" s="81">
        <f t="shared" si="298"/>
        <v>3.5064374947807937</v>
      </c>
      <c r="AB80" s="81">
        <f t="shared" si="299"/>
        <v>0.59019331128572516</v>
      </c>
      <c r="AC80" s="81">
        <f t="shared" si="300"/>
        <v>0</v>
      </c>
      <c r="AD80" s="81">
        <f t="shared" si="301"/>
        <v>74.37420666666668</v>
      </c>
      <c r="AF80" s="113" t="s">
        <v>208</v>
      </c>
      <c r="AG80" s="113" t="s">
        <v>209</v>
      </c>
      <c r="AH80" s="81">
        <f t="shared" si="305"/>
        <v>82.028193872488217</v>
      </c>
      <c r="AI80" s="81">
        <f t="shared" si="306"/>
        <v>1.1238952726686029</v>
      </c>
      <c r="AJ80" s="81">
        <f t="shared" si="307"/>
        <v>767.32870615927823</v>
      </c>
      <c r="AK80" s="81">
        <f t="shared" si="308"/>
        <v>1909.4954648027958</v>
      </c>
      <c r="AL80" s="81">
        <f t="shared" si="309"/>
        <v>79.659173460721874</v>
      </c>
      <c r="AM80" s="81">
        <f t="shared" si="310"/>
        <v>2.0781428673323825</v>
      </c>
      <c r="AN80" s="81">
        <f t="shared" si="311"/>
        <v>7.0128749895615874</v>
      </c>
      <c r="AO80" s="81">
        <f t="shared" si="312"/>
        <v>0.59019331128572516</v>
      </c>
      <c r="AP80" s="81">
        <f t="shared" si="313"/>
        <v>0</v>
      </c>
      <c r="AQ80" s="81">
        <f t="shared" si="314"/>
        <v>111.56131000000002</v>
      </c>
      <c r="AR80" s="81">
        <f t="shared" si="315"/>
        <v>2960.8779547361323</v>
      </c>
      <c r="AT80" s="113" t="s">
        <v>208</v>
      </c>
      <c r="AU80" s="113" t="s">
        <v>209</v>
      </c>
      <c r="AV80" s="82">
        <f t="shared" si="316"/>
        <v>0.30474411522233191</v>
      </c>
      <c r="AW80" s="82">
        <f t="shared" si="317"/>
        <v>8.3507987754641404E-3</v>
      </c>
      <c r="AX80" s="82">
        <f t="shared" si="318"/>
        <v>1.9004758941517559</v>
      </c>
      <c r="AY80" s="82">
        <f t="shared" si="319"/>
        <v>3.5469969438005133</v>
      </c>
      <c r="AZ80" s="82">
        <f t="shared" si="320"/>
        <v>0.59188586727549219</v>
      </c>
      <c r="BA80" s="82">
        <f t="shared" si="321"/>
        <v>7.7205382626766893E-3</v>
      </c>
      <c r="BB80" s="82">
        <f t="shared" si="322"/>
        <v>1.3026816043157743E-2</v>
      </c>
      <c r="BC80" s="82">
        <f t="shared" si="323"/>
        <v>2.1926356045031724E-3</v>
      </c>
      <c r="BD80" s="82">
        <f t="shared" si="324"/>
        <v>0</v>
      </c>
      <c r="BE80" s="82">
        <f t="shared" si="325"/>
        <v>0.27630867798002245</v>
      </c>
      <c r="BF80" s="33">
        <v>11</v>
      </c>
      <c r="BG80" s="17">
        <f t="shared" ref="BG80:BG108" si="358">AV80+AX80+AY80+BC80+BD80+BE80</f>
        <v>6.030718266759127</v>
      </c>
      <c r="BH80" s="1">
        <f t="shared" ref="BH80:BH108" si="359">4-AY80</f>
        <v>0.45300305619948666</v>
      </c>
      <c r="BI80" s="1">
        <f t="shared" ref="BI80:BI108" si="360">AX80-BH80</f>
        <v>1.4474728379522692</v>
      </c>
      <c r="BJ80">
        <v>4</v>
      </c>
      <c r="BK80" s="1">
        <f t="shared" ref="BK80:BK108" si="361">(AX80-BH80)+BD80+BE80+AV80</f>
        <v>2.0285256311546238</v>
      </c>
      <c r="BL80" s="1">
        <f t="shared" ref="BL80:BL108" si="362">BA80+AZ80+AW80</f>
        <v>0.60795720431363309</v>
      </c>
      <c r="BM80" s="1">
        <f t="shared" ref="BM80:BM108" si="363">16-((AY80*4)+(BH80*3))</f>
        <v>0.45300305619948666</v>
      </c>
      <c r="BN80" s="1">
        <f t="shared" ref="BN80:BN108" si="364">6-((BI80*3)+(AV80*2)+(BD80*2)+(BE80*3))</f>
        <v>0.21916722175846015</v>
      </c>
      <c r="BO80" s="1">
        <f t="shared" ref="BO80:BO108" si="365">(BA80*2+AW80+AZ80)</f>
        <v>0.61567774257630969</v>
      </c>
      <c r="BP80" s="1">
        <f t="shared" ref="BP80:BP108" si="366">BM80+BN80</f>
        <v>0.67217027795794682</v>
      </c>
      <c r="BQ80" s="1">
        <f t="shared" ref="BQ80:BQ108" si="367">BP80-BO80</f>
        <v>5.6492535381637121E-2</v>
      </c>
      <c r="BR80" s="113" t="s">
        <v>209</v>
      </c>
      <c r="BS80" s="113" t="s">
        <v>208</v>
      </c>
      <c r="BT80" s="113" t="s">
        <v>209</v>
      </c>
      <c r="BU80" s="81">
        <f t="shared" si="326"/>
        <v>0.88674923595012833</v>
      </c>
      <c r="BV80" s="81">
        <f t="shared" si="327"/>
        <v>0.61567774257630981</v>
      </c>
      <c r="BW80" s="81">
        <f t="shared" si="328"/>
        <v>0.30693675082683508</v>
      </c>
      <c r="BX80" s="81">
        <f t="shared" si="329"/>
        <v>1.8093637293532732</v>
      </c>
      <c r="BY80" s="81">
        <f t="shared" si="330"/>
        <v>0.49008898629082281</v>
      </c>
      <c r="BZ80" s="81">
        <f t="shared" si="331"/>
        <v>0.34027306538104063</v>
      </c>
      <c r="CA80" s="81">
        <f t="shared" si="332"/>
        <v>0.16963794832813658</v>
      </c>
      <c r="CB80" s="81">
        <f t="shared" si="333"/>
        <v>0.33977448101865693</v>
      </c>
      <c r="CC80" s="81">
        <f t="shared" si="334"/>
        <v>0.29468511884358439</v>
      </c>
      <c r="CD80" s="113" t="s">
        <v>209</v>
      </c>
      <c r="CE80" s="113" t="s">
        <v>208</v>
      </c>
      <c r="CF80" s="113" t="s">
        <v>209</v>
      </c>
      <c r="CG80" s="81">
        <f t="shared" si="335"/>
        <v>0.88674923595012833</v>
      </c>
      <c r="CH80" s="81">
        <f t="shared" si="336"/>
        <v>0.61567774257630981</v>
      </c>
      <c r="CI80" s="81">
        <f t="shared" si="337"/>
        <v>0.10231225027561169</v>
      </c>
      <c r="CJ80" s="81">
        <f t="shared" si="338"/>
        <v>1.6047392288020499</v>
      </c>
      <c r="CK80" s="81">
        <f t="shared" si="339"/>
        <v>0.55258151607105255</v>
      </c>
      <c r="CL80" s="81">
        <f t="shared" si="340"/>
        <v>0.38366217484190124</v>
      </c>
      <c r="CM80" s="81">
        <f t="shared" si="341"/>
        <v>6.3756309087046228E-2</v>
      </c>
      <c r="CN80" s="81">
        <f t="shared" si="342"/>
        <v>0.25558739650799683</v>
      </c>
      <c r="CO80" s="81">
        <f t="shared" si="343"/>
        <v>0.33226118988427339</v>
      </c>
      <c r="CP80" s="113" t="s">
        <v>209</v>
      </c>
      <c r="CQ80" s="113" t="s">
        <v>208</v>
      </c>
      <c r="CR80" s="113" t="s">
        <v>209</v>
      </c>
      <c r="CS80" s="81">
        <f t="shared" si="344"/>
        <v>0.78055341477773432</v>
      </c>
      <c r="CT80" s="81">
        <f t="shared" si="345"/>
        <v>0.61567774257630981</v>
      </c>
      <c r="CU80" s="81">
        <f t="shared" si="346"/>
        <v>0.10231225027561169</v>
      </c>
      <c r="CV80" s="81">
        <f t="shared" si="347"/>
        <v>1.498543407629656</v>
      </c>
      <c r="CW80" s="81">
        <f t="shared" si="348"/>
        <v>0.52087474463778571</v>
      </c>
      <c r="CX80" s="81">
        <f t="shared" si="349"/>
        <v>0.41085078980138956</v>
      </c>
      <c r="CY80" s="81">
        <f t="shared" si="350"/>
        <v>6.8274465560824601E-2</v>
      </c>
      <c r="CZ80" s="81">
        <f t="shared" si="351"/>
        <v>0.2736998604615194</v>
      </c>
      <c r="DA80" s="81">
        <f t="shared" si="352"/>
        <v>0.35580722113290392</v>
      </c>
      <c r="DB80" s="113" t="s">
        <v>209</v>
      </c>
      <c r="DC80" s="113" t="s">
        <v>208</v>
      </c>
      <c r="DD80" s="113" t="s">
        <v>209</v>
      </c>
      <c r="DE80" s="81">
        <f t="shared" si="353"/>
        <v>1.9004758941517559</v>
      </c>
      <c r="DF80" s="81">
        <f t="shared" si="354"/>
        <v>3.5469969438005133</v>
      </c>
      <c r="DG80" s="81">
        <f t="shared" si="355"/>
        <v>0.30693675082683508</v>
      </c>
      <c r="DH80" s="81">
        <f t="shared" ref="DH80:DH108" si="368">DE80+DF80+DG80</f>
        <v>5.7544095887791036</v>
      </c>
      <c r="DI80" s="81">
        <f t="shared" ref="DI80:DI108" si="369">DE80/DH80</f>
        <v>0.33026427209102688</v>
      </c>
      <c r="DJ80" s="81">
        <f t="shared" ref="DJ80:DJ108" si="370">DF80/DH80</f>
        <v>0.61639632860285665</v>
      </c>
      <c r="DK80" s="81">
        <f t="shared" ref="DK80:DK108" si="371">DG80/DH80</f>
        <v>5.3339399306116642E-2</v>
      </c>
      <c r="DL80" s="81">
        <f t="shared" ref="DL80:DL108" si="372">DK80+DJ80/2</f>
        <v>0.36153756360754497</v>
      </c>
      <c r="DM80" s="81">
        <f t="shared" ref="DM80:DM108" si="373">DJ80*SIN(2*PI()/6)</f>
        <v>0.53381487936953442</v>
      </c>
      <c r="DN80" s="113" t="s">
        <v>208</v>
      </c>
      <c r="DO80" s="113" t="s">
        <v>209</v>
      </c>
      <c r="DP80" s="62">
        <f t="shared" ref="DP80:DP108" si="374">AV80</f>
        <v>0.30474411522233191</v>
      </c>
      <c r="DQ80" s="62">
        <f t="shared" ref="DQ80:DQ108" si="375">BI80</f>
        <v>1.4474728379522692</v>
      </c>
      <c r="DR80" s="62">
        <f t="shared" ref="DR80:DR108" si="376">BD80+BE80</f>
        <v>0.27630867798002245</v>
      </c>
      <c r="DS80" s="1">
        <f t="shared" ref="DS80:DS108" si="377">DP80+DQ80+DR80</f>
        <v>2.0285256311546238</v>
      </c>
      <c r="DT80" s="1">
        <f t="shared" ref="DT80:DT108" si="378">DP80/DS80</f>
        <v>0.15022936389956951</v>
      </c>
      <c r="DU80" s="1">
        <f t="shared" ref="DU80:DU108" si="379">DQ80/DS80</f>
        <v>0.71355905773218009</v>
      </c>
      <c r="DV80" s="1">
        <f t="shared" ref="DV80:DV108" si="380">DR80/DS80</f>
        <v>0.13621157836825032</v>
      </c>
      <c r="DW80" s="1">
        <f t="shared" ref="DW80:DW108" si="381">DV80+DU80/2</f>
        <v>0.49299110723434036</v>
      </c>
      <c r="DX80" s="1">
        <f t="shared" ref="DX80:DX108" si="382">DU80*SIN(2*PI()/6)</f>
        <v>0.61796027109655483</v>
      </c>
      <c r="DY80" s="113" t="s">
        <v>209</v>
      </c>
      <c r="DZ80" s="1">
        <f t="shared" ref="DZ80:DZ108" si="383">BE80+BD80+AV80</f>
        <v>0.58105279320235437</v>
      </c>
      <c r="EA80" s="1">
        <f t="shared" ref="EA80:EA108" si="384">AY80</f>
        <v>3.5469969438005133</v>
      </c>
      <c r="EB80" s="1">
        <f t="shared" ref="EB80:EB108" si="385">AX80</f>
        <v>1.9004758941517559</v>
      </c>
      <c r="EC80" s="1">
        <f t="shared" ref="EC80:EC108" si="386">DZ80+EA80+EB80</f>
        <v>6.0285256311546238</v>
      </c>
      <c r="ED80" s="1">
        <f t="shared" ref="ED80:ED108" si="387">DZ80/EC80</f>
        <v>9.6383896951445364E-2</v>
      </c>
      <c r="EE80" s="1">
        <f t="shared" ref="EE80:EE108" si="388">EA80/EC80</f>
        <v>0.58836889163580919</v>
      </c>
      <c r="EF80" s="1">
        <f t="shared" ref="EF80:EF108" si="389">EB80/EC80</f>
        <v>0.31524721141274537</v>
      </c>
      <c r="EG80" s="1">
        <f t="shared" ref="EG80:EG108" si="390">EF80+EE80/2</f>
        <v>0.60943165723064996</v>
      </c>
      <c r="EH80" s="1">
        <f t="shared" ref="EH80:EH108" si="391">EE80*SIN(2*PI()/6)</f>
        <v>0.50954240695310427</v>
      </c>
      <c r="EI80" s="113" t="s">
        <v>208</v>
      </c>
      <c r="EJ80" s="113" t="s">
        <v>209</v>
      </c>
      <c r="EK80" s="62">
        <f t="shared" si="302"/>
        <v>0.30474411522233191</v>
      </c>
      <c r="EL80" s="62">
        <f t="shared" si="303"/>
        <v>1.9004758941517559</v>
      </c>
      <c r="EM80" s="62">
        <f t="shared" si="304"/>
        <v>0</v>
      </c>
      <c r="EN80" s="1">
        <f t="shared" si="286"/>
        <v>2.2052200093740879</v>
      </c>
      <c r="EO80" s="1">
        <f t="shared" si="287"/>
        <v>0.1381921594792839</v>
      </c>
      <c r="EP80" s="1">
        <f t="shared" si="288"/>
        <v>0.86180784052071602</v>
      </c>
      <c r="EQ80" s="1">
        <f t="shared" si="289"/>
        <v>0</v>
      </c>
      <c r="ER80" s="1">
        <f t="shared" si="290"/>
        <v>0.43090392026035801</v>
      </c>
      <c r="ES80" s="1">
        <f t="shared" si="291"/>
        <v>0.74634748307154819</v>
      </c>
    </row>
    <row r="81" spans="1:149" s="24" customFormat="1" x14ac:dyDescent="0.2">
      <c r="A81" s="91" t="s">
        <v>114</v>
      </c>
      <c r="B81" s="92" t="s">
        <v>210</v>
      </c>
      <c r="C81" s="92" t="s">
        <v>209</v>
      </c>
      <c r="D81" s="100">
        <v>3.3748742960000002</v>
      </c>
      <c r="E81" s="100">
        <v>0.14542327899999999</v>
      </c>
      <c r="F81" s="100">
        <v>26.703254919999999</v>
      </c>
      <c r="G81" s="100">
        <v>55.052034140000004</v>
      </c>
      <c r="H81" s="100">
        <v>8.0064592470000004</v>
      </c>
      <c r="I81" s="100">
        <v>0.144049974</v>
      </c>
      <c r="J81" s="100">
        <v>0.21846945000000001</v>
      </c>
      <c r="K81" s="100">
        <v>8.2455159999999996E-3</v>
      </c>
      <c r="L81" s="100">
        <v>6.3471891779999998</v>
      </c>
      <c r="M81" s="4">
        <v>0</v>
      </c>
      <c r="N81" s="4">
        <v>1</v>
      </c>
      <c r="O81">
        <f t="shared" si="356"/>
        <v>0</v>
      </c>
      <c r="P81" s="30">
        <f t="shared" si="357"/>
        <v>7.0539047440960339</v>
      </c>
      <c r="R81" s="33">
        <v>11</v>
      </c>
      <c r="S81" s="92" t="s">
        <v>210</v>
      </c>
      <c r="T81" s="92" t="s">
        <v>209</v>
      </c>
      <c r="U81" s="1">
        <f t="shared" si="292"/>
        <v>83.723004118084845</v>
      </c>
      <c r="V81" s="1">
        <f t="shared" si="293"/>
        <v>4.6925872539528877</v>
      </c>
      <c r="W81" s="1">
        <f t="shared" si="294"/>
        <v>523.79864495880736</v>
      </c>
      <c r="X81" s="1">
        <f t="shared" si="295"/>
        <v>916.15966283907471</v>
      </c>
      <c r="Y81" s="1">
        <f t="shared" si="296"/>
        <v>169.98851904458598</v>
      </c>
      <c r="Z81" s="1">
        <f t="shared" si="297"/>
        <v>2.5686514621968617</v>
      </c>
      <c r="AA81" s="1">
        <f t="shared" si="298"/>
        <v>4.5609488517745307</v>
      </c>
      <c r="AB81" s="1">
        <f t="shared" si="299"/>
        <v>0.11623651275631755</v>
      </c>
      <c r="AC81" s="1">
        <f t="shared" si="300"/>
        <v>0</v>
      </c>
      <c r="AD81" s="1">
        <f t="shared" si="301"/>
        <v>88.339445762004189</v>
      </c>
      <c r="AF81" s="92" t="s">
        <v>210</v>
      </c>
      <c r="AG81" s="92" t="s">
        <v>209</v>
      </c>
      <c r="AH81" s="1">
        <f t="shared" si="305"/>
        <v>83.723004118084845</v>
      </c>
      <c r="AI81" s="1">
        <f t="shared" si="306"/>
        <v>2.3462936269764438</v>
      </c>
      <c r="AJ81" s="1">
        <f t="shared" si="307"/>
        <v>785.69796743821098</v>
      </c>
      <c r="AK81" s="1">
        <f t="shared" si="308"/>
        <v>1832.3193256781494</v>
      </c>
      <c r="AL81" s="1">
        <f t="shared" si="309"/>
        <v>84.994259522292992</v>
      </c>
      <c r="AM81" s="1">
        <f t="shared" si="310"/>
        <v>2.5686514621968617</v>
      </c>
      <c r="AN81" s="1">
        <f t="shared" si="311"/>
        <v>9.1218977035490614</v>
      </c>
      <c r="AO81" s="1">
        <f t="shared" si="312"/>
        <v>0.11623651275631755</v>
      </c>
      <c r="AP81" s="1">
        <f t="shared" si="313"/>
        <v>0</v>
      </c>
      <c r="AQ81" s="1">
        <f t="shared" si="314"/>
        <v>132.50916864300629</v>
      </c>
      <c r="AR81" s="1">
        <f t="shared" si="315"/>
        <v>2933.3968047052231</v>
      </c>
      <c r="AT81" s="92" t="s">
        <v>210</v>
      </c>
      <c r="AU81" s="92" t="s">
        <v>209</v>
      </c>
      <c r="AV81" s="22">
        <f t="shared" si="316"/>
        <v>0.31395447210609467</v>
      </c>
      <c r="AW81" s="22">
        <f t="shared" si="317"/>
        <v>1.7596821442869507E-2</v>
      </c>
      <c r="AX81" s="22">
        <f t="shared" si="318"/>
        <v>1.9642024172470871</v>
      </c>
      <c r="AY81" s="22">
        <f t="shared" si="319"/>
        <v>3.4355243978806116</v>
      </c>
      <c r="AZ81" s="22">
        <f t="shared" si="320"/>
        <v>0.63744315344283931</v>
      </c>
      <c r="BA81" s="22">
        <f t="shared" si="321"/>
        <v>9.6322345612580157E-3</v>
      </c>
      <c r="BB81" s="22">
        <f t="shared" si="322"/>
        <v>1.7103188115922648E-2</v>
      </c>
      <c r="BC81" s="22">
        <f t="shared" si="323"/>
        <v>4.358774913331167E-4</v>
      </c>
      <c r="BD81" s="22">
        <f t="shared" si="324"/>
        <v>0</v>
      </c>
      <c r="BE81" s="22">
        <f t="shared" si="325"/>
        <v>0.33126575368984068</v>
      </c>
      <c r="BF81" s="33">
        <v>11</v>
      </c>
      <c r="BG81" s="17">
        <f t="shared" si="358"/>
        <v>6.0453829184149672</v>
      </c>
      <c r="BH81" s="1">
        <f t="shared" si="359"/>
        <v>0.56447560211938841</v>
      </c>
      <c r="BI81" s="1">
        <f t="shared" si="360"/>
        <v>1.3997268151276987</v>
      </c>
      <c r="BJ81">
        <v>4</v>
      </c>
      <c r="BK81" s="1">
        <f t="shared" si="361"/>
        <v>2.0449470409236339</v>
      </c>
      <c r="BL81" s="1">
        <f t="shared" si="362"/>
        <v>0.66467220944696692</v>
      </c>
      <c r="BM81" s="1">
        <f t="shared" si="363"/>
        <v>0.56447560211938885</v>
      </c>
      <c r="BN81" s="1">
        <f t="shared" si="364"/>
        <v>0.17911334933519285</v>
      </c>
      <c r="BO81" s="1">
        <f t="shared" si="365"/>
        <v>0.67430444400822487</v>
      </c>
      <c r="BP81" s="1">
        <f t="shared" si="366"/>
        <v>0.7435889514545817</v>
      </c>
      <c r="BQ81" s="1">
        <f t="shared" si="367"/>
        <v>6.9284507446356836E-2</v>
      </c>
      <c r="BR81" s="92" t="s">
        <v>209</v>
      </c>
      <c r="BS81" s="92" t="s">
        <v>210</v>
      </c>
      <c r="BT81" s="92" t="s">
        <v>209</v>
      </c>
      <c r="BU81" s="1">
        <f t="shared" si="326"/>
        <v>0.8588810994701529</v>
      </c>
      <c r="BV81" s="1">
        <f t="shared" si="327"/>
        <v>0.67430444400822487</v>
      </c>
      <c r="BW81" s="1">
        <f t="shared" si="328"/>
        <v>0.31439034959742779</v>
      </c>
      <c r="BX81" s="1">
        <f t="shared" si="329"/>
        <v>1.8475758930758057</v>
      </c>
      <c r="BY81" s="1">
        <f t="shared" si="330"/>
        <v>0.46486918490818019</v>
      </c>
      <c r="BZ81" s="1">
        <f t="shared" si="331"/>
        <v>0.36496711530786263</v>
      </c>
      <c r="CA81" s="1">
        <f t="shared" si="332"/>
        <v>0.17016369978395707</v>
      </c>
      <c r="CB81" s="1">
        <f t="shared" si="333"/>
        <v>0.35264725743788838</v>
      </c>
      <c r="CC81" s="1">
        <f t="shared" si="334"/>
        <v>0.31607079340253352</v>
      </c>
      <c r="CD81" s="92" t="s">
        <v>209</v>
      </c>
      <c r="CE81" s="92" t="s">
        <v>210</v>
      </c>
      <c r="CF81" s="92" t="s">
        <v>209</v>
      </c>
      <c r="CG81" s="1">
        <f t="shared" si="335"/>
        <v>0.8588810994701529</v>
      </c>
      <c r="CH81" s="1">
        <f t="shared" si="336"/>
        <v>0.67430444400822487</v>
      </c>
      <c r="CI81" s="1">
        <f t="shared" si="337"/>
        <v>0.1047967831991426</v>
      </c>
      <c r="CJ81" s="1">
        <f t="shared" si="338"/>
        <v>1.6379823266775204</v>
      </c>
      <c r="CK81" s="1">
        <f t="shared" si="339"/>
        <v>0.5243530931205499</v>
      </c>
      <c r="CL81" s="1">
        <f t="shared" si="340"/>
        <v>0.41166771644965333</v>
      </c>
      <c r="CM81" s="1">
        <f t="shared" si="341"/>
        <v>6.3979190429796731E-2</v>
      </c>
      <c r="CN81" s="1">
        <f t="shared" si="342"/>
        <v>0.26981304865462341</v>
      </c>
      <c r="CO81" s="1">
        <f t="shared" si="343"/>
        <v>0.35651470036332877</v>
      </c>
      <c r="CP81" s="92" t="s">
        <v>209</v>
      </c>
      <c r="CQ81" s="92" t="s">
        <v>210</v>
      </c>
      <c r="CR81" s="92" t="s">
        <v>209</v>
      </c>
      <c r="CS81" s="1">
        <f t="shared" si="344"/>
        <v>0.81058186346435146</v>
      </c>
      <c r="CT81" s="1">
        <f t="shared" si="345"/>
        <v>0.67430444400822487</v>
      </c>
      <c r="CU81" s="1">
        <f t="shared" si="346"/>
        <v>0.1047967831991426</v>
      </c>
      <c r="CV81" s="1">
        <f t="shared" si="347"/>
        <v>1.5896830906717188</v>
      </c>
      <c r="CW81" s="1">
        <f t="shared" si="348"/>
        <v>0.50990154466689397</v>
      </c>
      <c r="CX81" s="1">
        <f t="shared" si="349"/>
        <v>0.42417538939997046</v>
      </c>
      <c r="CY81" s="1">
        <f t="shared" si="350"/>
        <v>6.5923065933135669E-2</v>
      </c>
      <c r="CZ81" s="1">
        <f t="shared" si="351"/>
        <v>0.27801076063312091</v>
      </c>
      <c r="DA81" s="1">
        <f t="shared" si="352"/>
        <v>0.36734666288053092</v>
      </c>
      <c r="DB81" s="92" t="s">
        <v>209</v>
      </c>
      <c r="DC81" s="92" t="s">
        <v>210</v>
      </c>
      <c r="DD81" s="92" t="s">
        <v>209</v>
      </c>
      <c r="DE81" s="1">
        <f t="shared" si="353"/>
        <v>1.9642024172470871</v>
      </c>
      <c r="DF81" s="1">
        <f t="shared" si="354"/>
        <v>3.4355243978806116</v>
      </c>
      <c r="DG81" s="1">
        <f t="shared" si="355"/>
        <v>0.31439034959742779</v>
      </c>
      <c r="DH81" s="1">
        <f t="shared" si="368"/>
        <v>5.7141171647251268</v>
      </c>
      <c r="DI81" s="1">
        <f t="shared" si="369"/>
        <v>0.3437455621968461</v>
      </c>
      <c r="DJ81" s="1">
        <f t="shared" si="370"/>
        <v>0.60123450374610488</v>
      </c>
      <c r="DK81" s="1">
        <f t="shared" si="371"/>
        <v>5.5019934057048914E-2</v>
      </c>
      <c r="DL81" s="1">
        <f t="shared" si="372"/>
        <v>0.35563718593010135</v>
      </c>
      <c r="DM81" s="1">
        <f t="shared" si="373"/>
        <v>0.52068435387585699</v>
      </c>
      <c r="DN81" s="92" t="s">
        <v>210</v>
      </c>
      <c r="DO81" s="92" t="s">
        <v>209</v>
      </c>
      <c r="DP81" s="62">
        <f t="shared" si="374"/>
        <v>0.31395447210609467</v>
      </c>
      <c r="DQ81" s="62">
        <f t="shared" si="375"/>
        <v>1.3997268151276987</v>
      </c>
      <c r="DR81" s="62">
        <f t="shared" si="376"/>
        <v>0.33126575368984068</v>
      </c>
      <c r="DS81" s="1">
        <f t="shared" si="377"/>
        <v>2.0449470409236339</v>
      </c>
      <c r="DT81" s="1">
        <f t="shared" si="378"/>
        <v>0.15352694511066262</v>
      </c>
      <c r="DU81" s="1">
        <f t="shared" si="379"/>
        <v>0.68448071618299178</v>
      </c>
      <c r="DV81" s="1">
        <f t="shared" si="380"/>
        <v>0.16199233870634569</v>
      </c>
      <c r="DW81" s="1">
        <f t="shared" si="381"/>
        <v>0.50423269679784155</v>
      </c>
      <c r="DX81" s="1">
        <f t="shared" si="382"/>
        <v>0.59277768861503721</v>
      </c>
      <c r="DY81" s="92" t="s">
        <v>209</v>
      </c>
      <c r="DZ81" s="1">
        <f t="shared" si="383"/>
        <v>0.64522022579593541</v>
      </c>
      <c r="EA81" s="1">
        <f t="shared" si="384"/>
        <v>3.4355243978806116</v>
      </c>
      <c r="EB81" s="1">
        <f t="shared" si="385"/>
        <v>1.9642024172470871</v>
      </c>
      <c r="EC81" s="1">
        <f t="shared" si="386"/>
        <v>6.0449470409236339</v>
      </c>
      <c r="ED81" s="1">
        <f t="shared" si="387"/>
        <v>0.1067371180306237</v>
      </c>
      <c r="EE81" s="1">
        <f t="shared" si="388"/>
        <v>0.56832994145730065</v>
      </c>
      <c r="EF81" s="1">
        <f t="shared" si="389"/>
        <v>0.32493294051207572</v>
      </c>
      <c r="EG81" s="1">
        <f t="shared" si="390"/>
        <v>0.60909791124072599</v>
      </c>
      <c r="EH81" s="1">
        <f t="shared" si="391"/>
        <v>0.49218816703334511</v>
      </c>
      <c r="EI81" s="92" t="s">
        <v>210</v>
      </c>
      <c r="EJ81" s="92" t="s">
        <v>209</v>
      </c>
      <c r="EK81" s="62">
        <f t="shared" si="302"/>
        <v>0.31395447210609467</v>
      </c>
      <c r="EL81" s="62">
        <f t="shared" si="303"/>
        <v>1.9642024172470871</v>
      </c>
      <c r="EM81" s="62">
        <f t="shared" si="304"/>
        <v>0</v>
      </c>
      <c r="EN81" s="1">
        <f t="shared" si="286"/>
        <v>2.2781568893531818</v>
      </c>
      <c r="EO81" s="1">
        <f t="shared" si="287"/>
        <v>0.13781073356858806</v>
      </c>
      <c r="EP81" s="1">
        <f t="shared" si="288"/>
        <v>0.86218926643141192</v>
      </c>
      <c r="EQ81" s="1">
        <f t="shared" si="289"/>
        <v>0</v>
      </c>
      <c r="ER81" s="1">
        <f t="shared" si="290"/>
        <v>0.43109463321570596</v>
      </c>
      <c r="ES81" s="1">
        <f t="shared" si="291"/>
        <v>0.74667780759987246</v>
      </c>
    </row>
    <row r="82" spans="1:149" s="24" customFormat="1" x14ac:dyDescent="0.2">
      <c r="A82" s="91" t="s">
        <v>114</v>
      </c>
      <c r="B82" s="92" t="s">
        <v>211</v>
      </c>
      <c r="C82" s="92" t="s">
        <v>209</v>
      </c>
      <c r="D82" s="100">
        <v>3.1625772259999998</v>
      </c>
      <c r="E82" s="100">
        <v>0.15256086899999999</v>
      </c>
      <c r="F82" s="100">
        <v>26.519963700000002</v>
      </c>
      <c r="G82" s="100">
        <v>55.329153030000001</v>
      </c>
      <c r="H82" s="100">
        <v>7.9484939710000004</v>
      </c>
      <c r="I82" s="100">
        <v>6.4771685999999995E-2</v>
      </c>
      <c r="J82" s="100">
        <v>0.323637024</v>
      </c>
      <c r="K82" s="100">
        <v>2.7405512E-2</v>
      </c>
      <c r="L82" s="100">
        <v>6.4714369779999998</v>
      </c>
      <c r="M82" s="4">
        <v>0</v>
      </c>
      <c r="N82" s="4">
        <v>1</v>
      </c>
      <c r="O82">
        <f t="shared" si="356"/>
        <v>0</v>
      </c>
      <c r="P82" s="30">
        <f t="shared" si="357"/>
        <v>7.1919866763159366</v>
      </c>
      <c r="R82" s="33">
        <v>11</v>
      </c>
      <c r="S82" s="92" t="s">
        <v>211</v>
      </c>
      <c r="T82" s="92" t="s">
        <v>209</v>
      </c>
      <c r="U82" s="1">
        <f t="shared" si="292"/>
        <v>78.456393599603075</v>
      </c>
      <c r="V82" s="1">
        <f t="shared" si="293"/>
        <v>4.9229063891577933</v>
      </c>
      <c r="W82" s="1">
        <f t="shared" si="294"/>
        <v>520.20328952530406</v>
      </c>
      <c r="X82" s="1">
        <f t="shared" si="295"/>
        <v>920.77139340988515</v>
      </c>
      <c r="Y82" s="1">
        <f t="shared" si="296"/>
        <v>168.75783377919322</v>
      </c>
      <c r="Z82" s="1">
        <f t="shared" si="297"/>
        <v>1.1549872681883022</v>
      </c>
      <c r="AA82" s="1">
        <f t="shared" si="298"/>
        <v>6.7565140709812113</v>
      </c>
      <c r="AB82" s="1">
        <f t="shared" si="299"/>
        <v>0.3863337534220313</v>
      </c>
      <c r="AC82" s="1">
        <f t="shared" si="300"/>
        <v>0</v>
      </c>
      <c r="AD82" s="1">
        <f t="shared" si="301"/>
        <v>90.068712289492012</v>
      </c>
      <c r="AF82" s="92" t="s">
        <v>211</v>
      </c>
      <c r="AG82" s="92" t="s">
        <v>209</v>
      </c>
      <c r="AH82" s="1">
        <f t="shared" si="305"/>
        <v>78.456393599603075</v>
      </c>
      <c r="AI82" s="1">
        <f t="shared" si="306"/>
        <v>2.4614531945788967</v>
      </c>
      <c r="AJ82" s="1">
        <f t="shared" si="307"/>
        <v>780.30493428795603</v>
      </c>
      <c r="AK82" s="1">
        <f t="shared" si="308"/>
        <v>1841.5427868197703</v>
      </c>
      <c r="AL82" s="1">
        <f t="shared" si="309"/>
        <v>84.37891688959661</v>
      </c>
      <c r="AM82" s="1">
        <f t="shared" si="310"/>
        <v>1.1549872681883022</v>
      </c>
      <c r="AN82" s="1">
        <f t="shared" si="311"/>
        <v>13.513028141962423</v>
      </c>
      <c r="AO82" s="1">
        <f t="shared" si="312"/>
        <v>0.3863337534220313</v>
      </c>
      <c r="AP82" s="1">
        <f t="shared" si="313"/>
        <v>0</v>
      </c>
      <c r="AQ82" s="1">
        <f t="shared" si="314"/>
        <v>135.10306843423803</v>
      </c>
      <c r="AR82" s="1">
        <f t="shared" si="315"/>
        <v>2937.3019023893157</v>
      </c>
      <c r="AT82" s="92" t="s">
        <v>211</v>
      </c>
      <c r="AU82" s="92" t="s">
        <v>209</v>
      </c>
      <c r="AV82" s="22">
        <f t="shared" si="316"/>
        <v>0.29381396883092592</v>
      </c>
      <c r="AW82" s="22">
        <f t="shared" si="317"/>
        <v>1.8435956561593619E-2</v>
      </c>
      <c r="AX82" s="22">
        <f t="shared" si="318"/>
        <v>1.9481266737081588</v>
      </c>
      <c r="AY82" s="22">
        <f t="shared" si="319"/>
        <v>3.4482275449009285</v>
      </c>
      <c r="AZ82" s="22">
        <f t="shared" si="320"/>
        <v>0.63198684822323137</v>
      </c>
      <c r="BA82" s="22">
        <f t="shared" si="321"/>
        <v>4.3253503971575737E-3</v>
      </c>
      <c r="BB82" s="22">
        <f t="shared" si="322"/>
        <v>2.530269521166251E-2</v>
      </c>
      <c r="BC82" s="22">
        <f t="shared" si="323"/>
        <v>1.4467941767189461E-3</v>
      </c>
      <c r="BD82" s="22">
        <f t="shared" si="324"/>
        <v>0</v>
      </c>
      <c r="BE82" s="22">
        <f t="shared" si="325"/>
        <v>0.33730132894357667</v>
      </c>
      <c r="BF82" s="33">
        <v>11</v>
      </c>
      <c r="BG82" s="17">
        <f t="shared" si="358"/>
        <v>6.0289163105603087</v>
      </c>
      <c r="BH82" s="1">
        <f t="shared" si="359"/>
        <v>0.55177245509907147</v>
      </c>
      <c r="BI82" s="1">
        <f t="shared" si="360"/>
        <v>1.3963542186090874</v>
      </c>
      <c r="BJ82">
        <v>4</v>
      </c>
      <c r="BK82" s="1">
        <f t="shared" si="361"/>
        <v>2.0274695163835901</v>
      </c>
      <c r="BL82" s="1">
        <f t="shared" si="362"/>
        <v>0.65474815518198248</v>
      </c>
      <c r="BM82" s="1">
        <f t="shared" si="363"/>
        <v>0.55177245509907102</v>
      </c>
      <c r="BN82" s="1">
        <f t="shared" si="364"/>
        <v>0.21140541968015558</v>
      </c>
      <c r="BO82" s="1">
        <f t="shared" si="365"/>
        <v>0.65907350557914013</v>
      </c>
      <c r="BP82" s="1">
        <f t="shared" si="366"/>
        <v>0.76317787477922661</v>
      </c>
      <c r="BQ82" s="1">
        <f t="shared" si="367"/>
        <v>0.10410436920008648</v>
      </c>
      <c r="BR82" s="92" t="s">
        <v>209</v>
      </c>
      <c r="BS82" s="92" t="s">
        <v>211</v>
      </c>
      <c r="BT82" s="92" t="s">
        <v>209</v>
      </c>
      <c r="BU82" s="1">
        <f t="shared" si="326"/>
        <v>0.86205688622523213</v>
      </c>
      <c r="BV82" s="1">
        <f t="shared" si="327"/>
        <v>0.65907350557914013</v>
      </c>
      <c r="BW82" s="1">
        <f t="shared" si="328"/>
        <v>0.29526076300764487</v>
      </c>
      <c r="BX82" s="1">
        <f t="shared" si="329"/>
        <v>1.8163911548120173</v>
      </c>
      <c r="BY82" s="1">
        <f t="shared" si="330"/>
        <v>0.47459870300593293</v>
      </c>
      <c r="BZ82" s="1">
        <f t="shared" si="331"/>
        <v>0.362847784098216</v>
      </c>
      <c r="CA82" s="1">
        <f t="shared" si="332"/>
        <v>0.16255351289585096</v>
      </c>
      <c r="CB82" s="1">
        <f t="shared" si="333"/>
        <v>0.34397740494495899</v>
      </c>
      <c r="CC82" s="1">
        <f t="shared" si="334"/>
        <v>0.3142353987359463</v>
      </c>
      <c r="CD82" s="92" t="s">
        <v>209</v>
      </c>
      <c r="CE82" s="92" t="s">
        <v>211</v>
      </c>
      <c r="CF82" s="92" t="s">
        <v>209</v>
      </c>
      <c r="CG82" s="1">
        <f t="shared" si="335"/>
        <v>0.86205688622523213</v>
      </c>
      <c r="CH82" s="1">
        <f t="shared" si="336"/>
        <v>0.65907350557914013</v>
      </c>
      <c r="CI82" s="1">
        <f t="shared" si="337"/>
        <v>9.8420254335881627E-2</v>
      </c>
      <c r="CJ82" s="1">
        <f t="shared" si="338"/>
        <v>1.619550646140254</v>
      </c>
      <c r="CK82" s="1">
        <f t="shared" si="339"/>
        <v>0.53228152406329721</v>
      </c>
      <c r="CL82" s="1">
        <f t="shared" si="340"/>
        <v>0.40694837617450091</v>
      </c>
      <c r="CM82" s="1">
        <f t="shared" si="341"/>
        <v>6.0770099762201803E-2</v>
      </c>
      <c r="CN82" s="1">
        <f t="shared" si="342"/>
        <v>0.26424428784945225</v>
      </c>
      <c r="CO82" s="1">
        <f t="shared" si="343"/>
        <v>0.35242763179594377</v>
      </c>
      <c r="CP82" s="92" t="s">
        <v>209</v>
      </c>
      <c r="CQ82" s="92" t="s">
        <v>211</v>
      </c>
      <c r="CR82" s="92" t="s">
        <v>209</v>
      </c>
      <c r="CS82" s="1">
        <f t="shared" si="344"/>
        <v>0.81317724853629758</v>
      </c>
      <c r="CT82" s="1">
        <f t="shared" si="345"/>
        <v>0.65907350557914013</v>
      </c>
      <c r="CU82" s="1">
        <f t="shared" si="346"/>
        <v>9.8420254335881627E-2</v>
      </c>
      <c r="CV82" s="1">
        <f t="shared" si="347"/>
        <v>1.5706710084513194</v>
      </c>
      <c r="CW82" s="1">
        <f t="shared" si="348"/>
        <v>0.51772601910955873</v>
      </c>
      <c r="CX82" s="1">
        <f t="shared" si="349"/>
        <v>0.4196127018534494</v>
      </c>
      <c r="CY82" s="1">
        <f t="shared" si="350"/>
        <v>6.2661279036991924E-2</v>
      </c>
      <c r="CZ82" s="1">
        <f t="shared" si="351"/>
        <v>0.27246762996371665</v>
      </c>
      <c r="DA82" s="1">
        <f t="shared" si="352"/>
        <v>0.36339525955571278</v>
      </c>
      <c r="DB82" s="92" t="s">
        <v>209</v>
      </c>
      <c r="DC82" s="92" t="s">
        <v>211</v>
      </c>
      <c r="DD82" s="92" t="s">
        <v>209</v>
      </c>
      <c r="DE82" s="1">
        <f t="shared" si="353"/>
        <v>1.9481266737081588</v>
      </c>
      <c r="DF82" s="1">
        <f t="shared" si="354"/>
        <v>3.4482275449009285</v>
      </c>
      <c r="DG82" s="1">
        <f t="shared" si="355"/>
        <v>0.29526076300764487</v>
      </c>
      <c r="DH82" s="1">
        <f t="shared" si="368"/>
        <v>5.6916149816167314</v>
      </c>
      <c r="DI82" s="1">
        <f t="shared" si="369"/>
        <v>0.34228012260147361</v>
      </c>
      <c r="DJ82" s="1">
        <f t="shared" si="370"/>
        <v>0.60584343038633337</v>
      </c>
      <c r="DK82" s="1">
        <f t="shared" si="371"/>
        <v>5.1876447012193114E-2</v>
      </c>
      <c r="DL82" s="1">
        <f t="shared" si="372"/>
        <v>0.35479816220535981</v>
      </c>
      <c r="DM82" s="1">
        <f t="shared" si="373"/>
        <v>0.52467580143047376</v>
      </c>
      <c r="DN82" s="92" t="s">
        <v>211</v>
      </c>
      <c r="DO82" s="92" t="s">
        <v>209</v>
      </c>
      <c r="DP82" s="62">
        <f t="shared" si="374"/>
        <v>0.29381396883092592</v>
      </c>
      <c r="DQ82" s="62">
        <f t="shared" si="375"/>
        <v>1.3963542186090874</v>
      </c>
      <c r="DR82" s="62">
        <f t="shared" si="376"/>
        <v>0.33730132894357667</v>
      </c>
      <c r="DS82" s="1">
        <f t="shared" si="377"/>
        <v>2.0274695163835901</v>
      </c>
      <c r="DT82" s="1">
        <f t="shared" si="378"/>
        <v>0.14491659009256214</v>
      </c>
      <c r="DU82" s="1">
        <f t="shared" si="379"/>
        <v>0.68871773771463307</v>
      </c>
      <c r="DV82" s="1">
        <f t="shared" si="380"/>
        <v>0.16636567219280474</v>
      </c>
      <c r="DW82" s="1">
        <f t="shared" si="381"/>
        <v>0.51072454105012133</v>
      </c>
      <c r="DX82" s="1">
        <f t="shared" si="382"/>
        <v>0.59644705689782018</v>
      </c>
      <c r="DY82" s="92" t="s">
        <v>209</v>
      </c>
      <c r="DZ82" s="1">
        <f t="shared" si="383"/>
        <v>0.63111529777450259</v>
      </c>
      <c r="EA82" s="1">
        <f t="shared" si="384"/>
        <v>3.4482275449009285</v>
      </c>
      <c r="EB82" s="1">
        <f t="shared" si="385"/>
        <v>1.9481266737081588</v>
      </c>
      <c r="EC82" s="1">
        <f t="shared" si="386"/>
        <v>6.0274695163835901</v>
      </c>
      <c r="ED82" s="1">
        <f t="shared" si="387"/>
        <v>0.10470651009665566</v>
      </c>
      <c r="EE82" s="1">
        <f t="shared" si="388"/>
        <v>0.57208543909315757</v>
      </c>
      <c r="EF82" s="1">
        <f t="shared" si="389"/>
        <v>0.32320805081018672</v>
      </c>
      <c r="EG82" s="1">
        <f t="shared" si="390"/>
        <v>0.60925077035676556</v>
      </c>
      <c r="EH82" s="1">
        <f t="shared" si="391"/>
        <v>0.49544052338984962</v>
      </c>
      <c r="EI82" s="92" t="s">
        <v>211</v>
      </c>
      <c r="EJ82" s="92" t="s">
        <v>209</v>
      </c>
      <c r="EK82" s="62">
        <f t="shared" si="302"/>
        <v>0.29381396883092592</v>
      </c>
      <c r="EL82" s="62">
        <f t="shared" si="303"/>
        <v>1.9481266737081588</v>
      </c>
      <c r="EM82" s="62">
        <f t="shared" si="304"/>
        <v>0</v>
      </c>
      <c r="EN82" s="1">
        <f t="shared" si="286"/>
        <v>2.2419406425390846</v>
      </c>
      <c r="EO82" s="1">
        <f t="shared" si="287"/>
        <v>0.13105341116354008</v>
      </c>
      <c r="EP82" s="1">
        <f t="shared" si="288"/>
        <v>0.86894658883645992</v>
      </c>
      <c r="EQ82" s="1">
        <f t="shared" si="289"/>
        <v>0</v>
      </c>
      <c r="ER82" s="1">
        <f t="shared" si="290"/>
        <v>0.43447329441822996</v>
      </c>
      <c r="ES82" s="1">
        <f t="shared" si="291"/>
        <v>0.7525298204642058</v>
      </c>
    </row>
    <row r="83" spans="1:149" s="24" customFormat="1" x14ac:dyDescent="0.2">
      <c r="A83" s="91" t="s">
        <v>114</v>
      </c>
      <c r="B83" s="92" t="s">
        <v>212</v>
      </c>
      <c r="C83" s="92" t="s">
        <v>209</v>
      </c>
      <c r="D83" s="100">
        <v>3.1962830960000002</v>
      </c>
      <c r="E83" s="100">
        <v>7.5822871999999999E-2</v>
      </c>
      <c r="F83" s="100">
        <v>26.278964869999999</v>
      </c>
      <c r="G83" s="100">
        <v>55.261443929999999</v>
      </c>
      <c r="H83" s="100">
        <v>7.9391967599999997</v>
      </c>
      <c r="I83" s="100">
        <v>0.22604641</v>
      </c>
      <c r="J83" s="100">
        <v>0.211292903</v>
      </c>
      <c r="K83" s="100">
        <v>1.0781670000000001E-3</v>
      </c>
      <c r="L83" s="100">
        <v>6.8098709890000002</v>
      </c>
      <c r="M83" s="4">
        <v>0</v>
      </c>
      <c r="N83" s="4">
        <v>1</v>
      </c>
      <c r="O83">
        <f t="shared" si="356"/>
        <v>0</v>
      </c>
      <c r="P83" s="30">
        <f t="shared" si="357"/>
        <v>7.5681029710737659</v>
      </c>
      <c r="R83" s="33">
        <v>11</v>
      </c>
      <c r="S83" s="92" t="s">
        <v>212</v>
      </c>
      <c r="T83" s="92" t="s">
        <v>209</v>
      </c>
      <c r="U83" s="1">
        <f t="shared" si="292"/>
        <v>79.292560059538573</v>
      </c>
      <c r="V83" s="1">
        <f t="shared" si="293"/>
        <v>2.446688351080994</v>
      </c>
      <c r="W83" s="1">
        <f t="shared" si="294"/>
        <v>515.47596841898792</v>
      </c>
      <c r="X83" s="1">
        <f t="shared" si="295"/>
        <v>919.64459860209683</v>
      </c>
      <c r="Y83" s="1">
        <f t="shared" si="296"/>
        <v>168.56044076433119</v>
      </c>
      <c r="Z83" s="1">
        <f t="shared" si="297"/>
        <v>4.0307847717546368</v>
      </c>
      <c r="AA83" s="1">
        <f t="shared" si="298"/>
        <v>4.4111253235908139</v>
      </c>
      <c r="AB83" s="1">
        <f t="shared" si="299"/>
        <v>1.5198851381640717E-2</v>
      </c>
      <c r="AC83" s="1">
        <f t="shared" si="300"/>
        <v>0</v>
      </c>
      <c r="AD83" s="1">
        <f t="shared" si="301"/>
        <v>94.778997759220616</v>
      </c>
      <c r="AF83" s="92" t="s">
        <v>212</v>
      </c>
      <c r="AG83" s="92" t="s">
        <v>209</v>
      </c>
      <c r="AH83" s="1">
        <f t="shared" si="305"/>
        <v>79.292560059538573</v>
      </c>
      <c r="AI83" s="1">
        <f t="shared" si="306"/>
        <v>1.223344175540497</v>
      </c>
      <c r="AJ83" s="1">
        <f t="shared" si="307"/>
        <v>773.21395262848182</v>
      </c>
      <c r="AK83" s="1">
        <f t="shared" si="308"/>
        <v>1839.2891972041937</v>
      </c>
      <c r="AL83" s="1">
        <f t="shared" si="309"/>
        <v>84.280220382165595</v>
      </c>
      <c r="AM83" s="1">
        <f t="shared" si="310"/>
        <v>4.0307847717546368</v>
      </c>
      <c r="AN83" s="1">
        <f t="shared" si="311"/>
        <v>8.8222506471816278</v>
      </c>
      <c r="AO83" s="1">
        <f t="shared" si="312"/>
        <v>1.5198851381640717E-2</v>
      </c>
      <c r="AP83" s="1">
        <f t="shared" si="313"/>
        <v>0</v>
      </c>
      <c r="AQ83" s="1">
        <f t="shared" si="314"/>
        <v>142.16849663883093</v>
      </c>
      <c r="AR83" s="1">
        <f t="shared" si="315"/>
        <v>2932.3360053590691</v>
      </c>
      <c r="AT83" s="92" t="s">
        <v>212</v>
      </c>
      <c r="AU83" s="92" t="s">
        <v>209</v>
      </c>
      <c r="AV83" s="22">
        <f t="shared" si="316"/>
        <v>0.29744823207875176</v>
      </c>
      <c r="AW83" s="22">
        <f t="shared" si="317"/>
        <v>9.178201888427627E-3</v>
      </c>
      <c r="AX83" s="22">
        <f t="shared" si="318"/>
        <v>1.9336923334318019</v>
      </c>
      <c r="AY83" s="22">
        <f t="shared" si="319"/>
        <v>3.4498401841177593</v>
      </c>
      <c r="AZ83" s="22">
        <f t="shared" si="320"/>
        <v>0.63231663936841298</v>
      </c>
      <c r="BA83" s="22">
        <f t="shared" si="321"/>
        <v>1.5120583864969346E-2</v>
      </c>
      <c r="BB83" s="22">
        <f t="shared" si="322"/>
        <v>1.6547346030884792E-2</v>
      </c>
      <c r="BC83" s="22">
        <f t="shared" si="323"/>
        <v>5.7015077703407845E-5</v>
      </c>
      <c r="BD83" s="22">
        <f t="shared" si="324"/>
        <v>0</v>
      </c>
      <c r="BE83" s="22">
        <f t="shared" si="325"/>
        <v>0.35554212527010959</v>
      </c>
      <c r="BF83" s="33">
        <v>11</v>
      </c>
      <c r="BG83" s="17">
        <f t="shared" si="358"/>
        <v>6.0365798899761263</v>
      </c>
      <c r="BH83" s="1">
        <f t="shared" si="359"/>
        <v>0.55015981588224072</v>
      </c>
      <c r="BI83" s="1">
        <f t="shared" si="360"/>
        <v>1.3835325175495612</v>
      </c>
      <c r="BJ83">
        <v>4</v>
      </c>
      <c r="BK83" s="1">
        <f t="shared" si="361"/>
        <v>2.0365228748984228</v>
      </c>
      <c r="BL83" s="1">
        <f t="shared" si="362"/>
        <v>0.65661542512181004</v>
      </c>
      <c r="BM83" s="1">
        <f t="shared" si="363"/>
        <v>0.55015981588224072</v>
      </c>
      <c r="BN83" s="1">
        <f t="shared" si="364"/>
        <v>0.18787960738348364</v>
      </c>
      <c r="BO83" s="1">
        <f t="shared" si="365"/>
        <v>0.67173600898677932</v>
      </c>
      <c r="BP83" s="1">
        <f t="shared" si="366"/>
        <v>0.73803942326572436</v>
      </c>
      <c r="BQ83" s="1">
        <f t="shared" si="367"/>
        <v>6.6303414278945039E-2</v>
      </c>
      <c r="BR83" s="92" t="s">
        <v>209</v>
      </c>
      <c r="BS83" s="92" t="s">
        <v>212</v>
      </c>
      <c r="BT83" s="92" t="s">
        <v>209</v>
      </c>
      <c r="BU83" s="1">
        <f t="shared" si="326"/>
        <v>0.86246004602943982</v>
      </c>
      <c r="BV83" s="1">
        <f t="shared" si="327"/>
        <v>0.67173600898677932</v>
      </c>
      <c r="BW83" s="1">
        <f t="shared" si="328"/>
        <v>0.29750524715645515</v>
      </c>
      <c r="BX83" s="1">
        <f t="shared" si="329"/>
        <v>1.8317013021726745</v>
      </c>
      <c r="BY83" s="1">
        <f t="shared" si="330"/>
        <v>0.47085190418679723</v>
      </c>
      <c r="BZ83" s="1">
        <f t="shared" si="331"/>
        <v>0.36672792020729522</v>
      </c>
      <c r="CA83" s="1">
        <f t="shared" si="332"/>
        <v>0.16242017560590746</v>
      </c>
      <c r="CB83" s="1">
        <f t="shared" si="333"/>
        <v>0.34578413570955507</v>
      </c>
      <c r="CC83" s="1">
        <f t="shared" si="334"/>
        <v>0.31759569517655023</v>
      </c>
      <c r="CD83" s="92" t="s">
        <v>209</v>
      </c>
      <c r="CE83" s="92" t="s">
        <v>212</v>
      </c>
      <c r="CF83" s="92" t="s">
        <v>209</v>
      </c>
      <c r="CG83" s="1">
        <f t="shared" si="335"/>
        <v>0.86246004602943982</v>
      </c>
      <c r="CH83" s="1">
        <f t="shared" si="336"/>
        <v>0.67173600898677932</v>
      </c>
      <c r="CI83" s="1">
        <f t="shared" si="337"/>
        <v>9.916841571881839E-2</v>
      </c>
      <c r="CJ83" s="1">
        <f t="shared" si="338"/>
        <v>1.6333644707350377</v>
      </c>
      <c r="CK83" s="1">
        <f t="shared" si="339"/>
        <v>0.52802669672453473</v>
      </c>
      <c r="CL83" s="1">
        <f t="shared" si="340"/>
        <v>0.41125910415113193</v>
      </c>
      <c r="CM83" s="1">
        <f t="shared" si="341"/>
        <v>6.0714199124333325E-2</v>
      </c>
      <c r="CN83" s="1">
        <f t="shared" si="342"/>
        <v>0.26634375119989928</v>
      </c>
      <c r="CO83" s="1">
        <f t="shared" si="343"/>
        <v>0.35616083173251051</v>
      </c>
      <c r="CP83" s="92" t="s">
        <v>209</v>
      </c>
      <c r="CQ83" s="92" t="s">
        <v>212</v>
      </c>
      <c r="CR83" s="92" t="s">
        <v>209</v>
      </c>
      <c r="CS83" s="1">
        <f t="shared" si="344"/>
        <v>0.80874922485756606</v>
      </c>
      <c r="CT83" s="1">
        <f t="shared" si="345"/>
        <v>0.67173600898677932</v>
      </c>
      <c r="CU83" s="1">
        <f t="shared" si="346"/>
        <v>9.916841571881839E-2</v>
      </c>
      <c r="CV83" s="1">
        <f t="shared" si="347"/>
        <v>1.5796536495631639</v>
      </c>
      <c r="CW83" s="1">
        <f t="shared" si="348"/>
        <v>0.51197882844838605</v>
      </c>
      <c r="CX83" s="1">
        <f t="shared" si="349"/>
        <v>0.42524258983767782</v>
      </c>
      <c r="CY83" s="1">
        <f t="shared" si="350"/>
        <v>6.2778581713936049E-2</v>
      </c>
      <c r="CZ83" s="1">
        <f t="shared" si="351"/>
        <v>0.27539987663277499</v>
      </c>
      <c r="DA83" s="1">
        <f t="shared" si="352"/>
        <v>0.36827088557051535</v>
      </c>
      <c r="DB83" s="92" t="s">
        <v>209</v>
      </c>
      <c r="DC83" s="92" t="s">
        <v>212</v>
      </c>
      <c r="DD83" s="92" t="s">
        <v>209</v>
      </c>
      <c r="DE83" s="1">
        <f t="shared" si="353"/>
        <v>1.9336923334318019</v>
      </c>
      <c r="DF83" s="1">
        <f t="shared" si="354"/>
        <v>3.4498401841177593</v>
      </c>
      <c r="DG83" s="1">
        <f t="shared" si="355"/>
        <v>0.29750524715645515</v>
      </c>
      <c r="DH83" s="1">
        <f t="shared" si="368"/>
        <v>5.6810377647060166</v>
      </c>
      <c r="DI83" s="1">
        <f t="shared" si="369"/>
        <v>0.34037660257163721</v>
      </c>
      <c r="DJ83" s="1">
        <f t="shared" si="370"/>
        <v>0.60725528098936732</v>
      </c>
      <c r="DK83" s="1">
        <f t="shared" si="371"/>
        <v>5.2368116438995457E-2</v>
      </c>
      <c r="DL83" s="1">
        <f t="shared" si="372"/>
        <v>0.35599575693367913</v>
      </c>
      <c r="DM83" s="1">
        <f t="shared" si="373"/>
        <v>0.52589849991904958</v>
      </c>
      <c r="DN83" s="92" t="s">
        <v>212</v>
      </c>
      <c r="DO83" s="92" t="s">
        <v>209</v>
      </c>
      <c r="DP83" s="62">
        <f t="shared" si="374"/>
        <v>0.29744823207875176</v>
      </c>
      <c r="DQ83" s="62">
        <f t="shared" si="375"/>
        <v>1.3835325175495612</v>
      </c>
      <c r="DR83" s="62">
        <f t="shared" si="376"/>
        <v>0.35554212527010959</v>
      </c>
      <c r="DS83" s="1">
        <f t="shared" si="377"/>
        <v>2.0365228748984223</v>
      </c>
      <c r="DT83" s="1">
        <f t="shared" si="378"/>
        <v>0.14605690696874096</v>
      </c>
      <c r="DU83" s="1">
        <f t="shared" si="379"/>
        <v>0.67936016560509738</v>
      </c>
      <c r="DV83" s="1">
        <f t="shared" si="380"/>
        <v>0.17458292742616177</v>
      </c>
      <c r="DW83" s="1">
        <f t="shared" si="381"/>
        <v>0.51426301022871046</v>
      </c>
      <c r="DX83" s="1">
        <f t="shared" si="382"/>
        <v>0.58834316173321755</v>
      </c>
      <c r="DY83" s="92" t="s">
        <v>209</v>
      </c>
      <c r="DZ83" s="1">
        <f t="shared" si="383"/>
        <v>0.65299035734886135</v>
      </c>
      <c r="EA83" s="1">
        <f t="shared" si="384"/>
        <v>3.4498401841177593</v>
      </c>
      <c r="EB83" s="1">
        <f t="shared" si="385"/>
        <v>1.9336923334318019</v>
      </c>
      <c r="EC83" s="1">
        <f t="shared" si="386"/>
        <v>6.0365228748984228</v>
      </c>
      <c r="ED83" s="1">
        <f t="shared" si="387"/>
        <v>0.10817325981885711</v>
      </c>
      <c r="EE83" s="1">
        <f t="shared" si="388"/>
        <v>0.57149459309815176</v>
      </c>
      <c r="EF83" s="1">
        <f t="shared" si="389"/>
        <v>0.32033214708299113</v>
      </c>
      <c r="EG83" s="1">
        <f t="shared" si="390"/>
        <v>0.60607944363206701</v>
      </c>
      <c r="EH83" s="1">
        <f t="shared" si="391"/>
        <v>0.49492883574845031</v>
      </c>
      <c r="EI83" s="92" t="s">
        <v>212</v>
      </c>
      <c r="EJ83" s="92" t="s">
        <v>209</v>
      </c>
      <c r="EK83" s="62">
        <f t="shared" si="302"/>
        <v>0.29744823207875176</v>
      </c>
      <c r="EL83" s="62">
        <f t="shared" si="303"/>
        <v>1.9336923334318019</v>
      </c>
      <c r="EM83" s="62">
        <f t="shared" si="304"/>
        <v>0</v>
      </c>
      <c r="EN83" s="1">
        <f t="shared" si="286"/>
        <v>2.2311405655105538</v>
      </c>
      <c r="EO83" s="1">
        <f t="shared" si="287"/>
        <v>0.13331667070948819</v>
      </c>
      <c r="EP83" s="1">
        <f t="shared" si="288"/>
        <v>0.86668332929051173</v>
      </c>
      <c r="EQ83" s="1">
        <f t="shared" si="289"/>
        <v>0</v>
      </c>
      <c r="ER83" s="1">
        <f t="shared" si="290"/>
        <v>0.43334166464525586</v>
      </c>
      <c r="ES83" s="1">
        <f t="shared" si="291"/>
        <v>0.750569780202057</v>
      </c>
    </row>
    <row r="84" spans="1:149" s="24" customFormat="1" x14ac:dyDescent="0.2">
      <c r="A84" s="91" t="s">
        <v>114</v>
      </c>
      <c r="B84" s="92" t="s">
        <v>213</v>
      </c>
      <c r="C84" s="92" t="s">
        <v>209</v>
      </c>
      <c r="D84" s="100">
        <v>3.4030119710000002</v>
      </c>
      <c r="E84" s="100">
        <v>6.2333784000000003E-2</v>
      </c>
      <c r="F84" s="100">
        <v>26.71773636</v>
      </c>
      <c r="G84" s="100">
        <v>55.33169977</v>
      </c>
      <c r="H84" s="100">
        <v>8.0733855870000006</v>
      </c>
      <c r="I84" s="100">
        <v>0.123239476</v>
      </c>
      <c r="J84" s="100">
        <v>0.21044974399999999</v>
      </c>
      <c r="K84" s="100">
        <v>5.0380960000000002E-2</v>
      </c>
      <c r="L84" s="100">
        <v>6.027762353</v>
      </c>
      <c r="M84" s="4">
        <v>0</v>
      </c>
      <c r="N84" s="4">
        <v>1</v>
      </c>
      <c r="O84">
        <f t="shared" si="356"/>
        <v>0</v>
      </c>
      <c r="P84" s="30">
        <f t="shared" si="357"/>
        <v>6.6989119538907449</v>
      </c>
      <c r="R84" s="33">
        <v>11</v>
      </c>
      <c r="S84" s="92" t="s">
        <v>213</v>
      </c>
      <c r="T84" s="92" t="s">
        <v>209</v>
      </c>
      <c r="U84" s="1">
        <f t="shared" si="292"/>
        <v>84.421036244108166</v>
      </c>
      <c r="V84" s="1">
        <f t="shared" si="293"/>
        <v>2.0114160696999033</v>
      </c>
      <c r="W84" s="1">
        <f t="shared" si="294"/>
        <v>524.08270615927813</v>
      </c>
      <c r="X84" s="1">
        <f t="shared" si="295"/>
        <v>920.81377550341153</v>
      </c>
      <c r="Y84" s="1">
        <f t="shared" si="296"/>
        <v>171.40946044585988</v>
      </c>
      <c r="Z84" s="1">
        <f t="shared" si="297"/>
        <v>2.1975655492154065</v>
      </c>
      <c r="AA84" s="1">
        <f t="shared" si="298"/>
        <v>4.3935228392484342</v>
      </c>
      <c r="AB84" s="1">
        <f t="shared" si="299"/>
        <v>0.71021717739866419</v>
      </c>
      <c r="AC84" s="1">
        <f t="shared" si="300"/>
        <v>0</v>
      </c>
      <c r="AD84" s="1">
        <f t="shared" si="301"/>
        <v>83.893700111343094</v>
      </c>
      <c r="AF84" s="92" t="s">
        <v>213</v>
      </c>
      <c r="AG84" s="92" t="s">
        <v>209</v>
      </c>
      <c r="AH84" s="1">
        <f t="shared" si="305"/>
        <v>84.421036244108166</v>
      </c>
      <c r="AI84" s="1">
        <f t="shared" si="306"/>
        <v>1.0057080348499516</v>
      </c>
      <c r="AJ84" s="1">
        <f t="shared" si="307"/>
        <v>786.1240592389172</v>
      </c>
      <c r="AK84" s="1">
        <f t="shared" si="308"/>
        <v>1841.6275510068231</v>
      </c>
      <c r="AL84" s="1">
        <f t="shared" si="309"/>
        <v>85.704730222929939</v>
      </c>
      <c r="AM84" s="1">
        <f t="shared" si="310"/>
        <v>2.1975655492154065</v>
      </c>
      <c r="AN84" s="1">
        <f t="shared" si="311"/>
        <v>8.7870456784968685</v>
      </c>
      <c r="AO84" s="1">
        <f t="shared" si="312"/>
        <v>0.71021717739866419</v>
      </c>
      <c r="AP84" s="1">
        <f t="shared" si="313"/>
        <v>0</v>
      </c>
      <c r="AQ84" s="1">
        <f t="shared" si="314"/>
        <v>125.84055016701464</v>
      </c>
      <c r="AR84" s="1">
        <f t="shared" si="315"/>
        <v>2936.4184633197538</v>
      </c>
      <c r="AT84" s="92" t="s">
        <v>213</v>
      </c>
      <c r="AU84" s="92" t="s">
        <v>209</v>
      </c>
      <c r="AV84" s="22">
        <f t="shared" si="316"/>
        <v>0.31624627425729035</v>
      </c>
      <c r="AW84" s="22">
        <f t="shared" si="317"/>
        <v>7.5348854541954381E-3</v>
      </c>
      <c r="AX84" s="22">
        <f t="shared" si="318"/>
        <v>1.9632453070856148</v>
      </c>
      <c r="AY84" s="22">
        <f t="shared" si="319"/>
        <v>3.4494237306648348</v>
      </c>
      <c r="AZ84" s="22">
        <f t="shared" si="320"/>
        <v>0.64211013806690587</v>
      </c>
      <c r="BA84" s="22">
        <f t="shared" si="321"/>
        <v>8.2322125893598136E-3</v>
      </c>
      <c r="BB84" s="22">
        <f t="shared" si="322"/>
        <v>1.6458400543189249E-2</v>
      </c>
      <c r="BC84" s="22">
        <f t="shared" si="323"/>
        <v>2.6605162203458725E-3</v>
      </c>
      <c r="BD84" s="22">
        <f t="shared" si="324"/>
        <v>0</v>
      </c>
      <c r="BE84" s="22">
        <f t="shared" si="325"/>
        <v>0.31427084141865536</v>
      </c>
      <c r="BF84" s="33">
        <v>11</v>
      </c>
      <c r="BG84" s="17">
        <f t="shared" si="358"/>
        <v>6.0458466696467408</v>
      </c>
      <c r="BH84" s="1">
        <f t="shared" si="359"/>
        <v>0.55057626933516524</v>
      </c>
      <c r="BI84" s="1">
        <f t="shared" si="360"/>
        <v>1.4126690377504496</v>
      </c>
      <c r="BJ84">
        <v>4</v>
      </c>
      <c r="BK84" s="1">
        <f t="shared" si="361"/>
        <v>2.0431861534263951</v>
      </c>
      <c r="BL84" s="1">
        <f t="shared" si="362"/>
        <v>0.65787723611046112</v>
      </c>
      <c r="BM84" s="1">
        <f t="shared" si="363"/>
        <v>0.55057626933516524</v>
      </c>
      <c r="BN84" s="1">
        <f t="shared" si="364"/>
        <v>0.18668781397810452</v>
      </c>
      <c r="BO84" s="1">
        <f t="shared" si="365"/>
        <v>0.66610944869982092</v>
      </c>
      <c r="BP84" s="1">
        <f t="shared" si="366"/>
        <v>0.73726408331326976</v>
      </c>
      <c r="BQ84" s="1">
        <f t="shared" si="367"/>
        <v>7.1154634613448842E-2</v>
      </c>
      <c r="BR84" s="92" t="s">
        <v>209</v>
      </c>
      <c r="BS84" s="92" t="s">
        <v>213</v>
      </c>
      <c r="BT84" s="92" t="s">
        <v>209</v>
      </c>
      <c r="BU84" s="1">
        <f t="shared" si="326"/>
        <v>0.86235593266620869</v>
      </c>
      <c r="BV84" s="1">
        <f t="shared" si="327"/>
        <v>0.66610944869982092</v>
      </c>
      <c r="BW84" s="1">
        <f t="shared" si="328"/>
        <v>0.3189067904776362</v>
      </c>
      <c r="BX84" s="1">
        <f t="shared" si="329"/>
        <v>1.8473721718436658</v>
      </c>
      <c r="BY84" s="1">
        <f t="shared" si="330"/>
        <v>0.46680140894705746</v>
      </c>
      <c r="BZ84" s="1">
        <f t="shared" si="331"/>
        <v>0.36057133416438114</v>
      </c>
      <c r="CA84" s="1">
        <f t="shared" si="332"/>
        <v>0.17262725688856145</v>
      </c>
      <c r="CB84" s="1">
        <f t="shared" si="333"/>
        <v>0.35291292397075202</v>
      </c>
      <c r="CC84" s="1">
        <f t="shared" si="334"/>
        <v>0.31226393526280194</v>
      </c>
      <c r="CD84" s="92" t="s">
        <v>209</v>
      </c>
      <c r="CE84" s="92" t="s">
        <v>213</v>
      </c>
      <c r="CF84" s="92" t="s">
        <v>209</v>
      </c>
      <c r="CG84" s="1">
        <f t="shared" si="335"/>
        <v>0.86235593266620869</v>
      </c>
      <c r="CH84" s="1">
        <f t="shared" si="336"/>
        <v>0.66610944869982092</v>
      </c>
      <c r="CI84" s="1">
        <f t="shared" si="337"/>
        <v>0.1063022634925454</v>
      </c>
      <c r="CJ84" s="1">
        <f t="shared" si="338"/>
        <v>1.6347676448585751</v>
      </c>
      <c r="CK84" s="1">
        <f t="shared" si="339"/>
        <v>0.5275097873256549</v>
      </c>
      <c r="CL84" s="1">
        <f t="shared" si="340"/>
        <v>0.4074642967119933</v>
      </c>
      <c r="CM84" s="1">
        <f t="shared" si="341"/>
        <v>6.5025915962351757E-2</v>
      </c>
      <c r="CN84" s="1">
        <f t="shared" si="342"/>
        <v>0.26875806431834842</v>
      </c>
      <c r="CO84" s="1">
        <f t="shared" si="343"/>
        <v>0.35287443208774627</v>
      </c>
      <c r="CP84" s="92" t="s">
        <v>209</v>
      </c>
      <c r="CQ84" s="92" t="s">
        <v>213</v>
      </c>
      <c r="CR84" s="92" t="s">
        <v>209</v>
      </c>
      <c r="CS84" s="1">
        <f t="shared" si="344"/>
        <v>0.80570334990222459</v>
      </c>
      <c r="CT84" s="1">
        <f t="shared" si="345"/>
        <v>0.66610944869982092</v>
      </c>
      <c r="CU84" s="1">
        <f t="shared" si="346"/>
        <v>0.1063022634925454</v>
      </c>
      <c r="CV84" s="1">
        <f t="shared" si="347"/>
        <v>1.578115062094591</v>
      </c>
      <c r="CW84" s="1">
        <f t="shared" si="348"/>
        <v>0.5105479120342693</v>
      </c>
      <c r="CX84" s="1">
        <f t="shared" si="349"/>
        <v>0.42209181364488796</v>
      </c>
      <c r="CY84" s="1">
        <f t="shared" si="350"/>
        <v>6.7360274320842725E-2</v>
      </c>
      <c r="CZ84" s="1">
        <f t="shared" si="351"/>
        <v>0.27840618114328669</v>
      </c>
      <c r="DA84" s="1">
        <f t="shared" si="352"/>
        <v>0.36554223334592012</v>
      </c>
      <c r="DB84" s="92" t="s">
        <v>209</v>
      </c>
      <c r="DC84" s="92" t="s">
        <v>213</v>
      </c>
      <c r="DD84" s="92" t="s">
        <v>209</v>
      </c>
      <c r="DE84" s="1">
        <f t="shared" si="353"/>
        <v>1.9632453070856148</v>
      </c>
      <c r="DF84" s="1">
        <f t="shared" si="354"/>
        <v>3.4494237306648348</v>
      </c>
      <c r="DG84" s="1">
        <f t="shared" si="355"/>
        <v>0.3189067904776362</v>
      </c>
      <c r="DH84" s="1">
        <f t="shared" si="368"/>
        <v>5.7315758282280855</v>
      </c>
      <c r="DI84" s="1">
        <f t="shared" si="369"/>
        <v>0.34253150720201697</v>
      </c>
      <c r="DJ84" s="1">
        <f t="shared" si="370"/>
        <v>0.60182815931290279</v>
      </c>
      <c r="DK84" s="1">
        <f t="shared" si="371"/>
        <v>5.5640333485080337E-2</v>
      </c>
      <c r="DL84" s="1">
        <f t="shared" si="372"/>
        <v>0.35655441314153175</v>
      </c>
      <c r="DM84" s="1">
        <f t="shared" si="373"/>
        <v>0.52119847467780211</v>
      </c>
      <c r="DN84" s="92" t="s">
        <v>213</v>
      </c>
      <c r="DO84" s="92" t="s">
        <v>209</v>
      </c>
      <c r="DP84" s="62">
        <f t="shared" si="374"/>
        <v>0.31624627425729035</v>
      </c>
      <c r="DQ84" s="62">
        <f t="shared" si="375"/>
        <v>1.4126690377504496</v>
      </c>
      <c r="DR84" s="62">
        <f t="shared" si="376"/>
        <v>0.31427084141865536</v>
      </c>
      <c r="DS84" s="1">
        <f t="shared" si="377"/>
        <v>2.0431861534263951</v>
      </c>
      <c r="DT84" s="1">
        <f t="shared" si="378"/>
        <v>0.15478094040866011</v>
      </c>
      <c r="DU84" s="1">
        <f t="shared" si="379"/>
        <v>0.69140495856504458</v>
      </c>
      <c r="DV84" s="1">
        <f t="shared" si="380"/>
        <v>0.15381410102629536</v>
      </c>
      <c r="DW84" s="1">
        <f t="shared" si="381"/>
        <v>0.49951658030881763</v>
      </c>
      <c r="DX84" s="1">
        <f t="shared" si="382"/>
        <v>0.59877425841985576</v>
      </c>
      <c r="DY84" s="92" t="s">
        <v>209</v>
      </c>
      <c r="DZ84" s="1">
        <f t="shared" si="383"/>
        <v>0.63051711567594571</v>
      </c>
      <c r="EA84" s="1">
        <f t="shared" si="384"/>
        <v>3.4494237306648348</v>
      </c>
      <c r="EB84" s="1">
        <f t="shared" si="385"/>
        <v>1.9632453070856148</v>
      </c>
      <c r="EC84" s="1">
        <f t="shared" si="386"/>
        <v>6.0431861534263955</v>
      </c>
      <c r="ED84" s="1">
        <f t="shared" si="387"/>
        <v>0.10433521319187759</v>
      </c>
      <c r="EE84" s="1">
        <f t="shared" si="388"/>
        <v>0.57079554445117719</v>
      </c>
      <c r="EF84" s="1">
        <f t="shared" si="389"/>
        <v>0.32486924235694514</v>
      </c>
      <c r="EG84" s="1">
        <f t="shared" si="390"/>
        <v>0.61026701458253374</v>
      </c>
      <c r="EH84" s="1">
        <f t="shared" si="391"/>
        <v>0.49432344186168919</v>
      </c>
      <c r="EI84" s="92" t="s">
        <v>213</v>
      </c>
      <c r="EJ84" s="92" t="s">
        <v>209</v>
      </c>
      <c r="EK84" s="62">
        <f t="shared" si="302"/>
        <v>0.31624627425729035</v>
      </c>
      <c r="EL84" s="62">
        <f t="shared" si="303"/>
        <v>1.9632453070856148</v>
      </c>
      <c r="EM84" s="62">
        <f t="shared" si="304"/>
        <v>0</v>
      </c>
      <c r="EN84" s="1">
        <f t="shared" si="286"/>
        <v>2.2794915813429051</v>
      </c>
      <c r="EO84" s="1">
        <f t="shared" si="287"/>
        <v>0.13873544295828538</v>
      </c>
      <c r="EP84" s="1">
        <f t="shared" si="288"/>
        <v>0.86126455704171467</v>
      </c>
      <c r="EQ84" s="1">
        <f t="shared" si="289"/>
        <v>0</v>
      </c>
      <c r="ER84" s="1">
        <f t="shared" si="290"/>
        <v>0.43063227852085734</v>
      </c>
      <c r="ES84" s="1">
        <f t="shared" si="291"/>
        <v>0.74587698577727657</v>
      </c>
    </row>
    <row r="85" spans="1:149" s="24" customFormat="1" x14ac:dyDescent="0.2">
      <c r="A85" s="91" t="s">
        <v>114</v>
      </c>
      <c r="B85" s="92" t="s">
        <v>214</v>
      </c>
      <c r="C85" s="92" t="s">
        <v>209</v>
      </c>
      <c r="D85" s="100">
        <v>3.2056453149999999</v>
      </c>
      <c r="E85" s="100">
        <v>9.8206958999999996E-2</v>
      </c>
      <c r="F85" s="100">
        <v>26.612030180000001</v>
      </c>
      <c r="G85" s="100">
        <v>55.288718899999999</v>
      </c>
      <c r="H85" s="100">
        <v>8.5829276799999992</v>
      </c>
      <c r="I85" s="100">
        <v>9.8471130000000004E-2</v>
      </c>
      <c r="J85" s="100">
        <v>0.21735523100000001</v>
      </c>
      <c r="K85" s="100">
        <v>0</v>
      </c>
      <c r="L85" s="100">
        <v>5.896644609</v>
      </c>
      <c r="M85" s="4">
        <v>0</v>
      </c>
      <c r="N85" s="4">
        <v>1</v>
      </c>
      <c r="O85">
        <f t="shared" si="356"/>
        <v>0</v>
      </c>
      <c r="P85" s="30">
        <f t="shared" si="357"/>
        <v>6.5531951569749483</v>
      </c>
      <c r="R85" s="33">
        <v>11</v>
      </c>
      <c r="S85" s="92" t="s">
        <v>214</v>
      </c>
      <c r="T85" s="92" t="s">
        <v>209</v>
      </c>
      <c r="U85" s="1">
        <f t="shared" si="292"/>
        <v>79.524815554452985</v>
      </c>
      <c r="V85" s="1">
        <f t="shared" si="293"/>
        <v>3.1689886737657309</v>
      </c>
      <c r="W85" s="1">
        <f t="shared" si="294"/>
        <v>522.00922283248337</v>
      </c>
      <c r="X85" s="1">
        <f t="shared" si="295"/>
        <v>920.09850058245956</v>
      </c>
      <c r="Y85" s="1">
        <f t="shared" si="296"/>
        <v>182.22776390658171</v>
      </c>
      <c r="Z85" s="1">
        <f t="shared" si="297"/>
        <v>1.7559046005706136</v>
      </c>
      <c r="AA85" s="1">
        <f t="shared" si="298"/>
        <v>4.5376874947807933</v>
      </c>
      <c r="AB85" s="1">
        <f t="shared" si="299"/>
        <v>0</v>
      </c>
      <c r="AC85" s="1">
        <f t="shared" si="300"/>
        <v>0</v>
      </c>
      <c r="AD85" s="1">
        <f t="shared" si="301"/>
        <v>82.068818496868488</v>
      </c>
      <c r="AF85" s="92" t="s">
        <v>214</v>
      </c>
      <c r="AG85" s="92" t="s">
        <v>209</v>
      </c>
      <c r="AH85" s="1">
        <f t="shared" si="305"/>
        <v>79.524815554452985</v>
      </c>
      <c r="AI85" s="1">
        <f t="shared" si="306"/>
        <v>1.5844943368828655</v>
      </c>
      <c r="AJ85" s="1">
        <f t="shared" si="307"/>
        <v>783.01383424872506</v>
      </c>
      <c r="AK85" s="1">
        <f t="shared" si="308"/>
        <v>1840.1970011649191</v>
      </c>
      <c r="AL85" s="1">
        <f t="shared" si="309"/>
        <v>91.113881953290857</v>
      </c>
      <c r="AM85" s="1">
        <f t="shared" si="310"/>
        <v>1.7559046005706136</v>
      </c>
      <c r="AN85" s="1">
        <f t="shared" si="311"/>
        <v>9.0753749895615865</v>
      </c>
      <c r="AO85" s="1">
        <f t="shared" si="312"/>
        <v>0</v>
      </c>
      <c r="AP85" s="1">
        <f t="shared" si="313"/>
        <v>0</v>
      </c>
      <c r="AQ85" s="1">
        <f t="shared" si="314"/>
        <v>123.10322774530273</v>
      </c>
      <c r="AR85" s="1">
        <f t="shared" si="315"/>
        <v>2929.368534593706</v>
      </c>
      <c r="AT85" s="92" t="s">
        <v>214</v>
      </c>
      <c r="AU85" s="92" t="s">
        <v>209</v>
      </c>
      <c r="AV85" s="22">
        <f t="shared" si="316"/>
        <v>0.29862168613083401</v>
      </c>
      <c r="AW85" s="22">
        <f t="shared" si="317"/>
        <v>1.1899791712707072E-2</v>
      </c>
      <c r="AX85" s="22">
        <f t="shared" si="318"/>
        <v>1.960184040808552</v>
      </c>
      <c r="AY85" s="22">
        <f t="shared" si="319"/>
        <v>3.4550393324992883</v>
      </c>
      <c r="AZ85" s="22">
        <f t="shared" si="320"/>
        <v>0.68427901074946762</v>
      </c>
      <c r="BA85" s="22">
        <f t="shared" si="321"/>
        <v>6.5935543371143882E-3</v>
      </c>
      <c r="BB85" s="22">
        <f t="shared" si="322"/>
        <v>1.70393591155002E-2</v>
      </c>
      <c r="BC85" s="22">
        <f t="shared" si="323"/>
        <v>0</v>
      </c>
      <c r="BD85" s="22">
        <f t="shared" si="324"/>
        <v>0</v>
      </c>
      <c r="BE85" s="22">
        <f t="shared" si="325"/>
        <v>0.30817460923903955</v>
      </c>
      <c r="BF85" s="33">
        <v>11</v>
      </c>
      <c r="BG85" s="17">
        <f t="shared" si="358"/>
        <v>6.0220196686777143</v>
      </c>
      <c r="BH85" s="1">
        <f t="shared" si="359"/>
        <v>0.5449606675007117</v>
      </c>
      <c r="BI85" s="1">
        <f t="shared" si="360"/>
        <v>1.4152233733078403</v>
      </c>
      <c r="BJ85">
        <v>4</v>
      </c>
      <c r="BK85" s="1">
        <f t="shared" si="361"/>
        <v>2.0220196686777139</v>
      </c>
      <c r="BL85" s="1">
        <f t="shared" si="362"/>
        <v>0.70277235679928907</v>
      </c>
      <c r="BM85" s="1">
        <f t="shared" si="363"/>
        <v>0.54496066750071215</v>
      </c>
      <c r="BN85" s="1">
        <f t="shared" si="364"/>
        <v>0.23256268009769254</v>
      </c>
      <c r="BO85" s="1">
        <f t="shared" si="365"/>
        <v>0.70936591113640346</v>
      </c>
      <c r="BP85" s="1">
        <f t="shared" si="366"/>
        <v>0.77752334759840469</v>
      </c>
      <c r="BQ85" s="1">
        <f t="shared" si="367"/>
        <v>6.8157436462001231E-2</v>
      </c>
      <c r="BR85" s="92" t="s">
        <v>209</v>
      </c>
      <c r="BS85" s="92" t="s">
        <v>214</v>
      </c>
      <c r="BT85" s="92" t="s">
        <v>209</v>
      </c>
      <c r="BU85" s="1">
        <f t="shared" si="326"/>
        <v>0.86375983312482207</v>
      </c>
      <c r="BV85" s="1">
        <f t="shared" si="327"/>
        <v>0.70936591113640346</v>
      </c>
      <c r="BW85" s="1">
        <f t="shared" si="328"/>
        <v>0.29862168613083401</v>
      </c>
      <c r="BX85" s="1">
        <f t="shared" si="329"/>
        <v>1.8717474303920596</v>
      </c>
      <c r="BY85" s="1">
        <f t="shared" si="330"/>
        <v>0.4614724289718391</v>
      </c>
      <c r="BZ85" s="1">
        <f t="shared" si="331"/>
        <v>0.37898591424154826</v>
      </c>
      <c r="CA85" s="1">
        <f t="shared" si="332"/>
        <v>0.15954165678661258</v>
      </c>
      <c r="CB85" s="1">
        <f t="shared" si="333"/>
        <v>0.34903461390738671</v>
      </c>
      <c r="CC85" s="1">
        <f t="shared" si="334"/>
        <v>0.32821142940965142</v>
      </c>
      <c r="CD85" s="92" t="s">
        <v>209</v>
      </c>
      <c r="CE85" s="92" t="s">
        <v>214</v>
      </c>
      <c r="CF85" s="92" t="s">
        <v>209</v>
      </c>
      <c r="CG85" s="1">
        <f t="shared" si="335"/>
        <v>0.86375983312482207</v>
      </c>
      <c r="CH85" s="1">
        <f t="shared" si="336"/>
        <v>0.70936591113640346</v>
      </c>
      <c r="CI85" s="1">
        <f t="shared" si="337"/>
        <v>9.9540562043611336E-2</v>
      </c>
      <c r="CJ85" s="1">
        <f t="shared" si="338"/>
        <v>1.672666306304837</v>
      </c>
      <c r="CK85" s="1">
        <f t="shared" si="339"/>
        <v>0.51639698239213838</v>
      </c>
      <c r="CL85" s="1">
        <f t="shared" si="340"/>
        <v>0.42409290392385307</v>
      </c>
      <c r="CM85" s="1">
        <f t="shared" si="341"/>
        <v>5.9510113684008444E-2</v>
      </c>
      <c r="CN85" s="1">
        <f t="shared" si="342"/>
        <v>0.271556565645935</v>
      </c>
      <c r="CO85" s="1">
        <f t="shared" si="343"/>
        <v>0.36727522836276999</v>
      </c>
      <c r="CP85" s="92" t="s">
        <v>209</v>
      </c>
      <c r="CQ85" s="92" t="s">
        <v>214</v>
      </c>
      <c r="CR85" s="92" t="s">
        <v>209</v>
      </c>
      <c r="CS85" s="1">
        <f t="shared" si="344"/>
        <v>0.77949636945559397</v>
      </c>
      <c r="CT85" s="1">
        <f t="shared" si="345"/>
        <v>0.70936591113640346</v>
      </c>
      <c r="CU85" s="1">
        <f t="shared" si="346"/>
        <v>9.9540562043611336E-2</v>
      </c>
      <c r="CV85" s="1">
        <f t="shared" si="347"/>
        <v>1.5884028426356087</v>
      </c>
      <c r="CW85" s="1">
        <f t="shared" si="348"/>
        <v>0.49074224027589214</v>
      </c>
      <c r="CX85" s="1">
        <f t="shared" si="349"/>
        <v>0.44659068348138004</v>
      </c>
      <c r="CY85" s="1">
        <f t="shared" si="350"/>
        <v>6.2667076242727854E-2</v>
      </c>
      <c r="CZ85" s="1">
        <f t="shared" si="351"/>
        <v>0.28596241798341787</v>
      </c>
      <c r="DA85" s="1">
        <f t="shared" si="352"/>
        <v>0.38675887698833056</v>
      </c>
      <c r="DB85" s="92" t="s">
        <v>209</v>
      </c>
      <c r="DC85" s="92" t="s">
        <v>214</v>
      </c>
      <c r="DD85" s="92" t="s">
        <v>209</v>
      </c>
      <c r="DE85" s="1">
        <f t="shared" si="353"/>
        <v>1.960184040808552</v>
      </c>
      <c r="DF85" s="1">
        <f t="shared" si="354"/>
        <v>3.4550393324992883</v>
      </c>
      <c r="DG85" s="1">
        <f t="shared" si="355"/>
        <v>0.29862168613083401</v>
      </c>
      <c r="DH85" s="1">
        <f t="shared" si="368"/>
        <v>5.7138450594386745</v>
      </c>
      <c r="DI85" s="1">
        <f t="shared" si="369"/>
        <v>0.3430586619723846</v>
      </c>
      <c r="DJ85" s="1">
        <f t="shared" si="370"/>
        <v>0.60467851272794393</v>
      </c>
      <c r="DK85" s="1">
        <f t="shared" si="371"/>
        <v>5.2262825299671405E-2</v>
      </c>
      <c r="DL85" s="1">
        <f t="shared" si="372"/>
        <v>0.35460208166364338</v>
      </c>
      <c r="DM85" s="1">
        <f t="shared" si="373"/>
        <v>0.52366695314499145</v>
      </c>
      <c r="DN85" s="92" t="s">
        <v>214</v>
      </c>
      <c r="DO85" s="92" t="s">
        <v>209</v>
      </c>
      <c r="DP85" s="62">
        <f t="shared" si="374"/>
        <v>0.29862168613083401</v>
      </c>
      <c r="DQ85" s="62">
        <f t="shared" si="375"/>
        <v>1.4152233733078403</v>
      </c>
      <c r="DR85" s="62">
        <f t="shared" si="376"/>
        <v>0.30817460923903955</v>
      </c>
      <c r="DS85" s="1">
        <f t="shared" si="377"/>
        <v>2.0220196686777139</v>
      </c>
      <c r="DT85" s="1">
        <f t="shared" si="378"/>
        <v>0.14768485725270697</v>
      </c>
      <c r="DU85" s="1">
        <f t="shared" si="379"/>
        <v>0.69990583931031491</v>
      </c>
      <c r="DV85" s="1">
        <f t="shared" si="380"/>
        <v>0.15240930343697806</v>
      </c>
      <c r="DW85" s="1">
        <f t="shared" si="381"/>
        <v>0.50236222309213552</v>
      </c>
      <c r="DX85" s="1">
        <f t="shared" si="382"/>
        <v>0.60613623709980191</v>
      </c>
      <c r="DY85" s="92" t="s">
        <v>209</v>
      </c>
      <c r="DZ85" s="1">
        <f t="shared" si="383"/>
        <v>0.60679629536987356</v>
      </c>
      <c r="EA85" s="1">
        <f t="shared" si="384"/>
        <v>3.4550393324992883</v>
      </c>
      <c r="EB85" s="1">
        <f t="shared" si="385"/>
        <v>1.960184040808552</v>
      </c>
      <c r="EC85" s="1">
        <f t="shared" si="386"/>
        <v>6.0220196686777134</v>
      </c>
      <c r="ED85" s="1">
        <f t="shared" si="387"/>
        <v>0.10076292153710469</v>
      </c>
      <c r="EE85" s="1">
        <f t="shared" si="388"/>
        <v>0.57373431549384657</v>
      </c>
      <c r="EF85" s="1">
        <f t="shared" si="389"/>
        <v>0.3255027629690489</v>
      </c>
      <c r="EG85" s="1">
        <f t="shared" si="390"/>
        <v>0.61236992071597218</v>
      </c>
      <c r="EH85" s="1">
        <f t="shared" si="391"/>
        <v>0.49686849224054697</v>
      </c>
      <c r="EI85" s="92" t="s">
        <v>214</v>
      </c>
      <c r="EJ85" s="92" t="s">
        <v>209</v>
      </c>
      <c r="EK85" s="62">
        <f t="shared" si="302"/>
        <v>0.29862168613083401</v>
      </c>
      <c r="EL85" s="62">
        <f t="shared" si="303"/>
        <v>1.960184040808552</v>
      </c>
      <c r="EM85" s="62">
        <f t="shared" si="304"/>
        <v>0</v>
      </c>
      <c r="EN85" s="1">
        <f t="shared" si="286"/>
        <v>2.2588057269393862</v>
      </c>
      <c r="EO85" s="1">
        <f t="shared" si="287"/>
        <v>0.13220335089882096</v>
      </c>
      <c r="EP85" s="1">
        <f t="shared" si="288"/>
        <v>0.86779664910117893</v>
      </c>
      <c r="EQ85" s="1">
        <f t="shared" si="289"/>
        <v>0</v>
      </c>
      <c r="ER85" s="1">
        <f t="shared" si="290"/>
        <v>0.43389832455058946</v>
      </c>
      <c r="ES85" s="1">
        <f t="shared" si="291"/>
        <v>0.75153394344063129</v>
      </c>
    </row>
    <row r="86" spans="1:149" s="24" customFormat="1" x14ac:dyDescent="0.2">
      <c r="A86" s="91" t="s">
        <v>114</v>
      </c>
      <c r="B86" s="92" t="s">
        <v>215</v>
      </c>
      <c r="C86" s="92" t="s">
        <v>209</v>
      </c>
      <c r="D86" s="100">
        <v>3.4690578190000001</v>
      </c>
      <c r="E86" s="100">
        <v>3.6848388000000003E-2</v>
      </c>
      <c r="F86" s="100">
        <v>26.832960369999999</v>
      </c>
      <c r="G86" s="100">
        <v>55.902107289999996</v>
      </c>
      <c r="H86" s="100">
        <v>8.0853245919999992</v>
      </c>
      <c r="I86" s="100">
        <v>0.12529248200000001</v>
      </c>
      <c r="J86" s="100">
        <v>0.16003457200000001</v>
      </c>
      <c r="K86" s="100">
        <v>5.3579430999999997E-2</v>
      </c>
      <c r="L86" s="100">
        <v>5.3347950519999996</v>
      </c>
      <c r="M86" s="4">
        <v>0</v>
      </c>
      <c r="N86" s="4">
        <v>1</v>
      </c>
      <c r="O86">
        <f t="shared" si="356"/>
        <v>0</v>
      </c>
      <c r="P86" s="30">
        <f t="shared" si="357"/>
        <v>5.9287875421322198</v>
      </c>
      <c r="R86" s="33">
        <v>11</v>
      </c>
      <c r="S86" s="92" t="s">
        <v>215</v>
      </c>
      <c r="T86" s="92" t="s">
        <v>209</v>
      </c>
      <c r="U86" s="1">
        <f t="shared" si="292"/>
        <v>86.059484470354747</v>
      </c>
      <c r="V86" s="1">
        <f t="shared" si="293"/>
        <v>1.1890412391093901</v>
      </c>
      <c r="W86" s="1">
        <f t="shared" si="294"/>
        <v>526.34288681836017</v>
      </c>
      <c r="X86" s="1">
        <f t="shared" si="295"/>
        <v>930.30632867365614</v>
      </c>
      <c r="Y86" s="1">
        <f t="shared" si="296"/>
        <v>171.66294250530783</v>
      </c>
      <c r="Z86" s="1">
        <f t="shared" si="297"/>
        <v>2.23417407275321</v>
      </c>
      <c r="AA86" s="1">
        <f t="shared" si="298"/>
        <v>3.3410140292275581</v>
      </c>
      <c r="AB86" s="1">
        <f t="shared" si="299"/>
        <v>0.75530581893331306</v>
      </c>
      <c r="AC86" s="1">
        <f t="shared" si="300"/>
        <v>0</v>
      </c>
      <c r="AD86" s="1">
        <f t="shared" si="301"/>
        <v>74.249061266527491</v>
      </c>
      <c r="AF86" s="92" t="s">
        <v>215</v>
      </c>
      <c r="AG86" s="92" t="s">
        <v>209</v>
      </c>
      <c r="AH86" s="1">
        <f t="shared" si="305"/>
        <v>86.059484470354747</v>
      </c>
      <c r="AI86" s="1">
        <f t="shared" si="306"/>
        <v>0.59452061955469504</v>
      </c>
      <c r="AJ86" s="1">
        <f t="shared" si="307"/>
        <v>789.51433022754031</v>
      </c>
      <c r="AK86" s="1">
        <f t="shared" si="308"/>
        <v>1860.6126573473123</v>
      </c>
      <c r="AL86" s="1">
        <f t="shared" si="309"/>
        <v>85.831471252653913</v>
      </c>
      <c r="AM86" s="1">
        <f t="shared" si="310"/>
        <v>2.23417407275321</v>
      </c>
      <c r="AN86" s="1">
        <f t="shared" si="311"/>
        <v>6.6820280584551162</v>
      </c>
      <c r="AO86" s="1">
        <f t="shared" si="312"/>
        <v>0.75530581893331306</v>
      </c>
      <c r="AP86" s="1">
        <f t="shared" si="313"/>
        <v>0</v>
      </c>
      <c r="AQ86" s="1">
        <f t="shared" si="314"/>
        <v>111.37359189979124</v>
      </c>
      <c r="AR86" s="1">
        <f t="shared" si="315"/>
        <v>2943.6575637673491</v>
      </c>
      <c r="AT86" s="92" t="s">
        <v>215</v>
      </c>
      <c r="AU86" s="92" t="s">
        <v>209</v>
      </c>
      <c r="AV86" s="22">
        <f t="shared" si="316"/>
        <v>0.32159118670119902</v>
      </c>
      <c r="AW86" s="22">
        <f t="shared" si="317"/>
        <v>4.4432660208832027E-3</v>
      </c>
      <c r="AX86" s="22">
        <f t="shared" si="318"/>
        <v>1.9668632065993781</v>
      </c>
      <c r="AY86" s="22">
        <f t="shared" si="319"/>
        <v>3.4764130656262058</v>
      </c>
      <c r="AZ86" s="22">
        <f t="shared" si="320"/>
        <v>0.64147827206562491</v>
      </c>
      <c r="BA86" s="22">
        <f t="shared" si="321"/>
        <v>8.3487682476329171E-3</v>
      </c>
      <c r="BB86" s="22">
        <f t="shared" si="322"/>
        <v>1.2484860594473601E-2</v>
      </c>
      <c r="BC86" s="22">
        <f t="shared" si="323"/>
        <v>2.8224628131110611E-3</v>
      </c>
      <c r="BD86" s="22">
        <f t="shared" si="324"/>
        <v>0</v>
      </c>
      <c r="BE86" s="22">
        <f t="shared" si="325"/>
        <v>0.27745743390291749</v>
      </c>
      <c r="BF86" s="33">
        <v>11</v>
      </c>
      <c r="BG86" s="17">
        <f t="shared" si="358"/>
        <v>6.0451473556428121</v>
      </c>
      <c r="BH86" s="1">
        <f t="shared" si="359"/>
        <v>0.52358693437379422</v>
      </c>
      <c r="BI86" s="1">
        <f t="shared" si="360"/>
        <v>1.4432762722255839</v>
      </c>
      <c r="BJ86">
        <v>4</v>
      </c>
      <c r="BK86" s="1">
        <f t="shared" si="361"/>
        <v>2.0423248928297002</v>
      </c>
      <c r="BL86" s="1">
        <f t="shared" si="362"/>
        <v>0.65427030633414096</v>
      </c>
      <c r="BM86" s="1">
        <f t="shared" si="363"/>
        <v>0.52358693437379422</v>
      </c>
      <c r="BN86" s="1">
        <f t="shared" si="364"/>
        <v>0.19461650821209719</v>
      </c>
      <c r="BO86" s="1">
        <f t="shared" si="365"/>
        <v>0.66261907458177394</v>
      </c>
      <c r="BP86" s="1">
        <f t="shared" si="366"/>
        <v>0.71820344258589142</v>
      </c>
      <c r="BQ86" s="1">
        <f t="shared" si="367"/>
        <v>5.5584368004117479E-2</v>
      </c>
      <c r="BR86" s="92" t="s">
        <v>209</v>
      </c>
      <c r="BS86" s="92" t="s">
        <v>215</v>
      </c>
      <c r="BT86" s="92" t="s">
        <v>209</v>
      </c>
      <c r="BU86" s="1">
        <f t="shared" si="326"/>
        <v>0.86910326640655144</v>
      </c>
      <c r="BV86" s="1">
        <f t="shared" si="327"/>
        <v>0.66261907458177394</v>
      </c>
      <c r="BW86" s="1">
        <f t="shared" si="328"/>
        <v>0.32441364951431007</v>
      </c>
      <c r="BX86" s="1">
        <f t="shared" si="329"/>
        <v>1.8561359905026356</v>
      </c>
      <c r="BY86" s="1">
        <f t="shared" si="330"/>
        <v>0.46823253837732071</v>
      </c>
      <c r="BZ86" s="1">
        <f t="shared" si="331"/>
        <v>0.35698843078967446</v>
      </c>
      <c r="CA86" s="1">
        <f t="shared" si="332"/>
        <v>0.17477903083300481</v>
      </c>
      <c r="CB86" s="1">
        <f t="shared" si="333"/>
        <v>0.35327324622784206</v>
      </c>
      <c r="CC86" s="1">
        <f t="shared" si="334"/>
        <v>0.30916104992100096</v>
      </c>
      <c r="CD86" s="92" t="s">
        <v>209</v>
      </c>
      <c r="CE86" s="92" t="s">
        <v>215</v>
      </c>
      <c r="CF86" s="92" t="s">
        <v>209</v>
      </c>
      <c r="CG86" s="1">
        <f t="shared" si="335"/>
        <v>0.86910326640655144</v>
      </c>
      <c r="CH86" s="1">
        <f t="shared" si="336"/>
        <v>0.66261907458177394</v>
      </c>
      <c r="CI86" s="1">
        <f t="shared" si="337"/>
        <v>0.10813788317143669</v>
      </c>
      <c r="CJ86" s="1">
        <f t="shared" si="338"/>
        <v>1.639860224159762</v>
      </c>
      <c r="CK86" s="1">
        <f t="shared" si="339"/>
        <v>0.52998618638479755</v>
      </c>
      <c r="CL86" s="1">
        <f t="shared" si="340"/>
        <v>0.40407045967670158</v>
      </c>
      <c r="CM86" s="1">
        <f t="shared" si="341"/>
        <v>6.5943353938500954E-2</v>
      </c>
      <c r="CN86" s="1">
        <f t="shared" si="342"/>
        <v>0.26797858377685174</v>
      </c>
      <c r="CO86" s="1">
        <f t="shared" si="343"/>
        <v>0.34993528299887922</v>
      </c>
      <c r="CP86" s="92" t="s">
        <v>209</v>
      </c>
      <c r="CQ86" s="92" t="s">
        <v>215</v>
      </c>
      <c r="CR86" s="92" t="s">
        <v>209</v>
      </c>
      <c r="CS86" s="1">
        <f t="shared" si="344"/>
        <v>0.7908507829602609</v>
      </c>
      <c r="CT86" s="1">
        <f t="shared" si="345"/>
        <v>0.66261907458177394</v>
      </c>
      <c r="CU86" s="1">
        <f t="shared" si="346"/>
        <v>0.10813788317143669</v>
      </c>
      <c r="CV86" s="1">
        <f t="shared" si="347"/>
        <v>1.5616077407134714</v>
      </c>
      <c r="CW86" s="1">
        <f t="shared" si="348"/>
        <v>0.50643369800340188</v>
      </c>
      <c r="CX86" s="1">
        <f t="shared" si="349"/>
        <v>0.42431851309794022</v>
      </c>
      <c r="CY86" s="1">
        <f t="shared" si="350"/>
        <v>6.9247788898657972E-2</v>
      </c>
      <c r="CZ86" s="1">
        <f t="shared" si="351"/>
        <v>0.28140704544762807</v>
      </c>
      <c r="DA86" s="1">
        <f t="shared" si="352"/>
        <v>0.3674706116388563</v>
      </c>
      <c r="DB86" s="92" t="s">
        <v>209</v>
      </c>
      <c r="DC86" s="92" t="s">
        <v>215</v>
      </c>
      <c r="DD86" s="92" t="s">
        <v>209</v>
      </c>
      <c r="DE86" s="1">
        <f t="shared" si="353"/>
        <v>1.9668632065993781</v>
      </c>
      <c r="DF86" s="1">
        <f t="shared" si="354"/>
        <v>3.4764130656262058</v>
      </c>
      <c r="DG86" s="1">
        <f t="shared" si="355"/>
        <v>0.32441364951431007</v>
      </c>
      <c r="DH86" s="1">
        <f t="shared" si="368"/>
        <v>5.7676899217398931</v>
      </c>
      <c r="DI86" s="1">
        <f t="shared" si="369"/>
        <v>0.34101403391776824</v>
      </c>
      <c r="DJ86" s="1">
        <f t="shared" si="370"/>
        <v>0.60273924444563476</v>
      </c>
      <c r="DK86" s="1">
        <f t="shared" si="371"/>
        <v>5.6246721636597059E-2</v>
      </c>
      <c r="DL86" s="1">
        <f t="shared" si="372"/>
        <v>0.35761634385941443</v>
      </c>
      <c r="DM86" s="1">
        <f t="shared" si="373"/>
        <v>0.52198749754775831</v>
      </c>
      <c r="DN86" s="92" t="s">
        <v>215</v>
      </c>
      <c r="DO86" s="92" t="s">
        <v>209</v>
      </c>
      <c r="DP86" s="62">
        <f t="shared" si="374"/>
        <v>0.32159118670119902</v>
      </c>
      <c r="DQ86" s="62">
        <f t="shared" si="375"/>
        <v>1.4432762722255839</v>
      </c>
      <c r="DR86" s="62">
        <f t="shared" si="376"/>
        <v>0.27745743390291749</v>
      </c>
      <c r="DS86" s="1">
        <f t="shared" si="377"/>
        <v>2.0423248928297006</v>
      </c>
      <c r="DT86" s="1">
        <f t="shared" si="378"/>
        <v>0.157463285019077</v>
      </c>
      <c r="DU86" s="1">
        <f t="shared" si="379"/>
        <v>0.70668299509677057</v>
      </c>
      <c r="DV86" s="1">
        <f t="shared" si="380"/>
        <v>0.13585371988415229</v>
      </c>
      <c r="DW86" s="1">
        <f t="shared" si="381"/>
        <v>0.48919521743253758</v>
      </c>
      <c r="DX86" s="1">
        <f t="shared" si="382"/>
        <v>0.61200542617627718</v>
      </c>
      <c r="DY86" s="92" t="s">
        <v>209</v>
      </c>
      <c r="DZ86" s="1">
        <f t="shared" si="383"/>
        <v>0.59904862060411657</v>
      </c>
      <c r="EA86" s="1">
        <f t="shared" si="384"/>
        <v>3.4764130656262058</v>
      </c>
      <c r="EB86" s="1">
        <f t="shared" si="385"/>
        <v>1.9668632065993781</v>
      </c>
      <c r="EC86" s="1">
        <f t="shared" si="386"/>
        <v>6.0423248928297006</v>
      </c>
      <c r="ED86" s="1">
        <f t="shared" si="387"/>
        <v>9.9142073825754545E-2</v>
      </c>
      <c r="EE86" s="1">
        <f t="shared" si="388"/>
        <v>0.57534361810825363</v>
      </c>
      <c r="EF86" s="1">
        <f t="shared" si="389"/>
        <v>0.3255143080659918</v>
      </c>
      <c r="EG86" s="1">
        <f t="shared" si="390"/>
        <v>0.61318611712011861</v>
      </c>
      <c r="EH86" s="1">
        <f t="shared" si="391"/>
        <v>0.49826218918700016</v>
      </c>
      <c r="EI86" s="92" t="s">
        <v>215</v>
      </c>
      <c r="EJ86" s="92" t="s">
        <v>209</v>
      </c>
      <c r="EK86" s="62">
        <f t="shared" si="302"/>
        <v>0.32159118670119902</v>
      </c>
      <c r="EL86" s="62">
        <f t="shared" si="303"/>
        <v>1.9668632065993781</v>
      </c>
      <c r="EM86" s="62">
        <f t="shared" si="304"/>
        <v>0</v>
      </c>
      <c r="EN86" s="1">
        <f t="shared" si="286"/>
        <v>2.2884543933005772</v>
      </c>
      <c r="EO86" s="1">
        <f t="shared" si="287"/>
        <v>0.14052768001086383</v>
      </c>
      <c r="EP86" s="1">
        <f t="shared" si="288"/>
        <v>0.85947231998913609</v>
      </c>
      <c r="EQ86" s="1">
        <f t="shared" si="289"/>
        <v>0</v>
      </c>
      <c r="ER86" s="1">
        <f t="shared" si="290"/>
        <v>0.42973615999456805</v>
      </c>
      <c r="ES86" s="1">
        <f t="shared" si="291"/>
        <v>0.74432486296013978</v>
      </c>
    </row>
    <row r="87" spans="1:149" s="24" customFormat="1" x14ac:dyDescent="0.2">
      <c r="A87" s="91" t="s">
        <v>114</v>
      </c>
      <c r="B87" s="92" t="s">
        <v>216</v>
      </c>
      <c r="C87" s="92" t="s">
        <v>209</v>
      </c>
      <c r="D87" s="100">
        <v>3.174186186</v>
      </c>
      <c r="E87" s="100">
        <v>0.214804298</v>
      </c>
      <c r="F87" s="100">
        <v>26.9622174</v>
      </c>
      <c r="G87" s="100">
        <v>56.495598749999999</v>
      </c>
      <c r="H87" s="100">
        <v>7.8765021060000002</v>
      </c>
      <c r="I87" s="100">
        <v>0.127006023</v>
      </c>
      <c r="J87" s="100">
        <v>0.13072507899999999</v>
      </c>
      <c r="K87" s="100">
        <v>5.8738628000000001E-2</v>
      </c>
      <c r="L87" s="100">
        <v>4.9602215300000001</v>
      </c>
      <c r="M87" s="4">
        <v>0</v>
      </c>
      <c r="N87" s="4">
        <v>1</v>
      </c>
      <c r="O87">
        <f t="shared" si="356"/>
        <v>0</v>
      </c>
      <c r="P87" s="30">
        <f t="shared" si="357"/>
        <v>5.5125078520598469</v>
      </c>
      <c r="R87" s="33">
        <v>11</v>
      </c>
      <c r="S87" s="92" t="s">
        <v>216</v>
      </c>
      <c r="T87" s="92" t="s">
        <v>209</v>
      </c>
      <c r="U87" s="1">
        <f t="shared" si="292"/>
        <v>78.744385661126259</v>
      </c>
      <c r="V87" s="1">
        <f t="shared" si="293"/>
        <v>6.9314068409164253</v>
      </c>
      <c r="W87" s="1">
        <f t="shared" si="294"/>
        <v>528.87833267948224</v>
      </c>
      <c r="X87" s="1">
        <f t="shared" si="295"/>
        <v>940.18303794308531</v>
      </c>
      <c r="Y87" s="1">
        <f t="shared" si="296"/>
        <v>167.22934407643311</v>
      </c>
      <c r="Z87" s="1">
        <f t="shared" si="297"/>
        <v>2.2647293687589158</v>
      </c>
      <c r="AA87" s="1">
        <f t="shared" si="298"/>
        <v>2.7291248225469729</v>
      </c>
      <c r="AB87" s="1">
        <f t="shared" si="299"/>
        <v>0.82803468974053185</v>
      </c>
      <c r="AC87" s="1">
        <f t="shared" si="300"/>
        <v>0</v>
      </c>
      <c r="AD87" s="1">
        <f t="shared" si="301"/>
        <v>69.035790257480869</v>
      </c>
      <c r="AF87" s="92" t="s">
        <v>216</v>
      </c>
      <c r="AG87" s="92" t="s">
        <v>209</v>
      </c>
      <c r="AH87" s="1">
        <f t="shared" si="305"/>
        <v>78.744385661126259</v>
      </c>
      <c r="AI87" s="1">
        <f t="shared" si="306"/>
        <v>3.4657034204582127</v>
      </c>
      <c r="AJ87" s="1">
        <f t="shared" si="307"/>
        <v>793.31749901922331</v>
      </c>
      <c r="AK87" s="1">
        <f t="shared" si="308"/>
        <v>1880.3660758861706</v>
      </c>
      <c r="AL87" s="1">
        <f t="shared" si="309"/>
        <v>83.614672038216554</v>
      </c>
      <c r="AM87" s="1">
        <f t="shared" si="310"/>
        <v>2.2647293687589158</v>
      </c>
      <c r="AN87" s="1">
        <f t="shared" si="311"/>
        <v>5.4582496450939457</v>
      </c>
      <c r="AO87" s="1">
        <f t="shared" si="312"/>
        <v>0.82803468974053185</v>
      </c>
      <c r="AP87" s="1">
        <f t="shared" si="313"/>
        <v>0</v>
      </c>
      <c r="AQ87" s="1">
        <f t="shared" si="314"/>
        <v>103.5536853862213</v>
      </c>
      <c r="AR87" s="1">
        <f t="shared" si="315"/>
        <v>2951.6130351150096</v>
      </c>
      <c r="AT87" s="92" t="s">
        <v>216</v>
      </c>
      <c r="AU87" s="92" t="s">
        <v>209</v>
      </c>
      <c r="AV87" s="22">
        <f t="shared" si="316"/>
        <v>0.29346267006123239</v>
      </c>
      <c r="AW87" s="22">
        <f t="shared" si="317"/>
        <v>2.5831799203688558E-2</v>
      </c>
      <c r="AX87" s="22">
        <f t="shared" si="318"/>
        <v>1.9710109659573378</v>
      </c>
      <c r="AY87" s="22">
        <f t="shared" si="319"/>
        <v>3.5038513837471794</v>
      </c>
      <c r="AZ87" s="22">
        <f t="shared" si="320"/>
        <v>0.62322627084111903</v>
      </c>
      <c r="BA87" s="22">
        <f t="shared" si="321"/>
        <v>8.4401385818440727E-3</v>
      </c>
      <c r="BB87" s="22">
        <f t="shared" si="322"/>
        <v>1.0170836315894966E-2</v>
      </c>
      <c r="BC87" s="22">
        <f t="shared" si="323"/>
        <v>3.0858996348045813E-3</v>
      </c>
      <c r="BD87" s="22">
        <f t="shared" si="324"/>
        <v>0</v>
      </c>
      <c r="BE87" s="22">
        <f t="shared" si="325"/>
        <v>0.25728091175837348</v>
      </c>
      <c r="BF87" s="33">
        <v>11</v>
      </c>
      <c r="BG87" s="17">
        <f t="shared" si="358"/>
        <v>6.0286918311589268</v>
      </c>
      <c r="BH87" s="1">
        <f t="shared" si="359"/>
        <v>0.49614861625282058</v>
      </c>
      <c r="BI87" s="1">
        <f t="shared" si="360"/>
        <v>1.4748623497045172</v>
      </c>
      <c r="BJ87">
        <v>4</v>
      </c>
      <c r="BK87" s="1">
        <f t="shared" si="361"/>
        <v>2.0256059315241233</v>
      </c>
      <c r="BL87" s="1">
        <f t="shared" si="362"/>
        <v>0.65749820862665176</v>
      </c>
      <c r="BM87" s="1">
        <f t="shared" si="363"/>
        <v>0.49614861625282103</v>
      </c>
      <c r="BN87" s="1">
        <f t="shared" si="364"/>
        <v>0.21664487548886413</v>
      </c>
      <c r="BO87" s="1">
        <f t="shared" si="365"/>
        <v>0.66593834720849576</v>
      </c>
      <c r="BP87" s="1">
        <f t="shared" si="366"/>
        <v>0.71279349174168516</v>
      </c>
      <c r="BQ87" s="1">
        <f t="shared" si="367"/>
        <v>4.6855144533189397E-2</v>
      </c>
      <c r="BR87" s="92" t="s">
        <v>209</v>
      </c>
      <c r="BS87" s="92" t="s">
        <v>216</v>
      </c>
      <c r="BT87" s="92" t="s">
        <v>209</v>
      </c>
      <c r="BU87" s="1">
        <f t="shared" si="326"/>
        <v>0.87596284593679485</v>
      </c>
      <c r="BV87" s="1">
        <f t="shared" si="327"/>
        <v>0.66593834720849576</v>
      </c>
      <c r="BW87" s="1">
        <f t="shared" si="328"/>
        <v>0.29654856969603699</v>
      </c>
      <c r="BX87" s="1">
        <f t="shared" si="329"/>
        <v>1.8384497628413277</v>
      </c>
      <c r="BY87" s="1">
        <f t="shared" si="330"/>
        <v>0.47646819817528907</v>
      </c>
      <c r="BZ87" s="1">
        <f t="shared" si="331"/>
        <v>0.36222819936036044</v>
      </c>
      <c r="CA87" s="1">
        <f t="shared" si="332"/>
        <v>0.16130360246435052</v>
      </c>
      <c r="CB87" s="1">
        <f t="shared" si="333"/>
        <v>0.34241770214453071</v>
      </c>
      <c r="CC87" s="1">
        <f t="shared" si="334"/>
        <v>0.31369882261316628</v>
      </c>
      <c r="CD87" s="92" t="s">
        <v>209</v>
      </c>
      <c r="CE87" s="92" t="s">
        <v>216</v>
      </c>
      <c r="CF87" s="92" t="s">
        <v>209</v>
      </c>
      <c r="CG87" s="1">
        <f t="shared" si="335"/>
        <v>0.87596284593679485</v>
      </c>
      <c r="CH87" s="1">
        <f t="shared" si="336"/>
        <v>0.66593834720849576</v>
      </c>
      <c r="CI87" s="1">
        <f t="shared" si="337"/>
        <v>9.8849523232012335E-2</v>
      </c>
      <c r="CJ87" s="1">
        <f t="shared" si="338"/>
        <v>1.640750716377303</v>
      </c>
      <c r="CK87" s="1">
        <f t="shared" si="339"/>
        <v>0.53387930122064964</v>
      </c>
      <c r="CL87" s="1">
        <f t="shared" si="340"/>
        <v>0.40587417732710485</v>
      </c>
      <c r="CM87" s="1">
        <f t="shared" si="341"/>
        <v>6.0246521452245488E-2</v>
      </c>
      <c r="CN87" s="1">
        <f t="shared" si="342"/>
        <v>0.26318361011579794</v>
      </c>
      <c r="CO87" s="1">
        <f t="shared" si="343"/>
        <v>0.35149734830538282</v>
      </c>
      <c r="CP87" s="92" t="s">
        <v>209</v>
      </c>
      <c r="CQ87" s="92" t="s">
        <v>216</v>
      </c>
      <c r="CR87" s="92" t="s">
        <v>209</v>
      </c>
      <c r="CS87" s="1">
        <f t="shared" si="344"/>
        <v>0.78117676525360769</v>
      </c>
      <c r="CT87" s="1">
        <f t="shared" si="345"/>
        <v>0.66593834720849576</v>
      </c>
      <c r="CU87" s="1">
        <f t="shared" si="346"/>
        <v>9.8849523232012335E-2</v>
      </c>
      <c r="CV87" s="1">
        <f t="shared" si="347"/>
        <v>1.5459646356941157</v>
      </c>
      <c r="CW87" s="1">
        <f t="shared" si="348"/>
        <v>0.50530054001065206</v>
      </c>
      <c r="CX87" s="1">
        <f t="shared" si="349"/>
        <v>0.43075910783010835</v>
      </c>
      <c r="CY87" s="1">
        <f t="shared" si="350"/>
        <v>6.3940352159239613E-2</v>
      </c>
      <c r="CZ87" s="1">
        <f t="shared" si="351"/>
        <v>0.2793199060742938</v>
      </c>
      <c r="DA87" s="1">
        <f t="shared" si="352"/>
        <v>0.37304833029239409</v>
      </c>
      <c r="DB87" s="92" t="s">
        <v>209</v>
      </c>
      <c r="DC87" s="92" t="s">
        <v>216</v>
      </c>
      <c r="DD87" s="92" t="s">
        <v>209</v>
      </c>
      <c r="DE87" s="1">
        <f t="shared" si="353"/>
        <v>1.9710109659573378</v>
      </c>
      <c r="DF87" s="1">
        <f t="shared" si="354"/>
        <v>3.5038513837471794</v>
      </c>
      <c r="DG87" s="1">
        <f t="shared" si="355"/>
        <v>0.29654856969603699</v>
      </c>
      <c r="DH87" s="1">
        <f t="shared" si="368"/>
        <v>5.7714109194005543</v>
      </c>
      <c r="DI87" s="1">
        <f t="shared" si="369"/>
        <v>0.34151284555597994</v>
      </c>
      <c r="DJ87" s="1">
        <f t="shared" si="370"/>
        <v>0.60710481937250549</v>
      </c>
      <c r="DK87" s="1">
        <f t="shared" si="371"/>
        <v>5.1382335071514525E-2</v>
      </c>
      <c r="DL87" s="1">
        <f t="shared" si="372"/>
        <v>0.35493474475776726</v>
      </c>
      <c r="DM87" s="1">
        <f t="shared" si="373"/>
        <v>0.5257681963365527</v>
      </c>
      <c r="DN87" s="92" t="s">
        <v>216</v>
      </c>
      <c r="DO87" s="92" t="s">
        <v>209</v>
      </c>
      <c r="DP87" s="62">
        <f t="shared" si="374"/>
        <v>0.29346267006123239</v>
      </c>
      <c r="DQ87" s="62">
        <f t="shared" si="375"/>
        <v>1.4748623497045172</v>
      </c>
      <c r="DR87" s="62">
        <f t="shared" si="376"/>
        <v>0.25728091175837348</v>
      </c>
      <c r="DS87" s="1">
        <f t="shared" si="377"/>
        <v>2.0256059315241233</v>
      </c>
      <c r="DT87" s="1">
        <f t="shared" si="378"/>
        <v>0.14487648633632444</v>
      </c>
      <c r="DU87" s="1">
        <f t="shared" si="379"/>
        <v>0.72810921746994939</v>
      </c>
      <c r="DV87" s="1">
        <f t="shared" si="380"/>
        <v>0.12701429619372612</v>
      </c>
      <c r="DW87" s="1">
        <f t="shared" si="381"/>
        <v>0.49106890492870081</v>
      </c>
      <c r="DX87" s="1">
        <f t="shared" si="382"/>
        <v>0.63056107905858449</v>
      </c>
      <c r="DY87" s="92" t="s">
        <v>209</v>
      </c>
      <c r="DZ87" s="1">
        <f t="shared" si="383"/>
        <v>0.55074358181960581</v>
      </c>
      <c r="EA87" s="1">
        <f t="shared" si="384"/>
        <v>3.5038513837471794</v>
      </c>
      <c r="EB87" s="1">
        <f t="shared" si="385"/>
        <v>1.9710109659573378</v>
      </c>
      <c r="EC87" s="1">
        <f t="shared" si="386"/>
        <v>6.0256059315241233</v>
      </c>
      <c r="ED87" s="1">
        <f t="shared" si="387"/>
        <v>9.1400531013534125E-2</v>
      </c>
      <c r="EE87" s="1">
        <f t="shared" si="388"/>
        <v>0.58149361633758734</v>
      </c>
      <c r="EF87" s="1">
        <f t="shared" si="389"/>
        <v>0.32710585264887843</v>
      </c>
      <c r="EG87" s="1">
        <f t="shared" si="390"/>
        <v>0.61785266081767209</v>
      </c>
      <c r="EH87" s="1">
        <f t="shared" si="391"/>
        <v>0.50358824388683254</v>
      </c>
      <c r="EI87" s="92" t="s">
        <v>216</v>
      </c>
      <c r="EJ87" s="92" t="s">
        <v>209</v>
      </c>
      <c r="EK87" s="62">
        <f t="shared" si="302"/>
        <v>0.29346267006123239</v>
      </c>
      <c r="EL87" s="62">
        <f t="shared" si="303"/>
        <v>1.9710109659573378</v>
      </c>
      <c r="EM87" s="62">
        <f t="shared" si="304"/>
        <v>0</v>
      </c>
      <c r="EN87" s="1">
        <f t="shared" si="286"/>
        <v>2.26447363601857</v>
      </c>
      <c r="EO87" s="1">
        <f t="shared" si="287"/>
        <v>0.12959420917666442</v>
      </c>
      <c r="EP87" s="1">
        <f t="shared" si="288"/>
        <v>0.87040579082333569</v>
      </c>
      <c r="EQ87" s="1">
        <f t="shared" si="289"/>
        <v>0</v>
      </c>
      <c r="ER87" s="1">
        <f t="shared" si="290"/>
        <v>0.43520289541166784</v>
      </c>
      <c r="ES87" s="1">
        <f t="shared" si="291"/>
        <v>0.75379352645409292</v>
      </c>
    </row>
    <row r="88" spans="1:149" s="24" customFormat="1" x14ac:dyDescent="0.2">
      <c r="A88" s="91" t="s">
        <v>114</v>
      </c>
      <c r="B88" s="92" t="s">
        <v>217</v>
      </c>
      <c r="C88" s="92" t="s">
        <v>209</v>
      </c>
      <c r="D88" s="100">
        <v>3.1515107279999999</v>
      </c>
      <c r="E88" s="100">
        <v>5.5262235E-2</v>
      </c>
      <c r="F88" s="100">
        <v>27.197927079999999</v>
      </c>
      <c r="G88" s="100">
        <v>55.668217579999997</v>
      </c>
      <c r="H88" s="100">
        <v>8.2625467320000006</v>
      </c>
      <c r="I88" s="100">
        <v>0.11403189599999999</v>
      </c>
      <c r="J88" s="100">
        <v>0.15689056800000001</v>
      </c>
      <c r="K88" s="100">
        <v>2.6332819999999998E-3</v>
      </c>
      <c r="L88" s="100">
        <v>5.3909798999999996</v>
      </c>
      <c r="M88" s="4">
        <v>0</v>
      </c>
      <c r="N88" s="4">
        <v>1</v>
      </c>
      <c r="O88">
        <f t="shared" si="356"/>
        <v>0</v>
      </c>
      <c r="P88" s="30">
        <f t="shared" si="357"/>
        <v>5.9912281839248438</v>
      </c>
      <c r="R88" s="33">
        <v>11</v>
      </c>
      <c r="S88" s="92" t="s">
        <v>217</v>
      </c>
      <c r="T88" s="92" t="s">
        <v>209</v>
      </c>
      <c r="U88" s="1">
        <f t="shared" si="292"/>
        <v>78.181858794343825</v>
      </c>
      <c r="V88" s="1">
        <f t="shared" si="293"/>
        <v>1.783227976766699</v>
      </c>
      <c r="W88" s="1">
        <f t="shared" si="294"/>
        <v>533.50190427618679</v>
      </c>
      <c r="X88" s="1">
        <f t="shared" si="295"/>
        <v>926.41400532534522</v>
      </c>
      <c r="Y88" s="1">
        <f t="shared" si="296"/>
        <v>175.42562063694268</v>
      </c>
      <c r="Z88" s="1">
        <f t="shared" si="297"/>
        <v>2.0333790299572039</v>
      </c>
      <c r="AA88" s="1">
        <f t="shared" si="298"/>
        <v>3.2753772025052195</v>
      </c>
      <c r="AB88" s="1">
        <f t="shared" si="299"/>
        <v>3.7121208276593168E-2</v>
      </c>
      <c r="AC88" s="1">
        <f t="shared" si="300"/>
        <v>0</v>
      </c>
      <c r="AD88" s="1">
        <f t="shared" si="301"/>
        <v>75.031035490605433</v>
      </c>
      <c r="AF88" s="92" t="s">
        <v>217</v>
      </c>
      <c r="AG88" s="92" t="s">
        <v>209</v>
      </c>
      <c r="AH88" s="1">
        <f t="shared" ref="AH88:AH108" si="392">U88*U$5</f>
        <v>78.181858794343825</v>
      </c>
      <c r="AI88" s="1">
        <f t="shared" ref="AI88:AI108" si="393">V88*V$5</f>
        <v>0.89161398838334949</v>
      </c>
      <c r="AJ88" s="1">
        <f t="shared" ref="AJ88:AJ108" si="394">W88*W$5</f>
        <v>800.25285641428013</v>
      </c>
      <c r="AK88" s="1">
        <f t="shared" ref="AK88:AK108" si="395">X88*X$5</f>
        <v>1852.8280106506904</v>
      </c>
      <c r="AL88" s="1">
        <f t="shared" ref="AL88:AL108" si="396">Y88*Y$5</f>
        <v>87.712810318471341</v>
      </c>
      <c r="AM88" s="1">
        <f t="shared" ref="AM88:AM108" si="397">Z88*Z$5</f>
        <v>2.0333790299572039</v>
      </c>
      <c r="AN88" s="1">
        <f t="shared" ref="AN88:AN108" si="398">AA88*AA$5</f>
        <v>6.5507544050104389</v>
      </c>
      <c r="AO88" s="1">
        <f t="shared" ref="AO88:AO108" si="399">AB88*AB$5</f>
        <v>3.7121208276593168E-2</v>
      </c>
      <c r="AP88" s="1">
        <f t="shared" ref="AP88:AP108" si="400">AC88*AC$5</f>
        <v>0</v>
      </c>
      <c r="AQ88" s="1">
        <f t="shared" ref="AQ88:AQ108" si="401">AD88*AD$5</f>
        <v>112.54655323590815</v>
      </c>
      <c r="AR88" s="1">
        <f t="shared" si="315"/>
        <v>2941.0349580453217</v>
      </c>
      <c r="AT88" s="92" t="s">
        <v>217</v>
      </c>
      <c r="AU88" s="92" t="s">
        <v>209</v>
      </c>
      <c r="AV88" s="22">
        <f t="shared" ref="AV88:AV108" si="402">U88*$R88/$AR88</f>
        <v>0.29241422118605415</v>
      </c>
      <c r="AW88" s="22">
        <f t="shared" ref="AW88:AW108" si="403">V88*$R88/$AR88</f>
        <v>6.6695935356955423E-3</v>
      </c>
      <c r="AX88" s="22">
        <f t="shared" ref="AX88:AX108" si="404">W88*$R88/$AR88</f>
        <v>1.9953931288659033</v>
      </c>
      <c r="AY88" s="22">
        <f t="shared" ref="AY88:AY108" si="405">X88*$R88/$AR88</f>
        <v>3.4649550936829629</v>
      </c>
      <c r="AZ88" s="22">
        <f t="shared" ref="AZ88:AZ108" si="406">Y88*$R88/$AR88</f>
        <v>0.65612339007655984</v>
      </c>
      <c r="BA88" s="22">
        <f t="shared" ref="BA88:BA108" si="407">Z88*$R88/$AR88</f>
        <v>7.6052034908129654E-3</v>
      </c>
      <c r="BB88" s="22">
        <f t="shared" ref="BB88:BB108" si="408">AA88*$R88/$AR88</f>
        <v>1.2250500161175642E-2</v>
      </c>
      <c r="BC88" s="22">
        <f t="shared" ref="BC88:BC108" si="409">AB88*$R88/$AR88</f>
        <v>1.3883999913891278E-4</v>
      </c>
      <c r="BD88" s="22">
        <f t="shared" ref="BD88:BD108" si="410">AC88*$R88/$AR88</f>
        <v>0</v>
      </c>
      <c r="BE88" s="22">
        <f t="shared" ref="BE88:BE108" si="411">AD88*$R88/$AR88</f>
        <v>0.2806295750204888</v>
      </c>
      <c r="BF88" s="33">
        <v>11</v>
      </c>
      <c r="BG88" s="17">
        <f t="shared" si="358"/>
        <v>6.0335308587545491</v>
      </c>
      <c r="BH88" s="1">
        <f t="shared" si="359"/>
        <v>0.53504490631703705</v>
      </c>
      <c r="BI88" s="1">
        <f t="shared" si="360"/>
        <v>1.4603482225488662</v>
      </c>
      <c r="BJ88">
        <v>4</v>
      </c>
      <c r="BK88" s="1">
        <f t="shared" si="361"/>
        <v>2.0333920187554093</v>
      </c>
      <c r="BL88" s="1">
        <f t="shared" si="362"/>
        <v>0.67039818710306831</v>
      </c>
      <c r="BM88" s="1">
        <f t="shared" si="363"/>
        <v>0.53504490631703661</v>
      </c>
      <c r="BN88" s="1">
        <f t="shared" si="364"/>
        <v>0.19223816491982681</v>
      </c>
      <c r="BO88" s="1">
        <f t="shared" si="365"/>
        <v>0.67800339059388137</v>
      </c>
      <c r="BP88" s="1">
        <f t="shared" si="366"/>
        <v>0.72728307123686342</v>
      </c>
      <c r="BQ88" s="1">
        <f t="shared" si="367"/>
        <v>4.9279680642982049E-2</v>
      </c>
      <c r="BR88" s="92" t="s">
        <v>209</v>
      </c>
      <c r="BS88" s="92" t="s">
        <v>217</v>
      </c>
      <c r="BT88" s="92" t="s">
        <v>209</v>
      </c>
      <c r="BU88" s="1">
        <f t="shared" ref="BU88:BU108" si="412">AY88/4</f>
        <v>0.86623877342074074</v>
      </c>
      <c r="BV88" s="1">
        <f t="shared" ref="BV88:BV108" si="413">AW88+AZ88+(BA88*2)</f>
        <v>0.67800339059388126</v>
      </c>
      <c r="BW88" s="1">
        <f t="shared" ref="BW88:BW108" si="414">AV88+BD88+BC88</f>
        <v>0.29255306118519309</v>
      </c>
      <c r="BX88" s="1">
        <f t="shared" si="329"/>
        <v>1.8367952251998152</v>
      </c>
      <c r="BY88" s="1">
        <f t="shared" si="330"/>
        <v>0.47160334561872963</v>
      </c>
      <c r="BZ88" s="1">
        <f t="shared" si="331"/>
        <v>0.36912301452663288</v>
      </c>
      <c r="CA88" s="1">
        <f t="shared" si="332"/>
        <v>0.15927363985463747</v>
      </c>
      <c r="CB88" s="1">
        <f t="shared" si="333"/>
        <v>0.34383514711795393</v>
      </c>
      <c r="CC88" s="1">
        <f t="shared" si="334"/>
        <v>0.31966990770155645</v>
      </c>
      <c r="CD88" s="92" t="s">
        <v>209</v>
      </c>
      <c r="CE88" s="92" t="s">
        <v>217</v>
      </c>
      <c r="CF88" s="92" t="s">
        <v>209</v>
      </c>
      <c r="CG88" s="1">
        <f t="shared" ref="CG88:CG108" si="415">AY88/4</f>
        <v>0.86623877342074074</v>
      </c>
      <c r="CH88" s="1">
        <f t="shared" ref="CH88:CH108" si="416">AW88+AZ88+(BA88*2)</f>
        <v>0.67800339059388126</v>
      </c>
      <c r="CI88" s="1">
        <f t="shared" ref="CI88:CI108" si="417">(AV88+BD88+BC88)/3</f>
        <v>9.7517687061731029E-2</v>
      </c>
      <c r="CJ88" s="1">
        <f t="shared" si="338"/>
        <v>1.6417598510763529</v>
      </c>
      <c r="CK88" s="1">
        <f t="shared" si="339"/>
        <v>0.52762818682210222</v>
      </c>
      <c r="CL88" s="1">
        <f t="shared" si="340"/>
        <v>0.41297354795792818</v>
      </c>
      <c r="CM88" s="1">
        <f t="shared" si="341"/>
        <v>5.9398265219969618E-2</v>
      </c>
      <c r="CN88" s="1">
        <f t="shared" si="342"/>
        <v>0.26588503919893369</v>
      </c>
      <c r="CO88" s="1">
        <f t="shared" si="343"/>
        <v>0.357645583622557</v>
      </c>
      <c r="CP88" s="92" t="s">
        <v>209</v>
      </c>
      <c r="CQ88" s="92" t="s">
        <v>217</v>
      </c>
      <c r="CR88" s="92" t="s">
        <v>209</v>
      </c>
      <c r="CS88" s="1">
        <f t="shared" ref="CS88:CS108" si="418">((AX88+BE88)-CH88)/2</f>
        <v>0.79900965664625545</v>
      </c>
      <c r="CT88" s="1">
        <f t="shared" ref="CT88:CT108" si="419">AW88+AZ88+(BA88*2)</f>
        <v>0.67800339059388126</v>
      </c>
      <c r="CU88" s="1">
        <f t="shared" ref="CU88:CU108" si="420">(AV88+BD88+BC88)/3</f>
        <v>9.7517687061731029E-2</v>
      </c>
      <c r="CV88" s="1">
        <f t="shared" si="347"/>
        <v>1.5745307343018675</v>
      </c>
      <c r="CW88" s="1">
        <f t="shared" si="348"/>
        <v>0.50745891410022492</v>
      </c>
      <c r="CX88" s="1">
        <f t="shared" si="349"/>
        <v>0.43060664096499951</v>
      </c>
      <c r="CY88" s="1">
        <f t="shared" si="350"/>
        <v>6.1934444934775741E-2</v>
      </c>
      <c r="CZ88" s="1">
        <f t="shared" si="351"/>
        <v>0.27723776541727552</v>
      </c>
      <c r="DA88" s="1">
        <f t="shared" si="352"/>
        <v>0.37291629011397448</v>
      </c>
      <c r="DB88" s="92" t="s">
        <v>209</v>
      </c>
      <c r="DC88" s="92" t="s">
        <v>217</v>
      </c>
      <c r="DD88" s="92" t="s">
        <v>209</v>
      </c>
      <c r="DE88" s="1">
        <f t="shared" ref="DE88:DE108" si="421">AX88</f>
        <v>1.9953931288659033</v>
      </c>
      <c r="DF88" s="1">
        <f t="shared" ref="DF88:DF108" si="422">AY88</f>
        <v>3.4649550936829629</v>
      </c>
      <c r="DG88" s="1">
        <f t="shared" ref="DG88:DG108" si="423">AV88+BD88+BC88</f>
        <v>0.29255306118519309</v>
      </c>
      <c r="DH88" s="1">
        <f t="shared" si="368"/>
        <v>5.752901283734059</v>
      </c>
      <c r="DI88" s="1">
        <f t="shared" si="369"/>
        <v>0.34684988155589302</v>
      </c>
      <c r="DJ88" s="1">
        <f t="shared" si="370"/>
        <v>0.60229698421558009</v>
      </c>
      <c r="DK88" s="1">
        <f t="shared" si="371"/>
        <v>5.0853134228526949E-2</v>
      </c>
      <c r="DL88" s="1">
        <f t="shared" si="372"/>
        <v>0.35200162633631699</v>
      </c>
      <c r="DM88" s="1">
        <f t="shared" si="373"/>
        <v>0.52160448895344735</v>
      </c>
      <c r="DN88" s="92" t="s">
        <v>217</v>
      </c>
      <c r="DO88" s="92" t="s">
        <v>209</v>
      </c>
      <c r="DP88" s="62">
        <f t="shared" si="374"/>
        <v>0.29241422118605415</v>
      </c>
      <c r="DQ88" s="62">
        <f t="shared" si="375"/>
        <v>1.4603482225488662</v>
      </c>
      <c r="DR88" s="62">
        <f t="shared" si="376"/>
        <v>0.2806295750204888</v>
      </c>
      <c r="DS88" s="1">
        <f t="shared" si="377"/>
        <v>2.0333920187554089</v>
      </c>
      <c r="DT88" s="1">
        <f t="shared" si="378"/>
        <v>0.14380612222774139</v>
      </c>
      <c r="DU88" s="1">
        <f t="shared" si="379"/>
        <v>0.71818331589730089</v>
      </c>
      <c r="DV88" s="1">
        <f t="shared" si="380"/>
        <v>0.13801056187495783</v>
      </c>
      <c r="DW88" s="1">
        <f t="shared" si="381"/>
        <v>0.49710221982360825</v>
      </c>
      <c r="DX88" s="1">
        <f t="shared" si="382"/>
        <v>0.62196499614120704</v>
      </c>
      <c r="DY88" s="92" t="s">
        <v>209</v>
      </c>
      <c r="DZ88" s="1">
        <f t="shared" si="383"/>
        <v>0.57304379620654289</v>
      </c>
      <c r="EA88" s="1">
        <f t="shared" si="384"/>
        <v>3.4649550936829629</v>
      </c>
      <c r="EB88" s="1">
        <f t="shared" si="385"/>
        <v>1.9953931288659033</v>
      </c>
      <c r="EC88" s="1">
        <f t="shared" si="386"/>
        <v>6.0333920187554089</v>
      </c>
      <c r="ED88" s="1">
        <f t="shared" si="387"/>
        <v>9.4978710885216533E-2</v>
      </c>
      <c r="EE88" s="1">
        <f t="shared" si="388"/>
        <v>0.57429636312571763</v>
      </c>
      <c r="EF88" s="1">
        <f t="shared" si="389"/>
        <v>0.33072492598906583</v>
      </c>
      <c r="EG88" s="1">
        <f t="shared" si="390"/>
        <v>0.61787310755192459</v>
      </c>
      <c r="EH88" s="1">
        <f t="shared" si="391"/>
        <v>0.49735523976788421</v>
      </c>
      <c r="EI88" s="92" t="s">
        <v>217</v>
      </c>
      <c r="EJ88" s="92" t="s">
        <v>209</v>
      </c>
      <c r="EK88" s="62">
        <f t="shared" si="302"/>
        <v>0.29241422118605415</v>
      </c>
      <c r="EL88" s="62">
        <f t="shared" si="303"/>
        <v>1.9953931288659033</v>
      </c>
      <c r="EM88" s="62">
        <f t="shared" si="304"/>
        <v>0</v>
      </c>
      <c r="EN88" s="1">
        <f t="shared" si="286"/>
        <v>2.2878073500519576</v>
      </c>
      <c r="EO88" s="1">
        <f t="shared" si="287"/>
        <v>0.12781418032397407</v>
      </c>
      <c r="EP88" s="1">
        <f t="shared" si="288"/>
        <v>0.87218581967602582</v>
      </c>
      <c r="EQ88" s="1">
        <f t="shared" si="289"/>
        <v>0</v>
      </c>
      <c r="ER88" s="1">
        <f t="shared" si="290"/>
        <v>0.43609290983801291</v>
      </c>
      <c r="ES88" s="1">
        <f t="shared" si="291"/>
        <v>0.75533507665999178</v>
      </c>
    </row>
    <row r="89" spans="1:149" s="24" customFormat="1" x14ac:dyDescent="0.2">
      <c r="A89" s="91" t="s">
        <v>114</v>
      </c>
      <c r="B89" s="92" t="s">
        <v>218</v>
      </c>
      <c r="C89" s="92" t="s">
        <v>209</v>
      </c>
      <c r="D89" s="100">
        <v>3.5614902960000001</v>
      </c>
      <c r="E89" s="100">
        <v>6.3377753999999994E-2</v>
      </c>
      <c r="F89" s="100">
        <v>26.986753879999998</v>
      </c>
      <c r="G89" s="100">
        <v>55.522548890000003</v>
      </c>
      <c r="H89" s="100">
        <v>8.0042962200000005</v>
      </c>
      <c r="I89" s="100">
        <v>0.25862274200000002</v>
      </c>
      <c r="J89" s="100">
        <v>0.157805894</v>
      </c>
      <c r="K89" s="100">
        <v>2.5070756999999999E-2</v>
      </c>
      <c r="L89" s="100">
        <v>5.4200335659999999</v>
      </c>
      <c r="M89" s="4">
        <v>0</v>
      </c>
      <c r="N89" s="4">
        <v>1</v>
      </c>
      <c r="O89">
        <f t="shared" si="356"/>
        <v>0</v>
      </c>
      <c r="P89" s="30">
        <f t="shared" si="357"/>
        <v>6.0235167744620739</v>
      </c>
      <c r="R89" s="33">
        <v>11</v>
      </c>
      <c r="S89" s="92" t="s">
        <v>218</v>
      </c>
      <c r="T89" s="92" t="s">
        <v>209</v>
      </c>
      <c r="U89" s="1">
        <f t="shared" si="292"/>
        <v>88.352525328702555</v>
      </c>
      <c r="V89" s="1">
        <f t="shared" si="293"/>
        <v>2.0451033881897387</v>
      </c>
      <c r="W89" s="1">
        <f t="shared" si="294"/>
        <v>529.35962887406833</v>
      </c>
      <c r="X89" s="1">
        <f t="shared" si="295"/>
        <v>923.98983008820107</v>
      </c>
      <c r="Y89" s="1">
        <f t="shared" si="296"/>
        <v>169.94259490445859</v>
      </c>
      <c r="Z89" s="1">
        <f t="shared" si="297"/>
        <v>4.6116751426533531</v>
      </c>
      <c r="AA89" s="1">
        <f t="shared" si="298"/>
        <v>3.2944863048016702</v>
      </c>
      <c r="AB89" s="1">
        <f t="shared" si="299"/>
        <v>0.35342086121002464</v>
      </c>
      <c r="AC89" s="1">
        <f t="shared" si="300"/>
        <v>0</v>
      </c>
      <c r="AD89" s="1">
        <f t="shared" si="301"/>
        <v>75.435401057759222</v>
      </c>
      <c r="AF89" s="92" t="s">
        <v>218</v>
      </c>
      <c r="AG89" s="92" t="s">
        <v>209</v>
      </c>
      <c r="AH89" s="1">
        <f t="shared" si="392"/>
        <v>88.352525328702555</v>
      </c>
      <c r="AI89" s="1">
        <f t="shared" si="393"/>
        <v>1.0225516940948693</v>
      </c>
      <c r="AJ89" s="1">
        <f t="shared" si="394"/>
        <v>794.03944331110256</v>
      </c>
      <c r="AK89" s="1">
        <f t="shared" si="395"/>
        <v>1847.9796601764021</v>
      </c>
      <c r="AL89" s="1">
        <f t="shared" si="396"/>
        <v>84.971297452229294</v>
      </c>
      <c r="AM89" s="1">
        <f t="shared" si="397"/>
        <v>4.6116751426533531</v>
      </c>
      <c r="AN89" s="1">
        <f t="shared" si="398"/>
        <v>6.5889726096033403</v>
      </c>
      <c r="AO89" s="1">
        <f t="shared" si="399"/>
        <v>0.35342086121002464</v>
      </c>
      <c r="AP89" s="1">
        <f t="shared" si="400"/>
        <v>0</v>
      </c>
      <c r="AQ89" s="1">
        <f t="shared" si="401"/>
        <v>113.15310158663883</v>
      </c>
      <c r="AR89" s="1">
        <f t="shared" si="315"/>
        <v>2941.0726481626375</v>
      </c>
      <c r="AT89" s="92" t="s">
        <v>218</v>
      </c>
      <c r="AU89" s="92" t="s">
        <v>209</v>
      </c>
      <c r="AV89" s="22">
        <f t="shared" si="402"/>
        <v>0.33045010949419584</v>
      </c>
      <c r="AW89" s="22">
        <f t="shared" si="403"/>
        <v>7.6489566771296962E-3</v>
      </c>
      <c r="AX89" s="22">
        <f t="shared" si="404"/>
        <v>1.9798749008299741</v>
      </c>
      <c r="AY89" s="22">
        <f t="shared" si="405"/>
        <v>3.4558439545244997</v>
      </c>
      <c r="AZ89" s="22">
        <f t="shared" si="406"/>
        <v>0.63560774165741418</v>
      </c>
      <c r="BA89" s="22">
        <f t="shared" si="407"/>
        <v>1.7248273891118677E-2</v>
      </c>
      <c r="BB89" s="22">
        <f t="shared" si="408"/>
        <v>1.2321813735358768E-2</v>
      </c>
      <c r="BC89" s="22">
        <f t="shared" si="409"/>
        <v>1.3218406814054632E-3</v>
      </c>
      <c r="BD89" s="22">
        <f t="shared" si="410"/>
        <v>0</v>
      </c>
      <c r="BE89" s="22">
        <f t="shared" si="411"/>
        <v>0.28213835933421838</v>
      </c>
      <c r="BF89" s="33">
        <v>11</v>
      </c>
      <c r="BG89" s="17">
        <f t="shared" si="358"/>
        <v>6.0496291648642924</v>
      </c>
      <c r="BH89" s="1">
        <f t="shared" si="359"/>
        <v>0.54415604547550034</v>
      </c>
      <c r="BI89" s="1">
        <f t="shared" si="360"/>
        <v>1.4357188553544737</v>
      </c>
      <c r="BJ89">
        <v>4</v>
      </c>
      <c r="BK89" s="1">
        <f t="shared" si="361"/>
        <v>2.048307324182888</v>
      </c>
      <c r="BL89" s="1">
        <f t="shared" si="362"/>
        <v>0.66050497222566262</v>
      </c>
      <c r="BM89" s="1">
        <f t="shared" si="363"/>
        <v>0.54415604547549989</v>
      </c>
      <c r="BN89" s="1">
        <f t="shared" si="364"/>
        <v>0.18552813694553194</v>
      </c>
      <c r="BO89" s="1">
        <f t="shared" si="365"/>
        <v>0.67775324611678123</v>
      </c>
      <c r="BP89" s="1">
        <f t="shared" si="366"/>
        <v>0.72968418242103184</v>
      </c>
      <c r="BQ89" s="1">
        <f t="shared" si="367"/>
        <v>5.1930936304250608E-2</v>
      </c>
      <c r="BR89" s="92" t="s">
        <v>209</v>
      </c>
      <c r="BS89" s="92" t="s">
        <v>218</v>
      </c>
      <c r="BT89" s="92" t="s">
        <v>209</v>
      </c>
      <c r="BU89" s="1">
        <f t="shared" si="412"/>
        <v>0.86396098863112492</v>
      </c>
      <c r="BV89" s="1">
        <f t="shared" si="413"/>
        <v>0.67775324611678123</v>
      </c>
      <c r="BW89" s="1">
        <f t="shared" si="414"/>
        <v>0.33177195017560129</v>
      </c>
      <c r="BX89" s="1">
        <f t="shared" si="329"/>
        <v>1.8734861849235076</v>
      </c>
      <c r="BY89" s="1">
        <f t="shared" si="330"/>
        <v>0.46115151293010442</v>
      </c>
      <c r="BZ89" s="1">
        <f t="shared" si="331"/>
        <v>0.36176047177228221</v>
      </c>
      <c r="CA89" s="1">
        <f t="shared" si="332"/>
        <v>0.17708801529761331</v>
      </c>
      <c r="CB89" s="1">
        <f t="shared" si="333"/>
        <v>0.35796825118375442</v>
      </c>
      <c r="CC89" s="1">
        <f t="shared" si="334"/>
        <v>0.31329375863983971</v>
      </c>
      <c r="CD89" s="92" t="s">
        <v>209</v>
      </c>
      <c r="CE89" s="92" t="s">
        <v>218</v>
      </c>
      <c r="CF89" s="92" t="s">
        <v>209</v>
      </c>
      <c r="CG89" s="1">
        <f t="shared" si="415"/>
        <v>0.86396098863112492</v>
      </c>
      <c r="CH89" s="1">
        <f t="shared" si="416"/>
        <v>0.67775324611678123</v>
      </c>
      <c r="CI89" s="1">
        <f t="shared" si="417"/>
        <v>0.11059065005853376</v>
      </c>
      <c r="CJ89" s="1">
        <f t="shared" si="338"/>
        <v>1.6523048848064401</v>
      </c>
      <c r="CK89" s="1">
        <f t="shared" si="339"/>
        <v>0.52288230615037734</v>
      </c>
      <c r="CL89" s="1">
        <f t="shared" si="340"/>
        <v>0.41018655355254058</v>
      </c>
      <c r="CM89" s="1">
        <f t="shared" si="341"/>
        <v>6.6931140297081998E-2</v>
      </c>
      <c r="CN89" s="1">
        <f t="shared" si="342"/>
        <v>0.27202441707335229</v>
      </c>
      <c r="CO89" s="1">
        <f t="shared" si="343"/>
        <v>0.3552319756672862</v>
      </c>
      <c r="CP89" s="92" t="s">
        <v>209</v>
      </c>
      <c r="CQ89" s="92" t="s">
        <v>218</v>
      </c>
      <c r="CR89" s="92" t="s">
        <v>209</v>
      </c>
      <c r="CS89" s="1">
        <f t="shared" si="418"/>
        <v>0.79213000702370562</v>
      </c>
      <c r="CT89" s="1">
        <f t="shared" si="419"/>
        <v>0.67775324611678123</v>
      </c>
      <c r="CU89" s="1">
        <f t="shared" si="420"/>
        <v>0.11059065005853376</v>
      </c>
      <c r="CV89" s="1">
        <f t="shared" si="347"/>
        <v>1.5804739031990207</v>
      </c>
      <c r="CW89" s="1">
        <f t="shared" si="348"/>
        <v>0.50119777708468549</v>
      </c>
      <c r="CX89" s="1">
        <f t="shared" si="349"/>
        <v>0.42882912824118635</v>
      </c>
      <c r="CY89" s="1">
        <f t="shared" si="350"/>
        <v>6.9973094674128045E-2</v>
      </c>
      <c r="CZ89" s="1">
        <f t="shared" si="351"/>
        <v>0.28438765879472122</v>
      </c>
      <c r="DA89" s="1">
        <f t="shared" si="352"/>
        <v>0.37137691893960223</v>
      </c>
      <c r="DB89" s="92" t="s">
        <v>209</v>
      </c>
      <c r="DC89" s="92" t="s">
        <v>218</v>
      </c>
      <c r="DD89" s="92" t="s">
        <v>209</v>
      </c>
      <c r="DE89" s="1">
        <f t="shared" si="421"/>
        <v>1.9798749008299741</v>
      </c>
      <c r="DF89" s="1">
        <f t="shared" si="422"/>
        <v>3.4558439545244997</v>
      </c>
      <c r="DG89" s="1">
        <f t="shared" si="423"/>
        <v>0.33177195017560129</v>
      </c>
      <c r="DH89" s="1">
        <f t="shared" si="368"/>
        <v>5.7674908055300751</v>
      </c>
      <c r="DI89" s="1">
        <f t="shared" si="369"/>
        <v>0.34328184778926735</v>
      </c>
      <c r="DJ89" s="1">
        <f t="shared" si="370"/>
        <v>0.59919366515693684</v>
      </c>
      <c r="DK89" s="1">
        <f t="shared" si="371"/>
        <v>5.7524487053795828E-2</v>
      </c>
      <c r="DL89" s="1">
        <f t="shared" si="372"/>
        <v>0.35712131963226423</v>
      </c>
      <c r="DM89" s="1">
        <f t="shared" si="373"/>
        <v>0.51891693581261389</v>
      </c>
      <c r="DN89" s="92" t="s">
        <v>218</v>
      </c>
      <c r="DO89" s="92" t="s">
        <v>209</v>
      </c>
      <c r="DP89" s="62">
        <f t="shared" si="374"/>
        <v>0.33045010949419584</v>
      </c>
      <c r="DQ89" s="62">
        <f t="shared" si="375"/>
        <v>1.4357188553544737</v>
      </c>
      <c r="DR89" s="62">
        <f t="shared" si="376"/>
        <v>0.28213835933421838</v>
      </c>
      <c r="DS89" s="1">
        <f t="shared" si="377"/>
        <v>2.048307324182888</v>
      </c>
      <c r="DT89" s="1">
        <f t="shared" si="378"/>
        <v>0.16132838348660361</v>
      </c>
      <c r="DU89" s="1">
        <f t="shared" si="379"/>
        <v>0.70092941542705833</v>
      </c>
      <c r="DV89" s="1">
        <f t="shared" si="380"/>
        <v>0.13774220108633806</v>
      </c>
      <c r="DW89" s="1">
        <f t="shared" si="381"/>
        <v>0.48820690879986722</v>
      </c>
      <c r="DX89" s="1">
        <f t="shared" si="382"/>
        <v>0.60702268001960868</v>
      </c>
      <c r="DY89" s="92" t="s">
        <v>209</v>
      </c>
      <c r="DZ89" s="1">
        <f t="shared" si="383"/>
        <v>0.61258846882841422</v>
      </c>
      <c r="EA89" s="1">
        <f t="shared" si="384"/>
        <v>3.4558439545244997</v>
      </c>
      <c r="EB89" s="1">
        <f t="shared" si="385"/>
        <v>1.9798749008299741</v>
      </c>
      <c r="EC89" s="1">
        <f t="shared" si="386"/>
        <v>6.048307324182888</v>
      </c>
      <c r="ED89" s="1">
        <f t="shared" si="387"/>
        <v>0.1012826293364935</v>
      </c>
      <c r="EE89" s="1">
        <f t="shared" si="388"/>
        <v>0.5713737363686916</v>
      </c>
      <c r="EF89" s="1">
        <f t="shared" si="389"/>
        <v>0.32734363429481494</v>
      </c>
      <c r="EG89" s="1">
        <f t="shared" si="390"/>
        <v>0.61303050247916069</v>
      </c>
      <c r="EH89" s="1">
        <f t="shared" si="391"/>
        <v>0.49482417075051949</v>
      </c>
      <c r="EI89" s="92" t="s">
        <v>218</v>
      </c>
      <c r="EJ89" s="92" t="s">
        <v>209</v>
      </c>
      <c r="EK89" s="62">
        <f t="shared" si="302"/>
        <v>0.33045010949419584</v>
      </c>
      <c r="EL89" s="62">
        <f t="shared" si="303"/>
        <v>1.9798749008299741</v>
      </c>
      <c r="EM89" s="62">
        <f t="shared" si="304"/>
        <v>0</v>
      </c>
      <c r="EN89" s="1">
        <f t="shared" si="286"/>
        <v>2.3103250103241697</v>
      </c>
      <c r="EO89" s="1">
        <f t="shared" si="287"/>
        <v>0.14303187128110137</v>
      </c>
      <c r="EP89" s="1">
        <f t="shared" si="288"/>
        <v>0.85696812871889871</v>
      </c>
      <c r="EQ89" s="1">
        <f t="shared" si="289"/>
        <v>0</v>
      </c>
      <c r="ER89" s="1">
        <f t="shared" si="290"/>
        <v>0.42848406435944936</v>
      </c>
      <c r="ES89" s="1">
        <f t="shared" si="291"/>
        <v>0.74215616970417897</v>
      </c>
    </row>
    <row r="90" spans="1:149" s="24" customFormat="1" x14ac:dyDescent="0.2">
      <c r="A90" s="91" t="s">
        <v>114</v>
      </c>
      <c r="B90" s="92" t="s">
        <v>219</v>
      </c>
      <c r="C90" s="92" t="s">
        <v>209</v>
      </c>
      <c r="D90" s="100">
        <v>3.1112135009999999</v>
      </c>
      <c r="E90" s="100">
        <v>3.6465057000000002E-2</v>
      </c>
      <c r="F90" s="100">
        <v>26.802808760000001</v>
      </c>
      <c r="G90" s="100">
        <v>55.084700609999999</v>
      </c>
      <c r="H90" s="100">
        <v>8.1403446880000008</v>
      </c>
      <c r="I90" s="100">
        <v>0.15037497799999999</v>
      </c>
      <c r="J90" s="100">
        <v>0.59155082599999997</v>
      </c>
      <c r="K90" s="100">
        <v>0</v>
      </c>
      <c r="L90" s="100">
        <v>6.0825415779999998</v>
      </c>
      <c r="M90" s="4">
        <v>0</v>
      </c>
      <c r="N90" s="4">
        <v>1</v>
      </c>
      <c r="O90">
        <f t="shared" si="356"/>
        <v>0</v>
      </c>
      <c r="P90" s="30">
        <f t="shared" si="357"/>
        <v>6.7597904662950592</v>
      </c>
      <c r="R90" s="33">
        <v>11</v>
      </c>
      <c r="S90" s="92" t="s">
        <v>219</v>
      </c>
      <c r="T90" s="92" t="s">
        <v>209</v>
      </c>
      <c r="U90" s="1">
        <f t="shared" si="292"/>
        <v>77.18217566360704</v>
      </c>
      <c r="V90" s="1">
        <f t="shared" si="293"/>
        <v>1.176671732817038</v>
      </c>
      <c r="W90" s="1">
        <f t="shared" si="294"/>
        <v>525.75144684189877</v>
      </c>
      <c r="X90" s="1">
        <f t="shared" si="295"/>
        <v>916.70328856714923</v>
      </c>
      <c r="Y90" s="1">
        <f t="shared" si="296"/>
        <v>172.83109740976647</v>
      </c>
      <c r="Z90" s="1">
        <f t="shared" si="297"/>
        <v>2.6814368402282454</v>
      </c>
      <c r="AA90" s="1">
        <f t="shared" si="298"/>
        <v>12.349704091858039</v>
      </c>
      <c r="AB90" s="1">
        <f t="shared" si="299"/>
        <v>0</v>
      </c>
      <c r="AC90" s="1">
        <f t="shared" si="300"/>
        <v>0</v>
      </c>
      <c r="AD90" s="1">
        <f t="shared" si="301"/>
        <v>84.656111036882407</v>
      </c>
      <c r="AF90" s="92" t="s">
        <v>219</v>
      </c>
      <c r="AG90" s="92" t="s">
        <v>209</v>
      </c>
      <c r="AH90" s="1">
        <f t="shared" si="392"/>
        <v>77.18217566360704</v>
      </c>
      <c r="AI90" s="1">
        <f t="shared" si="393"/>
        <v>0.58833586640851898</v>
      </c>
      <c r="AJ90" s="1">
        <f t="shared" si="394"/>
        <v>788.62717026284815</v>
      </c>
      <c r="AK90" s="1">
        <f t="shared" si="395"/>
        <v>1833.4065771342985</v>
      </c>
      <c r="AL90" s="1">
        <f t="shared" si="396"/>
        <v>86.415548704883236</v>
      </c>
      <c r="AM90" s="1">
        <f t="shared" si="397"/>
        <v>2.6814368402282454</v>
      </c>
      <c r="AN90" s="1">
        <f t="shared" si="398"/>
        <v>24.699408183716077</v>
      </c>
      <c r="AO90" s="1">
        <f t="shared" si="399"/>
        <v>0</v>
      </c>
      <c r="AP90" s="1">
        <f t="shared" si="400"/>
        <v>0</v>
      </c>
      <c r="AQ90" s="1">
        <f t="shared" si="401"/>
        <v>126.98416655532361</v>
      </c>
      <c r="AR90" s="1">
        <f t="shared" si="315"/>
        <v>2940.5848192113135</v>
      </c>
      <c r="AT90" s="92" t="s">
        <v>219</v>
      </c>
      <c r="AU90" s="92" t="s">
        <v>209</v>
      </c>
      <c r="AV90" s="22">
        <f t="shared" si="402"/>
        <v>0.28871941620353825</v>
      </c>
      <c r="AW90" s="22">
        <f t="shared" si="403"/>
        <v>4.4016377206418855E-3</v>
      </c>
      <c r="AX90" s="22">
        <f t="shared" si="404"/>
        <v>1.9667060366624627</v>
      </c>
      <c r="AY90" s="22">
        <f t="shared" si="405"/>
        <v>3.4291601141242287</v>
      </c>
      <c r="AZ90" s="22">
        <f t="shared" si="406"/>
        <v>0.64651835889479004</v>
      </c>
      <c r="BA90" s="22">
        <f t="shared" si="407"/>
        <v>1.003059155097648E-2</v>
      </c>
      <c r="BB90" s="22">
        <f t="shared" si="408"/>
        <v>4.6197186397389317E-2</v>
      </c>
      <c r="BC90" s="22">
        <f t="shared" si="409"/>
        <v>0</v>
      </c>
      <c r="BD90" s="22">
        <f t="shared" si="410"/>
        <v>0</v>
      </c>
      <c r="BE90" s="22">
        <f t="shared" si="411"/>
        <v>0.31667755860055952</v>
      </c>
      <c r="BF90" s="33">
        <v>11</v>
      </c>
      <c r="BG90" s="17">
        <f t="shared" si="358"/>
        <v>6.0012631255907891</v>
      </c>
      <c r="BH90" s="1">
        <f t="shared" si="359"/>
        <v>0.57083988587577128</v>
      </c>
      <c r="BI90" s="1">
        <f t="shared" si="360"/>
        <v>1.3958661507866914</v>
      </c>
      <c r="BJ90">
        <v>4</v>
      </c>
      <c r="BK90" s="1">
        <f t="shared" si="361"/>
        <v>2.0012631255907891</v>
      </c>
      <c r="BL90" s="1">
        <f t="shared" si="362"/>
        <v>0.66095058816640839</v>
      </c>
      <c r="BM90" s="1">
        <f t="shared" si="363"/>
        <v>0.57083988587577039</v>
      </c>
      <c r="BN90" s="1">
        <f t="shared" si="364"/>
        <v>0.28493003943117046</v>
      </c>
      <c r="BO90" s="1">
        <f t="shared" si="365"/>
        <v>0.67098117971738491</v>
      </c>
      <c r="BP90" s="1">
        <f t="shared" si="366"/>
        <v>0.85576992530694085</v>
      </c>
      <c r="BQ90" s="1">
        <f t="shared" si="367"/>
        <v>0.18478874558955594</v>
      </c>
      <c r="BR90" s="92" t="s">
        <v>209</v>
      </c>
      <c r="BS90" s="92" t="s">
        <v>219</v>
      </c>
      <c r="BT90" s="92" t="s">
        <v>209</v>
      </c>
      <c r="BU90" s="1">
        <f t="shared" si="412"/>
        <v>0.85729002853105718</v>
      </c>
      <c r="BV90" s="1">
        <f t="shared" si="413"/>
        <v>0.6709811797173848</v>
      </c>
      <c r="BW90" s="1">
        <f t="shared" si="414"/>
        <v>0.28871941620353825</v>
      </c>
      <c r="BX90" s="1">
        <f t="shared" si="329"/>
        <v>1.8169906244519802</v>
      </c>
      <c r="BY90" s="1">
        <f t="shared" si="330"/>
        <v>0.47181863075910097</v>
      </c>
      <c r="BZ90" s="1">
        <f t="shared" si="331"/>
        <v>0.36928158609500716</v>
      </c>
      <c r="CA90" s="1">
        <f t="shared" si="332"/>
        <v>0.15889978314589184</v>
      </c>
      <c r="CB90" s="1">
        <f t="shared" si="333"/>
        <v>0.3435405761933954</v>
      </c>
      <c r="CC90" s="1">
        <f t="shared" si="334"/>
        <v>0.31980723470808653</v>
      </c>
      <c r="CD90" s="92" t="s">
        <v>209</v>
      </c>
      <c r="CE90" s="92" t="s">
        <v>219</v>
      </c>
      <c r="CF90" s="92" t="s">
        <v>209</v>
      </c>
      <c r="CG90" s="1">
        <f t="shared" si="415"/>
        <v>0.85729002853105718</v>
      </c>
      <c r="CH90" s="1">
        <f t="shared" si="416"/>
        <v>0.6709811797173848</v>
      </c>
      <c r="CI90" s="1">
        <f t="shared" si="417"/>
        <v>9.6239805401179421E-2</v>
      </c>
      <c r="CJ90" s="1">
        <f t="shared" si="338"/>
        <v>1.6245110136496215</v>
      </c>
      <c r="CK90" s="1">
        <f t="shared" si="339"/>
        <v>0.52772189374393474</v>
      </c>
      <c r="CL90" s="1">
        <f t="shared" si="340"/>
        <v>0.41303578374021643</v>
      </c>
      <c r="CM90" s="1">
        <f t="shared" si="341"/>
        <v>5.9242322515848857E-2</v>
      </c>
      <c r="CN90" s="1">
        <f t="shared" si="342"/>
        <v>0.26576021438595709</v>
      </c>
      <c r="CO90" s="1">
        <f t="shared" si="343"/>
        <v>0.35769948139104302</v>
      </c>
      <c r="CP90" s="92" t="s">
        <v>209</v>
      </c>
      <c r="CQ90" s="92" t="s">
        <v>219</v>
      </c>
      <c r="CR90" s="92" t="s">
        <v>209</v>
      </c>
      <c r="CS90" s="1">
        <f t="shared" si="418"/>
        <v>0.80620120777281867</v>
      </c>
      <c r="CT90" s="1">
        <f t="shared" si="419"/>
        <v>0.6709811797173848</v>
      </c>
      <c r="CU90" s="1">
        <f t="shared" si="420"/>
        <v>9.6239805401179421E-2</v>
      </c>
      <c r="CV90" s="1">
        <f t="shared" si="347"/>
        <v>1.573422192891383</v>
      </c>
      <c r="CW90" s="1">
        <f t="shared" si="348"/>
        <v>0.51238708301890123</v>
      </c>
      <c r="CX90" s="1">
        <f t="shared" si="349"/>
        <v>0.42644700370239674</v>
      </c>
      <c r="CY90" s="1">
        <f t="shared" si="350"/>
        <v>6.1165913278701974E-2</v>
      </c>
      <c r="CZ90" s="1">
        <f t="shared" si="351"/>
        <v>0.27438941512990034</v>
      </c>
      <c r="DA90" s="1">
        <f t="shared" si="352"/>
        <v>0.36931393857403211</v>
      </c>
      <c r="DB90" s="92" t="s">
        <v>209</v>
      </c>
      <c r="DC90" s="92" t="s">
        <v>219</v>
      </c>
      <c r="DD90" s="92" t="s">
        <v>209</v>
      </c>
      <c r="DE90" s="1">
        <f t="shared" si="421"/>
        <v>1.9667060366624627</v>
      </c>
      <c r="DF90" s="1">
        <f t="shared" si="422"/>
        <v>3.4291601141242287</v>
      </c>
      <c r="DG90" s="1">
        <f t="shared" si="423"/>
        <v>0.28871941620353825</v>
      </c>
      <c r="DH90" s="1">
        <f t="shared" si="368"/>
        <v>5.6845855669902292</v>
      </c>
      <c r="DI90" s="1">
        <f t="shared" si="369"/>
        <v>0.34597175352287968</v>
      </c>
      <c r="DJ90" s="1">
        <f t="shared" si="370"/>
        <v>0.60323836693337662</v>
      </c>
      <c r="DK90" s="1">
        <f t="shared" si="371"/>
        <v>5.0789879543743789E-2</v>
      </c>
      <c r="DL90" s="1">
        <f t="shared" si="372"/>
        <v>0.35240906301043212</v>
      </c>
      <c r="DM90" s="1">
        <f t="shared" si="373"/>
        <v>0.52241975030174281</v>
      </c>
      <c r="DN90" s="92" t="s">
        <v>219</v>
      </c>
      <c r="DO90" s="92" t="s">
        <v>209</v>
      </c>
      <c r="DP90" s="62">
        <f t="shared" si="374"/>
        <v>0.28871941620353825</v>
      </c>
      <c r="DQ90" s="62">
        <f t="shared" si="375"/>
        <v>1.3958661507866914</v>
      </c>
      <c r="DR90" s="62">
        <f t="shared" si="376"/>
        <v>0.31667755860055952</v>
      </c>
      <c r="DS90" s="1">
        <f t="shared" si="377"/>
        <v>2.0012631255907891</v>
      </c>
      <c r="DT90" s="1">
        <f t="shared" si="378"/>
        <v>0.1442685934256176</v>
      </c>
      <c r="DU90" s="1">
        <f t="shared" si="379"/>
        <v>0.69749256503920265</v>
      </c>
      <c r="DV90" s="1">
        <f t="shared" si="380"/>
        <v>0.15823884153517981</v>
      </c>
      <c r="DW90" s="1">
        <f t="shared" si="381"/>
        <v>0.50698512405478113</v>
      </c>
      <c r="DX90" s="1">
        <f t="shared" si="382"/>
        <v>0.60404628027471929</v>
      </c>
      <c r="DY90" s="92" t="s">
        <v>209</v>
      </c>
      <c r="DZ90" s="1">
        <f t="shared" si="383"/>
        <v>0.60539697480409771</v>
      </c>
      <c r="EA90" s="1">
        <f t="shared" si="384"/>
        <v>3.4291601141242287</v>
      </c>
      <c r="EB90" s="1">
        <f t="shared" si="385"/>
        <v>1.9667060366624627</v>
      </c>
      <c r="EC90" s="1">
        <f t="shared" si="386"/>
        <v>6.0012631255907891</v>
      </c>
      <c r="ED90" s="1">
        <f t="shared" si="387"/>
        <v>0.1008782588156389</v>
      </c>
      <c r="EE90" s="1">
        <f t="shared" si="388"/>
        <v>0.57140639268114879</v>
      </c>
      <c r="EF90" s="1">
        <f t="shared" si="389"/>
        <v>0.32771534850321232</v>
      </c>
      <c r="EG90" s="1">
        <f t="shared" si="390"/>
        <v>0.61341854484378677</v>
      </c>
      <c r="EH90" s="1">
        <f t="shared" si="391"/>
        <v>0.49485245194670135</v>
      </c>
      <c r="EI90" s="92" t="s">
        <v>219</v>
      </c>
      <c r="EJ90" s="92" t="s">
        <v>209</v>
      </c>
      <c r="EK90" s="62">
        <f t="shared" si="302"/>
        <v>0.28871941620353825</v>
      </c>
      <c r="EL90" s="62">
        <f t="shared" si="303"/>
        <v>1.9667060366624627</v>
      </c>
      <c r="EM90" s="62">
        <f t="shared" si="304"/>
        <v>0</v>
      </c>
      <c r="EN90" s="1">
        <f t="shared" si="286"/>
        <v>2.2554254528660009</v>
      </c>
      <c r="EO90" s="1">
        <f t="shared" si="287"/>
        <v>0.12801106586637942</v>
      </c>
      <c r="EP90" s="1">
        <f t="shared" si="288"/>
        <v>0.87198893413362055</v>
      </c>
      <c r="EQ90" s="1">
        <f t="shared" si="289"/>
        <v>0</v>
      </c>
      <c r="ER90" s="1">
        <f t="shared" si="290"/>
        <v>0.43599446706681028</v>
      </c>
      <c r="ES90" s="1">
        <f t="shared" si="291"/>
        <v>0.75516456877863092</v>
      </c>
    </row>
    <row r="91" spans="1:149" s="24" customFormat="1" x14ac:dyDescent="0.2">
      <c r="A91" s="91" t="s">
        <v>114</v>
      </c>
      <c r="B91" s="92" t="s">
        <v>220</v>
      </c>
      <c r="C91" s="92" t="s">
        <v>209</v>
      </c>
      <c r="D91" s="100">
        <v>3.3145999580000001</v>
      </c>
      <c r="E91" s="100">
        <v>0.17617978500000001</v>
      </c>
      <c r="F91" s="100">
        <v>26.654140859999998</v>
      </c>
      <c r="G91" s="100">
        <v>55.29001573</v>
      </c>
      <c r="H91" s="100">
        <v>7.9221726419999996</v>
      </c>
      <c r="I91" s="100">
        <v>0.101999336</v>
      </c>
      <c r="J91" s="100">
        <v>0.188790393</v>
      </c>
      <c r="K91" s="100">
        <v>2.0052407000000001E-2</v>
      </c>
      <c r="L91" s="100">
        <v>6.3320488910000003</v>
      </c>
      <c r="M91" s="4">
        <v>0</v>
      </c>
      <c r="N91" s="4">
        <v>1</v>
      </c>
      <c r="O91">
        <f t="shared" si="356"/>
        <v>0</v>
      </c>
      <c r="P91" s="30">
        <f t="shared" si="357"/>
        <v>7.037078690972165</v>
      </c>
      <c r="R91" s="33">
        <v>11</v>
      </c>
      <c r="S91" s="92" t="s">
        <v>220</v>
      </c>
      <c r="T91" s="92" t="s">
        <v>209</v>
      </c>
      <c r="U91" s="1">
        <f t="shared" si="292"/>
        <v>82.227734011411556</v>
      </c>
      <c r="V91" s="1">
        <f t="shared" si="293"/>
        <v>5.6850527589545017</v>
      </c>
      <c r="W91" s="1">
        <f t="shared" si="294"/>
        <v>522.835246371126</v>
      </c>
      <c r="X91" s="1">
        <f t="shared" si="295"/>
        <v>920.1200820436012</v>
      </c>
      <c r="Y91" s="1">
        <f t="shared" si="296"/>
        <v>168.19899452229299</v>
      </c>
      <c r="Z91" s="1">
        <f t="shared" si="297"/>
        <v>1.8188184022824536</v>
      </c>
      <c r="AA91" s="1">
        <f t="shared" si="298"/>
        <v>3.9413443215031316</v>
      </c>
      <c r="AB91" s="1">
        <f t="shared" si="299"/>
        <v>0.28267750157180843</v>
      </c>
      <c r="AC91" s="1">
        <f t="shared" si="300"/>
        <v>0</v>
      </c>
      <c r="AD91" s="1">
        <f t="shared" si="301"/>
        <v>88.128724996520546</v>
      </c>
      <c r="AF91" s="92" t="s">
        <v>220</v>
      </c>
      <c r="AG91" s="92" t="s">
        <v>209</v>
      </c>
      <c r="AH91" s="1">
        <f t="shared" si="392"/>
        <v>82.227734011411556</v>
      </c>
      <c r="AI91" s="1">
        <f t="shared" si="393"/>
        <v>2.8425263794772508</v>
      </c>
      <c r="AJ91" s="1">
        <f t="shared" si="394"/>
        <v>784.25286955668901</v>
      </c>
      <c r="AK91" s="1">
        <f t="shared" si="395"/>
        <v>1840.2401640872024</v>
      </c>
      <c r="AL91" s="1">
        <f t="shared" si="396"/>
        <v>84.099497261146496</v>
      </c>
      <c r="AM91" s="1">
        <f t="shared" si="397"/>
        <v>1.8188184022824536</v>
      </c>
      <c r="AN91" s="1">
        <f t="shared" si="398"/>
        <v>7.8826886430062633</v>
      </c>
      <c r="AO91" s="1">
        <f t="shared" si="399"/>
        <v>0.28267750157180843</v>
      </c>
      <c r="AP91" s="1">
        <f t="shared" si="400"/>
        <v>0</v>
      </c>
      <c r="AQ91" s="1">
        <f t="shared" si="401"/>
        <v>132.19308749478083</v>
      </c>
      <c r="AR91" s="1">
        <f t="shared" si="315"/>
        <v>2935.8400633375682</v>
      </c>
      <c r="AT91" s="92" t="s">
        <v>220</v>
      </c>
      <c r="AU91" s="92" t="s">
        <v>209</v>
      </c>
      <c r="AV91" s="22">
        <f t="shared" si="402"/>
        <v>0.30809071836742136</v>
      </c>
      <c r="AW91" s="22">
        <f t="shared" si="403"/>
        <v>2.1300744931386634E-2</v>
      </c>
      <c r="AX91" s="22">
        <f t="shared" si="404"/>
        <v>1.9589581128422335</v>
      </c>
      <c r="AY91" s="22">
        <f t="shared" si="405"/>
        <v>3.4475041841936487</v>
      </c>
      <c r="AZ91" s="22">
        <f t="shared" si="406"/>
        <v>0.63020767474705752</v>
      </c>
      <c r="BA91" s="22">
        <f t="shared" si="407"/>
        <v>6.8147453517485935E-3</v>
      </c>
      <c r="BB91" s="22">
        <f t="shared" si="408"/>
        <v>1.4767421453894586E-2</v>
      </c>
      <c r="BC91" s="22">
        <f t="shared" si="409"/>
        <v>1.0591355285733638E-3</v>
      </c>
      <c r="BD91" s="22">
        <f t="shared" si="410"/>
        <v>0</v>
      </c>
      <c r="BE91" s="22">
        <f t="shared" si="411"/>
        <v>0.330200540236398</v>
      </c>
      <c r="BF91" s="33">
        <v>11</v>
      </c>
      <c r="BG91" s="17">
        <f t="shared" si="358"/>
        <v>6.0458126911682752</v>
      </c>
      <c r="BH91" s="1">
        <f t="shared" si="359"/>
        <v>0.55249581580635132</v>
      </c>
      <c r="BI91" s="1">
        <f t="shared" si="360"/>
        <v>1.4064622970358822</v>
      </c>
      <c r="BJ91">
        <v>4</v>
      </c>
      <c r="BK91" s="1">
        <f t="shared" si="361"/>
        <v>2.0447535556397018</v>
      </c>
      <c r="BL91" s="1">
        <f t="shared" si="362"/>
        <v>0.65832316503019284</v>
      </c>
      <c r="BM91" s="1">
        <f t="shared" si="363"/>
        <v>0.55249581580635088</v>
      </c>
      <c r="BN91" s="1">
        <f t="shared" si="364"/>
        <v>0.17383005144831642</v>
      </c>
      <c r="BO91" s="1">
        <f t="shared" si="365"/>
        <v>0.66513791038194137</v>
      </c>
      <c r="BP91" s="1">
        <f t="shared" si="366"/>
        <v>0.7263258672546673</v>
      </c>
      <c r="BQ91" s="1">
        <f t="shared" si="367"/>
        <v>6.1187956872725935E-2</v>
      </c>
      <c r="BR91" s="92" t="s">
        <v>209</v>
      </c>
      <c r="BS91" s="92" t="s">
        <v>220</v>
      </c>
      <c r="BT91" s="92" t="s">
        <v>209</v>
      </c>
      <c r="BU91" s="1">
        <f t="shared" si="412"/>
        <v>0.86187604604841217</v>
      </c>
      <c r="BV91" s="1">
        <f t="shared" si="413"/>
        <v>0.66513791038194137</v>
      </c>
      <c r="BW91" s="1">
        <f t="shared" si="414"/>
        <v>0.3091498538959947</v>
      </c>
      <c r="BX91" s="1">
        <f t="shared" si="329"/>
        <v>1.8361638103263482</v>
      </c>
      <c r="BY91" s="1">
        <f t="shared" si="330"/>
        <v>0.46938951808184681</v>
      </c>
      <c r="BZ91" s="1">
        <f t="shared" si="331"/>
        <v>0.36224323050116314</v>
      </c>
      <c r="CA91" s="1">
        <f t="shared" si="332"/>
        <v>0.16836725141699005</v>
      </c>
      <c r="CB91" s="1">
        <f t="shared" si="333"/>
        <v>0.34948886666757162</v>
      </c>
      <c r="CC91" s="1">
        <f t="shared" si="334"/>
        <v>0.31371183996294927</v>
      </c>
      <c r="CD91" s="92" t="s">
        <v>209</v>
      </c>
      <c r="CE91" s="92" t="s">
        <v>220</v>
      </c>
      <c r="CF91" s="92" t="s">
        <v>209</v>
      </c>
      <c r="CG91" s="1">
        <f t="shared" si="415"/>
        <v>0.86187604604841217</v>
      </c>
      <c r="CH91" s="1">
        <f t="shared" si="416"/>
        <v>0.66513791038194137</v>
      </c>
      <c r="CI91" s="1">
        <f t="shared" si="417"/>
        <v>0.1030499512986649</v>
      </c>
      <c r="CJ91" s="1">
        <f t="shared" si="338"/>
        <v>1.6300639077290184</v>
      </c>
      <c r="CK91" s="1">
        <f t="shared" si="339"/>
        <v>0.52873758014136107</v>
      </c>
      <c r="CL91" s="1">
        <f t="shared" si="340"/>
        <v>0.4080440694552902</v>
      </c>
      <c r="CM91" s="1">
        <f t="shared" si="341"/>
        <v>6.3218350403348667E-2</v>
      </c>
      <c r="CN91" s="1">
        <f t="shared" si="342"/>
        <v>0.2672403851309938</v>
      </c>
      <c r="CO91" s="1">
        <f t="shared" si="343"/>
        <v>0.3533765300118632</v>
      </c>
      <c r="CP91" s="92" t="s">
        <v>209</v>
      </c>
      <c r="CQ91" s="92" t="s">
        <v>220</v>
      </c>
      <c r="CR91" s="92" t="s">
        <v>209</v>
      </c>
      <c r="CS91" s="1">
        <f t="shared" si="418"/>
        <v>0.81201037134834508</v>
      </c>
      <c r="CT91" s="1">
        <f t="shared" si="419"/>
        <v>0.66513791038194137</v>
      </c>
      <c r="CU91" s="1">
        <f t="shared" si="420"/>
        <v>0.1030499512986649</v>
      </c>
      <c r="CV91" s="1">
        <f t="shared" si="347"/>
        <v>1.5801982330289512</v>
      </c>
      <c r="CW91" s="1">
        <f t="shared" si="348"/>
        <v>0.51386614310526701</v>
      </c>
      <c r="CX91" s="1">
        <f t="shared" si="349"/>
        <v>0.42092055064951789</v>
      </c>
      <c r="CY91" s="1">
        <f t="shared" si="350"/>
        <v>6.521330624521518E-2</v>
      </c>
      <c r="CZ91" s="1">
        <f t="shared" si="351"/>
        <v>0.27567358156997412</v>
      </c>
      <c r="DA91" s="1">
        <f t="shared" si="352"/>
        <v>0.36452788983741696</v>
      </c>
      <c r="DB91" s="92" t="s">
        <v>209</v>
      </c>
      <c r="DC91" s="92" t="s">
        <v>220</v>
      </c>
      <c r="DD91" s="92" t="s">
        <v>209</v>
      </c>
      <c r="DE91" s="1">
        <f t="shared" si="421"/>
        <v>1.9589581128422335</v>
      </c>
      <c r="DF91" s="1">
        <f t="shared" si="422"/>
        <v>3.4475041841936487</v>
      </c>
      <c r="DG91" s="1">
        <f t="shared" si="423"/>
        <v>0.3091498538959947</v>
      </c>
      <c r="DH91" s="1">
        <f t="shared" si="368"/>
        <v>5.7156121509318769</v>
      </c>
      <c r="DI91" s="1">
        <f t="shared" si="369"/>
        <v>0.34273811117901759</v>
      </c>
      <c r="DJ91" s="1">
        <f t="shared" si="370"/>
        <v>0.60317321979791183</v>
      </c>
      <c r="DK91" s="1">
        <f t="shared" si="371"/>
        <v>5.4088669023070558E-2</v>
      </c>
      <c r="DL91" s="1">
        <f t="shared" si="372"/>
        <v>0.35567527892202649</v>
      </c>
      <c r="DM91" s="1">
        <f t="shared" si="373"/>
        <v>0.52236333122744649</v>
      </c>
      <c r="DN91" s="92" t="s">
        <v>220</v>
      </c>
      <c r="DO91" s="92" t="s">
        <v>209</v>
      </c>
      <c r="DP91" s="62">
        <f t="shared" si="374"/>
        <v>0.30809071836742136</v>
      </c>
      <c r="DQ91" s="62">
        <f t="shared" si="375"/>
        <v>1.4064622970358822</v>
      </c>
      <c r="DR91" s="62">
        <f t="shared" si="376"/>
        <v>0.330200540236398</v>
      </c>
      <c r="DS91" s="1">
        <f t="shared" si="377"/>
        <v>2.0447535556397014</v>
      </c>
      <c r="DT91" s="1">
        <f t="shared" si="378"/>
        <v>0.1506737658030555</v>
      </c>
      <c r="DU91" s="1">
        <f t="shared" si="379"/>
        <v>0.68783951648191188</v>
      </c>
      <c r="DV91" s="1">
        <f t="shared" si="380"/>
        <v>0.16148671771503276</v>
      </c>
      <c r="DW91" s="1">
        <f t="shared" si="381"/>
        <v>0.50540647595598864</v>
      </c>
      <c r="DX91" s="1">
        <f t="shared" si="382"/>
        <v>0.5956864950001407</v>
      </c>
      <c r="DY91" s="92" t="s">
        <v>209</v>
      </c>
      <c r="DZ91" s="1">
        <f t="shared" si="383"/>
        <v>0.63829125860381941</v>
      </c>
      <c r="EA91" s="1">
        <f t="shared" si="384"/>
        <v>3.4475041841936487</v>
      </c>
      <c r="EB91" s="1">
        <f t="shared" si="385"/>
        <v>1.9589581128422335</v>
      </c>
      <c r="EC91" s="1">
        <f t="shared" si="386"/>
        <v>6.0447535556397014</v>
      </c>
      <c r="ED91" s="1">
        <f t="shared" si="387"/>
        <v>0.10559425669360818</v>
      </c>
      <c r="EE91" s="1">
        <f t="shared" si="388"/>
        <v>0.57032998160481796</v>
      </c>
      <c r="EF91" s="1">
        <f t="shared" si="389"/>
        <v>0.32407576170157393</v>
      </c>
      <c r="EG91" s="1">
        <f t="shared" si="390"/>
        <v>0.60924075250398291</v>
      </c>
      <c r="EH91" s="1">
        <f t="shared" si="391"/>
        <v>0.49392025260968392</v>
      </c>
      <c r="EI91" s="92" t="s">
        <v>220</v>
      </c>
      <c r="EJ91" s="92" t="s">
        <v>209</v>
      </c>
      <c r="EK91" s="62">
        <f t="shared" si="302"/>
        <v>0.30809071836742136</v>
      </c>
      <c r="EL91" s="62">
        <f t="shared" si="303"/>
        <v>1.9589581128422335</v>
      </c>
      <c r="EM91" s="62">
        <f t="shared" si="304"/>
        <v>0</v>
      </c>
      <c r="EN91" s="1">
        <f t="shared" si="286"/>
        <v>2.2670488312096548</v>
      </c>
      <c r="EO91" s="1">
        <f t="shared" si="287"/>
        <v>0.13589946282852228</v>
      </c>
      <c r="EP91" s="1">
        <f t="shared" si="288"/>
        <v>0.86410053717147772</v>
      </c>
      <c r="EQ91" s="1">
        <f t="shared" si="289"/>
        <v>0</v>
      </c>
      <c r="ER91" s="1">
        <f t="shared" si="290"/>
        <v>0.43205026858573886</v>
      </c>
      <c r="ES91" s="1">
        <f t="shared" si="291"/>
        <v>0.74833301661427931</v>
      </c>
    </row>
    <row r="92" spans="1:149" s="24" customFormat="1" x14ac:dyDescent="0.2">
      <c r="A92" s="91" t="s">
        <v>114</v>
      </c>
      <c r="B92" s="92" t="s">
        <v>221</v>
      </c>
      <c r="C92" s="92" t="s">
        <v>209</v>
      </c>
      <c r="D92" s="100">
        <v>3.4394986360000002</v>
      </c>
      <c r="E92" s="100">
        <v>0.17783638800000001</v>
      </c>
      <c r="F92" s="100">
        <v>26.76792635</v>
      </c>
      <c r="G92" s="100">
        <v>55.446200560000001</v>
      </c>
      <c r="H92" s="100">
        <v>7.8757305799999999</v>
      </c>
      <c r="I92" s="100">
        <v>9.1250768999999995E-2</v>
      </c>
      <c r="J92" s="100">
        <v>0.15888614000000001</v>
      </c>
      <c r="K92" s="100">
        <v>1.2713738E-2</v>
      </c>
      <c r="L92" s="100">
        <v>6.029956844</v>
      </c>
      <c r="M92" s="4">
        <v>0</v>
      </c>
      <c r="N92" s="4">
        <v>1</v>
      </c>
      <c r="O92">
        <f t="shared" si="356"/>
        <v>0</v>
      </c>
      <c r="P92" s="30">
        <f t="shared" si="357"/>
        <v>6.7013507862686152</v>
      </c>
      <c r="R92" s="33">
        <v>11</v>
      </c>
      <c r="S92" s="92" t="s">
        <v>221</v>
      </c>
      <c r="T92" s="92" t="s">
        <v>209</v>
      </c>
      <c r="U92" s="1">
        <f t="shared" si="292"/>
        <v>85.326187943438356</v>
      </c>
      <c r="V92" s="1">
        <f t="shared" si="293"/>
        <v>5.7385088092933207</v>
      </c>
      <c r="W92" s="1">
        <f t="shared" si="294"/>
        <v>525.06720969007461</v>
      </c>
      <c r="X92" s="1">
        <f t="shared" si="295"/>
        <v>922.71926377101022</v>
      </c>
      <c r="Y92" s="1">
        <f t="shared" si="296"/>
        <v>167.2129634819533</v>
      </c>
      <c r="Z92" s="1">
        <f t="shared" si="297"/>
        <v>1.6271535128388015</v>
      </c>
      <c r="AA92" s="1">
        <f t="shared" si="298"/>
        <v>3.3170384133611694</v>
      </c>
      <c r="AB92" s="1">
        <f t="shared" si="299"/>
        <v>0.17922475309216299</v>
      </c>
      <c r="AC92" s="1">
        <f t="shared" si="300"/>
        <v>0</v>
      </c>
      <c r="AD92" s="1">
        <f t="shared" si="301"/>
        <v>83.924242783576901</v>
      </c>
      <c r="AF92" s="92" t="s">
        <v>221</v>
      </c>
      <c r="AG92" s="92" t="s">
        <v>209</v>
      </c>
      <c r="AH92" s="1">
        <f t="shared" si="392"/>
        <v>85.326187943438356</v>
      </c>
      <c r="AI92" s="1">
        <f t="shared" si="393"/>
        <v>2.8692544046466604</v>
      </c>
      <c r="AJ92" s="1">
        <f t="shared" si="394"/>
        <v>787.60081453511191</v>
      </c>
      <c r="AK92" s="1">
        <f t="shared" si="395"/>
        <v>1845.4385275420204</v>
      </c>
      <c r="AL92" s="1">
        <f t="shared" si="396"/>
        <v>83.606481740976648</v>
      </c>
      <c r="AM92" s="1">
        <f t="shared" si="397"/>
        <v>1.6271535128388015</v>
      </c>
      <c r="AN92" s="1">
        <f t="shared" si="398"/>
        <v>6.6340768267223389</v>
      </c>
      <c r="AO92" s="1">
        <f t="shared" si="399"/>
        <v>0.17922475309216299</v>
      </c>
      <c r="AP92" s="1">
        <f t="shared" si="400"/>
        <v>0</v>
      </c>
      <c r="AQ92" s="1">
        <f t="shared" si="401"/>
        <v>125.88636417536534</v>
      </c>
      <c r="AR92" s="1">
        <f t="shared" si="315"/>
        <v>2939.1680854342126</v>
      </c>
      <c r="AT92" s="92" t="s">
        <v>221</v>
      </c>
      <c r="AU92" s="92" t="s">
        <v>209</v>
      </c>
      <c r="AV92" s="22">
        <f t="shared" si="402"/>
        <v>0.31933800316805</v>
      </c>
      <c r="AW92" s="22">
        <f t="shared" si="403"/>
        <v>2.1476688323832656E-2</v>
      </c>
      <c r="AX92" s="22">
        <f t="shared" si="404"/>
        <v>1.9650932300244928</v>
      </c>
      <c r="AY92" s="22">
        <f t="shared" si="405"/>
        <v>3.4533281549230059</v>
      </c>
      <c r="AZ92" s="22">
        <f t="shared" si="406"/>
        <v>0.62580381415299502</v>
      </c>
      <c r="BA92" s="22">
        <f t="shared" si="407"/>
        <v>6.0897125040001191E-3</v>
      </c>
      <c r="BB92" s="22">
        <f t="shared" si="408"/>
        <v>1.2414200714751727E-2</v>
      </c>
      <c r="BC92" s="22">
        <f t="shared" si="409"/>
        <v>6.707586047167292E-4</v>
      </c>
      <c r="BD92" s="22">
        <f t="shared" si="410"/>
        <v>0</v>
      </c>
      <c r="BE92" s="22">
        <f t="shared" si="411"/>
        <v>0.3140911454483773</v>
      </c>
      <c r="BF92" s="33">
        <v>11</v>
      </c>
      <c r="BG92" s="17">
        <f t="shared" si="358"/>
        <v>6.0525212921686427</v>
      </c>
      <c r="BH92" s="1">
        <f t="shared" si="359"/>
        <v>0.54667184507699407</v>
      </c>
      <c r="BI92" s="1">
        <f t="shared" si="360"/>
        <v>1.4184213849474987</v>
      </c>
      <c r="BJ92">
        <v>4</v>
      </c>
      <c r="BK92" s="1">
        <f t="shared" si="361"/>
        <v>2.0518505335639259</v>
      </c>
      <c r="BL92" s="1">
        <f t="shared" si="362"/>
        <v>0.65337021498082781</v>
      </c>
      <c r="BM92" s="1">
        <f t="shared" si="363"/>
        <v>0.54667184507699318</v>
      </c>
      <c r="BN92" s="1">
        <f t="shared" si="364"/>
        <v>0.16378640247627185</v>
      </c>
      <c r="BO92" s="1">
        <f t="shared" si="365"/>
        <v>0.65945992748482796</v>
      </c>
      <c r="BP92" s="1">
        <f t="shared" si="366"/>
        <v>0.71045824755326503</v>
      </c>
      <c r="BQ92" s="1">
        <f t="shared" si="367"/>
        <v>5.0998320068437075E-2</v>
      </c>
      <c r="BR92" s="92" t="s">
        <v>209</v>
      </c>
      <c r="BS92" s="92" t="s">
        <v>221</v>
      </c>
      <c r="BT92" s="92" t="s">
        <v>209</v>
      </c>
      <c r="BU92" s="1">
        <f t="shared" si="412"/>
        <v>0.86333203873075148</v>
      </c>
      <c r="BV92" s="1">
        <f t="shared" si="413"/>
        <v>0.65945992748482796</v>
      </c>
      <c r="BW92" s="1">
        <f t="shared" si="414"/>
        <v>0.32000876177276671</v>
      </c>
      <c r="BX92" s="1">
        <f t="shared" si="329"/>
        <v>1.842800727988346</v>
      </c>
      <c r="BY92" s="1">
        <f t="shared" si="330"/>
        <v>0.46848909142400297</v>
      </c>
      <c r="BZ92" s="1">
        <f t="shared" si="331"/>
        <v>0.35785742726763153</v>
      </c>
      <c r="CA92" s="1">
        <f t="shared" si="332"/>
        <v>0.17365348130836558</v>
      </c>
      <c r="CB92" s="1">
        <f t="shared" si="333"/>
        <v>0.35258219494218135</v>
      </c>
      <c r="CC92" s="1">
        <f t="shared" si="334"/>
        <v>0.30991362294671099</v>
      </c>
      <c r="CD92" s="92" t="s">
        <v>209</v>
      </c>
      <c r="CE92" s="92" t="s">
        <v>221</v>
      </c>
      <c r="CF92" s="92" t="s">
        <v>209</v>
      </c>
      <c r="CG92" s="1">
        <f t="shared" si="415"/>
        <v>0.86333203873075148</v>
      </c>
      <c r="CH92" s="1">
        <f t="shared" si="416"/>
        <v>0.65945992748482796</v>
      </c>
      <c r="CI92" s="1">
        <f t="shared" si="417"/>
        <v>0.1066695872575889</v>
      </c>
      <c r="CJ92" s="1">
        <f t="shared" si="338"/>
        <v>1.6294615534731682</v>
      </c>
      <c r="CK92" s="1">
        <f t="shared" si="339"/>
        <v>0.52982657792113885</v>
      </c>
      <c r="CL92" s="1">
        <f t="shared" si="340"/>
        <v>0.40471033273488466</v>
      </c>
      <c r="CM92" s="1">
        <f t="shared" si="341"/>
        <v>6.5463089343976599E-2</v>
      </c>
      <c r="CN92" s="1">
        <f t="shared" si="342"/>
        <v>0.26781825571141893</v>
      </c>
      <c r="CO92" s="1">
        <f t="shared" si="343"/>
        <v>0.35048942932246296</v>
      </c>
      <c r="CP92" s="92" t="s">
        <v>209</v>
      </c>
      <c r="CQ92" s="92" t="s">
        <v>221</v>
      </c>
      <c r="CR92" s="92" t="s">
        <v>209</v>
      </c>
      <c r="CS92" s="1">
        <f t="shared" si="418"/>
        <v>0.80986222399402097</v>
      </c>
      <c r="CT92" s="1">
        <f t="shared" si="419"/>
        <v>0.65945992748482796</v>
      </c>
      <c r="CU92" s="1">
        <f t="shared" si="420"/>
        <v>0.1066695872575889</v>
      </c>
      <c r="CV92" s="1">
        <f t="shared" si="347"/>
        <v>1.5759917387364379</v>
      </c>
      <c r="CW92" s="1">
        <f t="shared" si="348"/>
        <v>0.51387466322845921</v>
      </c>
      <c r="CX92" s="1">
        <f t="shared" si="349"/>
        <v>0.41844123371709702</v>
      </c>
      <c r="CY92" s="1">
        <f t="shared" si="350"/>
        <v>6.7684103054443653E-2</v>
      </c>
      <c r="CZ92" s="1">
        <f t="shared" si="351"/>
        <v>0.27690471991299215</v>
      </c>
      <c r="DA92" s="1">
        <f t="shared" si="352"/>
        <v>0.36238073838990759</v>
      </c>
      <c r="DB92" s="92" t="s">
        <v>209</v>
      </c>
      <c r="DC92" s="92" t="s">
        <v>221</v>
      </c>
      <c r="DD92" s="92" t="s">
        <v>209</v>
      </c>
      <c r="DE92" s="1">
        <f t="shared" si="421"/>
        <v>1.9650932300244928</v>
      </c>
      <c r="DF92" s="1">
        <f t="shared" si="422"/>
        <v>3.4533281549230059</v>
      </c>
      <c r="DG92" s="1">
        <f t="shared" si="423"/>
        <v>0.32000876177276671</v>
      </c>
      <c r="DH92" s="1">
        <f t="shared" si="368"/>
        <v>5.7384301467202654</v>
      </c>
      <c r="DI92" s="1">
        <f t="shared" si="369"/>
        <v>0.34244439328892406</v>
      </c>
      <c r="DJ92" s="1">
        <f t="shared" si="370"/>
        <v>0.6017896997311567</v>
      </c>
      <c r="DK92" s="1">
        <f t="shared" si="371"/>
        <v>5.5765906979919254E-2</v>
      </c>
      <c r="DL92" s="1">
        <f t="shared" si="372"/>
        <v>0.35666075684549758</v>
      </c>
      <c r="DM92" s="1">
        <f t="shared" si="373"/>
        <v>0.52116516770299104</v>
      </c>
      <c r="DN92" s="92" t="s">
        <v>221</v>
      </c>
      <c r="DO92" s="92" t="s">
        <v>209</v>
      </c>
      <c r="DP92" s="62">
        <f t="shared" si="374"/>
        <v>0.31933800316805</v>
      </c>
      <c r="DQ92" s="62">
        <f t="shared" si="375"/>
        <v>1.4184213849474987</v>
      </c>
      <c r="DR92" s="62">
        <f t="shared" si="376"/>
        <v>0.3140911454483773</v>
      </c>
      <c r="DS92" s="1">
        <f t="shared" si="377"/>
        <v>2.0518505335639259</v>
      </c>
      <c r="DT92" s="1">
        <f t="shared" si="378"/>
        <v>0.15563414485819366</v>
      </c>
      <c r="DU92" s="1">
        <f t="shared" si="379"/>
        <v>0.69128884475020536</v>
      </c>
      <c r="DV92" s="1">
        <f t="shared" si="380"/>
        <v>0.15307701039160107</v>
      </c>
      <c r="DW92" s="1">
        <f t="shared" si="381"/>
        <v>0.49872143276670378</v>
      </c>
      <c r="DX92" s="1">
        <f t="shared" si="382"/>
        <v>0.59867370090647465</v>
      </c>
      <c r="DY92" s="92" t="s">
        <v>209</v>
      </c>
      <c r="DZ92" s="1">
        <f t="shared" si="383"/>
        <v>0.6334291486164273</v>
      </c>
      <c r="EA92" s="1">
        <f t="shared" si="384"/>
        <v>3.4533281549230059</v>
      </c>
      <c r="EB92" s="1">
        <f t="shared" si="385"/>
        <v>1.9650932300244928</v>
      </c>
      <c r="EC92" s="1">
        <f t="shared" si="386"/>
        <v>6.0518505335639254</v>
      </c>
      <c r="ED92" s="1">
        <f t="shared" si="387"/>
        <v>0.10466701798125901</v>
      </c>
      <c r="EE92" s="1">
        <f t="shared" si="388"/>
        <v>0.57062350363258996</v>
      </c>
      <c r="EF92" s="1">
        <f t="shared" si="389"/>
        <v>0.32470947838615116</v>
      </c>
      <c r="EG92" s="1">
        <f t="shared" si="390"/>
        <v>0.61002123020244614</v>
      </c>
      <c r="EH92" s="1">
        <f t="shared" si="391"/>
        <v>0.49417445014230477</v>
      </c>
      <c r="EI92" s="92" t="s">
        <v>221</v>
      </c>
      <c r="EJ92" s="92" t="s">
        <v>209</v>
      </c>
      <c r="EK92" s="62">
        <f t="shared" si="302"/>
        <v>0.31933800316805</v>
      </c>
      <c r="EL92" s="62">
        <f t="shared" si="303"/>
        <v>1.9650932300244928</v>
      </c>
      <c r="EM92" s="62">
        <f t="shared" si="304"/>
        <v>0</v>
      </c>
      <c r="EN92" s="1">
        <f t="shared" si="286"/>
        <v>2.2844312331925427</v>
      </c>
      <c r="EO92" s="1">
        <f t="shared" si="287"/>
        <v>0.13978884482408699</v>
      </c>
      <c r="EP92" s="1">
        <f t="shared" si="288"/>
        <v>0.86021115517591307</v>
      </c>
      <c r="EQ92" s="1">
        <f t="shared" si="289"/>
        <v>0</v>
      </c>
      <c r="ER92" s="1">
        <f t="shared" si="290"/>
        <v>0.43010557758795653</v>
      </c>
      <c r="ES92" s="1">
        <f t="shared" si="291"/>
        <v>0.74496471300109846</v>
      </c>
    </row>
    <row r="93" spans="1:149" s="24" customFormat="1" x14ac:dyDescent="0.2">
      <c r="A93" s="91" t="s">
        <v>114</v>
      </c>
      <c r="B93" s="92" t="s">
        <v>222</v>
      </c>
      <c r="C93" s="92" t="s">
        <v>209</v>
      </c>
      <c r="D93" s="100">
        <v>3.4394979280000002</v>
      </c>
      <c r="E93" s="100">
        <v>7.7519350000000001E-2</v>
      </c>
      <c r="F93" s="100">
        <v>26.321658419999999</v>
      </c>
      <c r="G93" s="100">
        <v>55.312049639999998</v>
      </c>
      <c r="H93" s="100">
        <v>9.0218429629999992</v>
      </c>
      <c r="I93" s="100">
        <v>0.173177374</v>
      </c>
      <c r="J93" s="100">
        <v>0.24449377799999999</v>
      </c>
      <c r="K93" s="100">
        <v>0</v>
      </c>
      <c r="L93" s="100">
        <v>5.4097605409999998</v>
      </c>
      <c r="M93" s="4">
        <v>0</v>
      </c>
      <c r="N93" s="4">
        <v>1</v>
      </c>
      <c r="O93">
        <f t="shared" si="356"/>
        <v>0</v>
      </c>
      <c r="P93" s="30">
        <f t="shared" si="357"/>
        <v>6.0120999192602644</v>
      </c>
      <c r="R93" s="33">
        <v>11</v>
      </c>
      <c r="S93" s="92" t="s">
        <v>222</v>
      </c>
      <c r="T93" s="92" t="s">
        <v>209</v>
      </c>
      <c r="U93" s="1">
        <f t="shared" si="292"/>
        <v>85.32617037955842</v>
      </c>
      <c r="V93" s="1">
        <f t="shared" si="293"/>
        <v>2.5014311068086483</v>
      </c>
      <c r="W93" s="1">
        <f t="shared" si="294"/>
        <v>516.31342526480978</v>
      </c>
      <c r="X93" s="1">
        <f t="shared" si="295"/>
        <v>920.48676385421857</v>
      </c>
      <c r="Y93" s="1">
        <f t="shared" si="296"/>
        <v>191.54655972399149</v>
      </c>
      <c r="Z93" s="1">
        <f t="shared" si="297"/>
        <v>3.0880416191155491</v>
      </c>
      <c r="AA93" s="1">
        <f t="shared" si="298"/>
        <v>5.1042542379958249</v>
      </c>
      <c r="AB93" s="1">
        <f t="shared" si="299"/>
        <v>0</v>
      </c>
      <c r="AC93" s="1">
        <f t="shared" si="300"/>
        <v>0</v>
      </c>
      <c r="AD93" s="1">
        <f t="shared" si="301"/>
        <v>75.292422282533067</v>
      </c>
      <c r="AF93" s="92" t="s">
        <v>222</v>
      </c>
      <c r="AG93" s="92" t="s">
        <v>209</v>
      </c>
      <c r="AH93" s="1">
        <f t="shared" si="392"/>
        <v>85.32617037955842</v>
      </c>
      <c r="AI93" s="1">
        <f t="shared" si="393"/>
        <v>1.2507155534043242</v>
      </c>
      <c r="AJ93" s="1">
        <f t="shared" si="394"/>
        <v>774.47013789721473</v>
      </c>
      <c r="AK93" s="1">
        <f t="shared" si="395"/>
        <v>1840.9735277084371</v>
      </c>
      <c r="AL93" s="1">
        <f t="shared" si="396"/>
        <v>95.773279861995746</v>
      </c>
      <c r="AM93" s="1">
        <f t="shared" si="397"/>
        <v>3.0880416191155491</v>
      </c>
      <c r="AN93" s="1">
        <f t="shared" si="398"/>
        <v>10.20850847599165</v>
      </c>
      <c r="AO93" s="1">
        <f t="shared" si="399"/>
        <v>0</v>
      </c>
      <c r="AP93" s="1">
        <f t="shared" si="400"/>
        <v>0</v>
      </c>
      <c r="AQ93" s="1">
        <f t="shared" si="401"/>
        <v>112.9386334237996</v>
      </c>
      <c r="AR93" s="1">
        <f t="shared" si="315"/>
        <v>2924.0290149195175</v>
      </c>
      <c r="AT93" s="92" t="s">
        <v>222</v>
      </c>
      <c r="AU93" s="92" t="s">
        <v>209</v>
      </c>
      <c r="AV93" s="22">
        <f t="shared" si="402"/>
        <v>0.32099129980793872</v>
      </c>
      <c r="AW93" s="22">
        <f t="shared" si="403"/>
        <v>9.4102151635634471E-3</v>
      </c>
      <c r="AX93" s="22">
        <f t="shared" si="404"/>
        <v>1.9423362931537911</v>
      </c>
      <c r="AY93" s="22">
        <f t="shared" si="405"/>
        <v>3.4628091413364785</v>
      </c>
      <c r="AZ93" s="22">
        <f t="shared" si="406"/>
        <v>0.72058524255851164</v>
      </c>
      <c r="BA93" s="22">
        <f t="shared" si="407"/>
        <v>1.1617004358353129E-2</v>
      </c>
      <c r="BB93" s="22">
        <f t="shared" si="408"/>
        <v>1.9201860286430669E-2</v>
      </c>
      <c r="BC93" s="22">
        <f t="shared" si="409"/>
        <v>0</v>
      </c>
      <c r="BD93" s="22">
        <f t="shared" si="410"/>
        <v>0</v>
      </c>
      <c r="BE93" s="22">
        <f t="shared" si="411"/>
        <v>0.28324501599744217</v>
      </c>
      <c r="BF93" s="33">
        <v>11</v>
      </c>
      <c r="BG93" s="17">
        <f t="shared" si="358"/>
        <v>6.0093817502956508</v>
      </c>
      <c r="BH93" s="1">
        <f t="shared" si="359"/>
        <v>0.53719085866352145</v>
      </c>
      <c r="BI93" s="1">
        <f t="shared" si="360"/>
        <v>1.4051454344902696</v>
      </c>
      <c r="BJ93">
        <v>4</v>
      </c>
      <c r="BK93" s="1">
        <f t="shared" si="361"/>
        <v>2.0093817502956508</v>
      </c>
      <c r="BL93" s="1">
        <f t="shared" si="362"/>
        <v>0.74161246208042819</v>
      </c>
      <c r="BM93" s="1">
        <f t="shared" si="363"/>
        <v>0.53719085866352145</v>
      </c>
      <c r="BN93" s="1">
        <f t="shared" si="364"/>
        <v>0.2928460489209872</v>
      </c>
      <c r="BO93" s="1">
        <f t="shared" si="365"/>
        <v>0.7532294664387813</v>
      </c>
      <c r="BP93" s="1">
        <f t="shared" si="366"/>
        <v>0.83003690758450865</v>
      </c>
      <c r="BQ93" s="1">
        <f t="shared" si="367"/>
        <v>7.6807441145727351E-2</v>
      </c>
      <c r="BR93" s="92" t="s">
        <v>209</v>
      </c>
      <c r="BS93" s="92" t="s">
        <v>222</v>
      </c>
      <c r="BT93" s="92" t="s">
        <v>209</v>
      </c>
      <c r="BU93" s="1">
        <f t="shared" si="412"/>
        <v>0.86570228533411964</v>
      </c>
      <c r="BV93" s="1">
        <f t="shared" si="413"/>
        <v>0.7532294664387813</v>
      </c>
      <c r="BW93" s="1">
        <f t="shared" si="414"/>
        <v>0.32099129980793872</v>
      </c>
      <c r="BX93" s="1">
        <f t="shared" si="329"/>
        <v>1.9399230515808397</v>
      </c>
      <c r="BY93" s="1">
        <f t="shared" si="330"/>
        <v>0.44625599176661179</v>
      </c>
      <c r="BZ93" s="1">
        <f t="shared" si="331"/>
        <v>0.38827801227733028</v>
      </c>
      <c r="CA93" s="1">
        <f t="shared" si="332"/>
        <v>0.1654659959560579</v>
      </c>
      <c r="CB93" s="1">
        <f t="shared" si="333"/>
        <v>0.35960500209472301</v>
      </c>
      <c r="CC93" s="1">
        <f t="shared" si="334"/>
        <v>0.33625862236309417</v>
      </c>
      <c r="CD93" s="92" t="s">
        <v>209</v>
      </c>
      <c r="CE93" s="92" t="s">
        <v>222</v>
      </c>
      <c r="CF93" s="92" t="s">
        <v>209</v>
      </c>
      <c r="CG93" s="1">
        <f t="shared" si="415"/>
        <v>0.86570228533411964</v>
      </c>
      <c r="CH93" s="1">
        <f t="shared" si="416"/>
        <v>0.7532294664387813</v>
      </c>
      <c r="CI93" s="1">
        <f t="shared" si="417"/>
        <v>0.10699709993597957</v>
      </c>
      <c r="CJ93" s="1">
        <f t="shared" si="338"/>
        <v>1.7259288517088804</v>
      </c>
      <c r="CK93" s="1">
        <f t="shared" si="339"/>
        <v>0.50158631074332449</v>
      </c>
      <c r="CL93" s="1">
        <f t="shared" si="340"/>
        <v>0.4364197664886314</v>
      </c>
      <c r="CM93" s="1">
        <f t="shared" si="341"/>
        <v>6.1993922768044211E-2</v>
      </c>
      <c r="CN93" s="1">
        <f t="shared" si="342"/>
        <v>0.28020380601235989</v>
      </c>
      <c r="CO93" s="1">
        <f t="shared" si="343"/>
        <v>0.37795060449282741</v>
      </c>
      <c r="CP93" s="92" t="s">
        <v>209</v>
      </c>
      <c r="CQ93" s="92" t="s">
        <v>222</v>
      </c>
      <c r="CR93" s="92" t="s">
        <v>209</v>
      </c>
      <c r="CS93" s="1">
        <f t="shared" si="418"/>
        <v>0.73617592135622589</v>
      </c>
      <c r="CT93" s="1">
        <f t="shared" si="419"/>
        <v>0.7532294664387813</v>
      </c>
      <c r="CU93" s="1">
        <f t="shared" si="420"/>
        <v>0.10699709993597957</v>
      </c>
      <c r="CV93" s="1">
        <f t="shared" si="347"/>
        <v>1.5964024877309868</v>
      </c>
      <c r="CW93" s="1">
        <f t="shared" si="348"/>
        <v>0.46114681417377024</v>
      </c>
      <c r="CX93" s="1">
        <f t="shared" si="349"/>
        <v>0.47182929883137942</v>
      </c>
      <c r="CY93" s="1">
        <f t="shared" si="350"/>
        <v>6.7023886994850304E-2</v>
      </c>
      <c r="CZ93" s="1">
        <f t="shared" si="351"/>
        <v>0.30293853641054003</v>
      </c>
      <c r="DA93" s="1">
        <f t="shared" si="352"/>
        <v>0.40861615903777393</v>
      </c>
      <c r="DB93" s="92" t="s">
        <v>209</v>
      </c>
      <c r="DC93" s="92" t="s">
        <v>222</v>
      </c>
      <c r="DD93" s="92" t="s">
        <v>209</v>
      </c>
      <c r="DE93" s="1">
        <f t="shared" si="421"/>
        <v>1.9423362931537911</v>
      </c>
      <c r="DF93" s="1">
        <f t="shared" si="422"/>
        <v>3.4628091413364785</v>
      </c>
      <c r="DG93" s="1">
        <f t="shared" si="423"/>
        <v>0.32099129980793872</v>
      </c>
      <c r="DH93" s="1">
        <f t="shared" si="368"/>
        <v>5.7261367342982084</v>
      </c>
      <c r="DI93" s="1">
        <f t="shared" si="369"/>
        <v>0.33920536363018627</v>
      </c>
      <c r="DJ93" s="1">
        <f t="shared" si="370"/>
        <v>0.60473741756725241</v>
      </c>
      <c r="DK93" s="1">
        <f t="shared" si="371"/>
        <v>5.6057218802561343E-2</v>
      </c>
      <c r="DL93" s="1">
        <f t="shared" si="372"/>
        <v>0.35842592758618752</v>
      </c>
      <c r="DM93" s="1">
        <f t="shared" si="373"/>
        <v>0.52371796623223843</v>
      </c>
      <c r="DN93" s="92" t="s">
        <v>222</v>
      </c>
      <c r="DO93" s="92" t="s">
        <v>209</v>
      </c>
      <c r="DP93" s="62">
        <f t="shared" si="374"/>
        <v>0.32099129980793872</v>
      </c>
      <c r="DQ93" s="62">
        <f t="shared" si="375"/>
        <v>1.4051454344902696</v>
      </c>
      <c r="DR93" s="62">
        <f t="shared" si="376"/>
        <v>0.28324501599744217</v>
      </c>
      <c r="DS93" s="1">
        <f t="shared" si="377"/>
        <v>2.0093817502956504</v>
      </c>
      <c r="DT93" s="1">
        <f t="shared" si="378"/>
        <v>0.15974629995555084</v>
      </c>
      <c r="DU93" s="1">
        <f t="shared" si="379"/>
        <v>0.69929242379330037</v>
      </c>
      <c r="DV93" s="1">
        <f t="shared" si="380"/>
        <v>0.14096127625114885</v>
      </c>
      <c r="DW93" s="1">
        <f t="shared" si="381"/>
        <v>0.49060748814779903</v>
      </c>
      <c r="DX93" s="1">
        <f t="shared" si="382"/>
        <v>0.60560500367899173</v>
      </c>
      <c r="DY93" s="92" t="s">
        <v>209</v>
      </c>
      <c r="DZ93" s="1">
        <f t="shared" si="383"/>
        <v>0.60423631580538095</v>
      </c>
      <c r="EA93" s="1">
        <f t="shared" si="384"/>
        <v>3.4628091413364785</v>
      </c>
      <c r="EB93" s="1">
        <f t="shared" si="385"/>
        <v>1.9423362931537911</v>
      </c>
      <c r="EC93" s="1">
        <f t="shared" si="386"/>
        <v>6.0093817502956508</v>
      </c>
      <c r="ED93" s="1">
        <f t="shared" si="387"/>
        <v>0.10054883196189918</v>
      </c>
      <c r="EE93" s="1">
        <f t="shared" si="388"/>
        <v>0.57623384321791749</v>
      </c>
      <c r="EF93" s="1">
        <f t="shared" si="389"/>
        <v>0.32321732482018334</v>
      </c>
      <c r="EG93" s="1">
        <f t="shared" si="390"/>
        <v>0.61133424642914203</v>
      </c>
      <c r="EH93" s="1">
        <f t="shared" si="391"/>
        <v>0.4990331467470559</v>
      </c>
      <c r="EI93" s="92" t="s">
        <v>222</v>
      </c>
      <c r="EJ93" s="92" t="s">
        <v>209</v>
      </c>
      <c r="EK93" s="62">
        <f t="shared" si="302"/>
        <v>0.32099129980793872</v>
      </c>
      <c r="EL93" s="62">
        <f t="shared" si="303"/>
        <v>1.9423362931537911</v>
      </c>
      <c r="EM93" s="62">
        <f t="shared" si="304"/>
        <v>0</v>
      </c>
      <c r="EN93" s="1">
        <f t="shared" si="286"/>
        <v>2.2633275929617298</v>
      </c>
      <c r="EO93" s="1">
        <f t="shared" si="287"/>
        <v>0.14182273074658985</v>
      </c>
      <c r="EP93" s="1">
        <f t="shared" si="288"/>
        <v>0.85817726925341009</v>
      </c>
      <c r="EQ93" s="1">
        <f t="shared" si="289"/>
        <v>0</v>
      </c>
      <c r="ER93" s="1">
        <f t="shared" si="290"/>
        <v>0.42908863462670505</v>
      </c>
      <c r="ES93" s="1">
        <f t="shared" si="291"/>
        <v>0.74320331612381141</v>
      </c>
    </row>
    <row r="94" spans="1:149" s="24" customFormat="1" x14ac:dyDescent="0.2">
      <c r="A94" s="91" t="s">
        <v>114</v>
      </c>
      <c r="B94" s="92" t="s">
        <v>223</v>
      </c>
      <c r="C94" s="92" t="s">
        <v>209</v>
      </c>
      <c r="D94" s="100">
        <v>3.179757543</v>
      </c>
      <c r="E94" s="100">
        <v>7.5246034000000003E-2</v>
      </c>
      <c r="F94" s="100">
        <v>24.614489949999999</v>
      </c>
      <c r="G94" s="100">
        <v>58.903144159999997</v>
      </c>
      <c r="H94" s="100">
        <v>7.5562421899999999</v>
      </c>
      <c r="I94" s="100">
        <v>8.3452320999999996E-2</v>
      </c>
      <c r="J94" s="100">
        <v>0.26218840100000002</v>
      </c>
      <c r="K94" s="100">
        <v>0</v>
      </c>
      <c r="L94" s="100">
        <v>5.3254793960000004</v>
      </c>
      <c r="M94" s="4">
        <v>0</v>
      </c>
      <c r="N94" s="4">
        <v>1</v>
      </c>
      <c r="O94">
        <f t="shared" si="356"/>
        <v>0</v>
      </c>
      <c r="P94" s="30">
        <f t="shared" si="357"/>
        <v>5.918434652339597</v>
      </c>
      <c r="R94" s="33">
        <v>11</v>
      </c>
      <c r="S94" s="92" t="s">
        <v>223</v>
      </c>
      <c r="T94" s="92" t="s">
        <v>209</v>
      </c>
      <c r="U94" s="1">
        <f t="shared" si="292"/>
        <v>78.882598437112378</v>
      </c>
      <c r="V94" s="1">
        <f t="shared" si="293"/>
        <v>2.428074669248145</v>
      </c>
      <c r="W94" s="1">
        <f t="shared" si="294"/>
        <v>482.82640153001176</v>
      </c>
      <c r="X94" s="1">
        <f t="shared" si="295"/>
        <v>980.24869628889985</v>
      </c>
      <c r="Y94" s="1">
        <f t="shared" si="296"/>
        <v>160.4297704883227</v>
      </c>
      <c r="Z94" s="1">
        <f t="shared" si="297"/>
        <v>1.4880941690442226</v>
      </c>
      <c r="AA94" s="1">
        <f t="shared" si="298"/>
        <v>5.4736618162839248</v>
      </c>
      <c r="AB94" s="1">
        <f t="shared" si="299"/>
        <v>0</v>
      </c>
      <c r="AC94" s="1">
        <f t="shared" si="300"/>
        <v>0</v>
      </c>
      <c r="AD94" s="1">
        <f t="shared" si="301"/>
        <v>74.119407042449566</v>
      </c>
      <c r="AF94" s="92" t="s">
        <v>223</v>
      </c>
      <c r="AG94" s="92" t="s">
        <v>209</v>
      </c>
      <c r="AH94" s="1">
        <f t="shared" si="392"/>
        <v>78.882598437112378</v>
      </c>
      <c r="AI94" s="1">
        <f t="shared" si="393"/>
        <v>1.2140373346240725</v>
      </c>
      <c r="AJ94" s="1">
        <f t="shared" si="394"/>
        <v>724.23960229501768</v>
      </c>
      <c r="AK94" s="1">
        <f t="shared" si="395"/>
        <v>1960.4973925777997</v>
      </c>
      <c r="AL94" s="1">
        <f t="shared" si="396"/>
        <v>80.214885244161351</v>
      </c>
      <c r="AM94" s="1">
        <f t="shared" si="397"/>
        <v>1.4880941690442226</v>
      </c>
      <c r="AN94" s="1">
        <f t="shared" si="398"/>
        <v>10.94732363256785</v>
      </c>
      <c r="AO94" s="1">
        <f t="shared" si="399"/>
        <v>0</v>
      </c>
      <c r="AP94" s="1">
        <f t="shared" si="400"/>
        <v>0</v>
      </c>
      <c r="AQ94" s="1">
        <f t="shared" si="401"/>
        <v>111.17911056367436</v>
      </c>
      <c r="AR94" s="1">
        <f t="shared" si="315"/>
        <v>2968.6630442540022</v>
      </c>
      <c r="AT94" s="92" t="s">
        <v>223</v>
      </c>
      <c r="AU94" s="92" t="s">
        <v>209</v>
      </c>
      <c r="AV94" s="22">
        <f t="shared" si="402"/>
        <v>0.29228934704722725</v>
      </c>
      <c r="AW94" s="22">
        <f t="shared" si="403"/>
        <v>8.9969191395520183E-3</v>
      </c>
      <c r="AX94" s="22">
        <f t="shared" si="404"/>
        <v>1.7890512791978914</v>
      </c>
      <c r="AY94" s="22">
        <f t="shared" si="405"/>
        <v>3.6321857679497951</v>
      </c>
      <c r="AZ94" s="22">
        <f t="shared" si="406"/>
        <v>0.59445192972886196</v>
      </c>
      <c r="BA94" s="22">
        <f t="shared" si="407"/>
        <v>5.5139420053648552E-3</v>
      </c>
      <c r="BB94" s="22">
        <f t="shared" si="408"/>
        <v>2.0281951532243856E-2</v>
      </c>
      <c r="BC94" s="22">
        <f t="shared" si="409"/>
        <v>0</v>
      </c>
      <c r="BD94" s="22">
        <f t="shared" si="410"/>
        <v>0</v>
      </c>
      <c r="BE94" s="22">
        <f t="shared" si="411"/>
        <v>0.27463995250152279</v>
      </c>
      <c r="BF94" s="33">
        <v>11</v>
      </c>
      <c r="BG94" s="17">
        <f t="shared" si="358"/>
        <v>5.9881663466964365</v>
      </c>
      <c r="BH94" s="1">
        <f t="shared" si="359"/>
        <v>0.36781423205020491</v>
      </c>
      <c r="BI94" s="1">
        <f t="shared" si="360"/>
        <v>1.4212370471476865</v>
      </c>
      <c r="BJ94">
        <v>4</v>
      </c>
      <c r="BK94" s="1">
        <f t="shared" si="361"/>
        <v>1.9881663466964365</v>
      </c>
      <c r="BL94" s="1">
        <f t="shared" si="362"/>
        <v>0.6089627908737788</v>
      </c>
      <c r="BM94" s="1">
        <f t="shared" si="363"/>
        <v>0.36781423205020403</v>
      </c>
      <c r="BN94" s="1">
        <f t="shared" si="364"/>
        <v>0.32779030695791711</v>
      </c>
      <c r="BO94" s="1">
        <f t="shared" si="365"/>
        <v>0.61447673287914373</v>
      </c>
      <c r="BP94" s="1">
        <f t="shared" si="366"/>
        <v>0.69560453900812114</v>
      </c>
      <c r="BQ94" s="1">
        <f t="shared" si="367"/>
        <v>8.1127806128977409E-2</v>
      </c>
      <c r="BR94" s="92" t="s">
        <v>209</v>
      </c>
      <c r="BS94" s="92" t="s">
        <v>223</v>
      </c>
      <c r="BT94" s="92" t="s">
        <v>209</v>
      </c>
      <c r="BU94" s="1">
        <f t="shared" si="412"/>
        <v>0.90804644198744877</v>
      </c>
      <c r="BV94" s="1">
        <f t="shared" si="413"/>
        <v>0.61447673287914373</v>
      </c>
      <c r="BW94" s="1">
        <f t="shared" si="414"/>
        <v>0.29228934704722725</v>
      </c>
      <c r="BX94" s="1">
        <f t="shared" si="329"/>
        <v>1.8148125219138196</v>
      </c>
      <c r="BY94" s="1">
        <f t="shared" si="330"/>
        <v>0.50035275325842687</v>
      </c>
      <c r="BZ94" s="1">
        <f t="shared" si="331"/>
        <v>0.33858964794398938</v>
      </c>
      <c r="CA94" s="1">
        <f t="shared" si="332"/>
        <v>0.16105759879758383</v>
      </c>
      <c r="CB94" s="1">
        <f t="shared" si="333"/>
        <v>0.33035242276957855</v>
      </c>
      <c r="CC94" s="1">
        <f t="shared" si="334"/>
        <v>0.29322723657792432</v>
      </c>
      <c r="CD94" s="92" t="s">
        <v>209</v>
      </c>
      <c r="CE94" s="92" t="s">
        <v>223</v>
      </c>
      <c r="CF94" s="92" t="s">
        <v>209</v>
      </c>
      <c r="CG94" s="1">
        <f t="shared" si="415"/>
        <v>0.90804644198744877</v>
      </c>
      <c r="CH94" s="1">
        <f t="shared" si="416"/>
        <v>0.61447673287914373</v>
      </c>
      <c r="CI94" s="1">
        <f t="shared" si="417"/>
        <v>9.7429782349075747E-2</v>
      </c>
      <c r="CJ94" s="1">
        <f t="shared" si="338"/>
        <v>1.6199529572156681</v>
      </c>
      <c r="CK94" s="1">
        <f t="shared" si="339"/>
        <v>0.56053877240248673</v>
      </c>
      <c r="CL94" s="1">
        <f t="shared" si="340"/>
        <v>0.37931764014634717</v>
      </c>
      <c r="CM94" s="1">
        <f t="shared" si="341"/>
        <v>6.0143587451166144E-2</v>
      </c>
      <c r="CN94" s="1">
        <f t="shared" si="342"/>
        <v>0.24980240752433974</v>
      </c>
      <c r="CO94" s="1">
        <f t="shared" si="343"/>
        <v>0.32849871247030066</v>
      </c>
      <c r="CP94" s="92" t="s">
        <v>209</v>
      </c>
      <c r="CQ94" s="92" t="s">
        <v>223</v>
      </c>
      <c r="CR94" s="92" t="s">
        <v>209</v>
      </c>
      <c r="CS94" s="1">
        <f t="shared" si="418"/>
        <v>0.72460724941013521</v>
      </c>
      <c r="CT94" s="1">
        <f t="shared" si="419"/>
        <v>0.61447673287914373</v>
      </c>
      <c r="CU94" s="1">
        <f t="shared" si="420"/>
        <v>9.7429782349075747E-2</v>
      </c>
      <c r="CV94" s="1">
        <f t="shared" si="347"/>
        <v>1.4365137646383546</v>
      </c>
      <c r="CW94" s="1">
        <f t="shared" si="348"/>
        <v>0.50442067959756487</v>
      </c>
      <c r="CX94" s="1">
        <f t="shared" si="349"/>
        <v>0.42775554819263395</v>
      </c>
      <c r="CY94" s="1">
        <f t="shared" si="350"/>
        <v>6.7823772209801209E-2</v>
      </c>
      <c r="CZ94" s="1">
        <f t="shared" si="351"/>
        <v>0.28170154630611821</v>
      </c>
      <c r="DA94" s="1">
        <f t="shared" si="352"/>
        <v>0.37044717134455968</v>
      </c>
      <c r="DB94" s="92" t="s">
        <v>209</v>
      </c>
      <c r="DC94" s="92" t="s">
        <v>223</v>
      </c>
      <c r="DD94" s="92" t="s">
        <v>209</v>
      </c>
      <c r="DE94" s="1">
        <f t="shared" si="421"/>
        <v>1.7890512791978914</v>
      </c>
      <c r="DF94" s="1">
        <f t="shared" si="422"/>
        <v>3.6321857679497951</v>
      </c>
      <c r="DG94" s="1">
        <f t="shared" si="423"/>
        <v>0.29228934704722725</v>
      </c>
      <c r="DH94" s="1">
        <f t="shared" si="368"/>
        <v>5.7135263941949139</v>
      </c>
      <c r="DI94" s="1">
        <f t="shared" si="369"/>
        <v>0.3131255823051089</v>
      </c>
      <c r="DJ94" s="1">
        <f t="shared" si="370"/>
        <v>0.6357169841098812</v>
      </c>
      <c r="DK94" s="1">
        <f t="shared" si="371"/>
        <v>5.1157433585009876E-2</v>
      </c>
      <c r="DL94" s="1">
        <f t="shared" si="372"/>
        <v>0.36901592563995045</v>
      </c>
      <c r="DM94" s="1">
        <f t="shared" si="373"/>
        <v>0.55054705785638536</v>
      </c>
      <c r="DN94" s="92" t="s">
        <v>223</v>
      </c>
      <c r="DO94" s="92" t="s">
        <v>209</v>
      </c>
      <c r="DP94" s="62">
        <f t="shared" si="374"/>
        <v>0.29228934704722725</v>
      </c>
      <c r="DQ94" s="62">
        <f t="shared" si="375"/>
        <v>1.4212370471476865</v>
      </c>
      <c r="DR94" s="62">
        <f t="shared" si="376"/>
        <v>0.27463995250152279</v>
      </c>
      <c r="DS94" s="1">
        <f t="shared" si="377"/>
        <v>1.9881663466964365</v>
      </c>
      <c r="DT94" s="1">
        <f t="shared" si="378"/>
        <v>0.1470145330308498</v>
      </c>
      <c r="DU94" s="1">
        <f t="shared" si="379"/>
        <v>0.71484815619640318</v>
      </c>
      <c r="DV94" s="1">
        <f t="shared" si="380"/>
        <v>0.13813731077274705</v>
      </c>
      <c r="DW94" s="1">
        <f t="shared" si="381"/>
        <v>0.49556138887094864</v>
      </c>
      <c r="DX94" s="1">
        <f t="shared" si="382"/>
        <v>0.61907666311455145</v>
      </c>
      <c r="DY94" s="92" t="s">
        <v>209</v>
      </c>
      <c r="DZ94" s="1">
        <f t="shared" si="383"/>
        <v>0.56692929954875004</v>
      </c>
      <c r="EA94" s="1">
        <f t="shared" si="384"/>
        <v>3.6321857679497951</v>
      </c>
      <c r="EB94" s="1">
        <f t="shared" si="385"/>
        <v>1.7890512791978914</v>
      </c>
      <c r="EC94" s="1">
        <f t="shared" si="386"/>
        <v>5.9881663466964365</v>
      </c>
      <c r="ED94" s="1">
        <f t="shared" si="387"/>
        <v>9.4674941664156465E-2</v>
      </c>
      <c r="EE94" s="1">
        <f t="shared" si="388"/>
        <v>0.60656059929824868</v>
      </c>
      <c r="EF94" s="1">
        <f t="shared" si="389"/>
        <v>0.29876445903759485</v>
      </c>
      <c r="EG94" s="1">
        <f t="shared" si="390"/>
        <v>0.60204475868671925</v>
      </c>
      <c r="EH94" s="1">
        <f t="shared" si="391"/>
        <v>0.52529688792699691</v>
      </c>
      <c r="EI94" s="92" t="s">
        <v>223</v>
      </c>
      <c r="EJ94" s="92" t="s">
        <v>209</v>
      </c>
      <c r="EK94" s="62">
        <f t="shared" si="302"/>
        <v>0.29228934704722725</v>
      </c>
      <c r="EL94" s="62">
        <f t="shared" si="303"/>
        <v>1.7890512791978914</v>
      </c>
      <c r="EM94" s="62">
        <f t="shared" si="304"/>
        <v>0</v>
      </c>
      <c r="EN94" s="1">
        <f t="shared" si="286"/>
        <v>2.0813406262451188</v>
      </c>
      <c r="EO94" s="1">
        <f t="shared" si="287"/>
        <v>0.14043321086493049</v>
      </c>
      <c r="EP94" s="1">
        <f t="shared" si="288"/>
        <v>0.85956678913506945</v>
      </c>
      <c r="EQ94" s="1">
        <f t="shared" si="289"/>
        <v>0</v>
      </c>
      <c r="ER94" s="1">
        <f t="shared" si="290"/>
        <v>0.42978339456753473</v>
      </c>
      <c r="ES94" s="1">
        <f t="shared" si="291"/>
        <v>0.74440667564039187</v>
      </c>
    </row>
    <row r="95" spans="1:149" s="24" customFormat="1" x14ac:dyDescent="0.2">
      <c r="A95" s="91" t="s">
        <v>114</v>
      </c>
      <c r="B95" s="92" t="s">
        <v>224</v>
      </c>
      <c r="C95" s="92" t="s">
        <v>209</v>
      </c>
      <c r="D95" s="100">
        <v>3.7081433150000001</v>
      </c>
      <c r="E95" s="100">
        <v>0.138619148</v>
      </c>
      <c r="F95" s="100">
        <v>26.739937340000001</v>
      </c>
      <c r="G95" s="100">
        <v>55.766118480000003</v>
      </c>
      <c r="H95" s="100">
        <v>10.35049574</v>
      </c>
      <c r="I95" s="100">
        <v>3.2019048000000001E-2</v>
      </c>
      <c r="J95" s="100">
        <v>0.30714556799999998</v>
      </c>
      <c r="K95" s="100">
        <v>0</v>
      </c>
      <c r="L95" s="100">
        <v>2.9575213549999999</v>
      </c>
      <c r="M95" s="4">
        <v>0</v>
      </c>
      <c r="N95" s="4">
        <v>1</v>
      </c>
      <c r="O95">
        <f t="shared" si="356"/>
        <v>0</v>
      </c>
      <c r="P95" s="30">
        <f t="shared" si="357"/>
        <v>3.2868208795650662</v>
      </c>
      <c r="R95" s="33">
        <v>11</v>
      </c>
      <c r="S95" s="92" t="s">
        <v>224</v>
      </c>
      <c r="T95" s="92" t="s">
        <v>209</v>
      </c>
      <c r="U95" s="1">
        <f t="shared" si="292"/>
        <v>91.990655296452488</v>
      </c>
      <c r="V95" s="1">
        <f t="shared" si="293"/>
        <v>4.4730283317199095</v>
      </c>
      <c r="W95" s="1">
        <f t="shared" si="294"/>
        <v>524.51819027069439</v>
      </c>
      <c r="X95" s="1">
        <f t="shared" si="295"/>
        <v>928.04324313529708</v>
      </c>
      <c r="Y95" s="1">
        <f t="shared" si="296"/>
        <v>219.75574819532909</v>
      </c>
      <c r="Z95" s="1">
        <f t="shared" si="297"/>
        <v>0.5709530670470756</v>
      </c>
      <c r="AA95" s="1">
        <f t="shared" si="298"/>
        <v>6.4122248016701455</v>
      </c>
      <c r="AB95" s="1">
        <f t="shared" si="299"/>
        <v>0</v>
      </c>
      <c r="AC95" s="1">
        <f t="shared" si="300"/>
        <v>0</v>
      </c>
      <c r="AD95" s="1">
        <f t="shared" si="301"/>
        <v>41.162440570633265</v>
      </c>
      <c r="AF95" s="92" t="s">
        <v>224</v>
      </c>
      <c r="AG95" s="92" t="s">
        <v>209</v>
      </c>
      <c r="AH95" s="1">
        <f t="shared" si="392"/>
        <v>91.990655296452488</v>
      </c>
      <c r="AI95" s="1">
        <f t="shared" si="393"/>
        <v>2.2365141658599548</v>
      </c>
      <c r="AJ95" s="1">
        <f t="shared" si="394"/>
        <v>786.77728540604153</v>
      </c>
      <c r="AK95" s="1">
        <f t="shared" si="395"/>
        <v>1856.0864862705942</v>
      </c>
      <c r="AL95" s="1">
        <f t="shared" si="396"/>
        <v>109.87787409766455</v>
      </c>
      <c r="AM95" s="1">
        <f t="shared" si="397"/>
        <v>0.5709530670470756</v>
      </c>
      <c r="AN95" s="1">
        <f t="shared" si="398"/>
        <v>12.824449603340291</v>
      </c>
      <c r="AO95" s="1">
        <f t="shared" si="399"/>
        <v>0</v>
      </c>
      <c r="AP95" s="1">
        <f t="shared" si="400"/>
        <v>0</v>
      </c>
      <c r="AQ95" s="1">
        <f t="shared" si="401"/>
        <v>61.743660855949898</v>
      </c>
      <c r="AR95" s="1">
        <f t="shared" si="315"/>
        <v>2922.1078787629499</v>
      </c>
      <c r="AT95" s="92" t="s">
        <v>224</v>
      </c>
      <c r="AU95" s="92" t="s">
        <v>209</v>
      </c>
      <c r="AV95" s="22">
        <f t="shared" si="402"/>
        <v>0.34629016115905881</v>
      </c>
      <c r="AW95" s="22">
        <f t="shared" si="403"/>
        <v>1.6838294029633438E-2</v>
      </c>
      <c r="AX95" s="22">
        <f t="shared" si="404"/>
        <v>1.9744993451166468</v>
      </c>
      <c r="AY95" s="22">
        <f t="shared" si="405"/>
        <v>3.4935314156881643</v>
      </c>
      <c r="AZ95" s="22">
        <f t="shared" si="406"/>
        <v>0.82724982459305008</v>
      </c>
      <c r="BA95" s="22">
        <f t="shared" si="407"/>
        <v>2.1492990670065959E-3</v>
      </c>
      <c r="BB95" s="22">
        <f t="shared" si="408"/>
        <v>2.4138216569961742E-2</v>
      </c>
      <c r="BC95" s="22">
        <f t="shared" si="409"/>
        <v>0</v>
      </c>
      <c r="BD95" s="22">
        <f t="shared" si="410"/>
        <v>0</v>
      </c>
      <c r="BE95" s="22">
        <f t="shared" si="411"/>
        <v>0.15495213218091367</v>
      </c>
      <c r="BF95" s="33">
        <v>11</v>
      </c>
      <c r="BG95" s="17">
        <f t="shared" si="358"/>
        <v>5.969273054144784</v>
      </c>
      <c r="BH95" s="1">
        <f t="shared" si="359"/>
        <v>0.50646858431183572</v>
      </c>
      <c r="BI95" s="1">
        <f t="shared" si="360"/>
        <v>1.4680307608048111</v>
      </c>
      <c r="BJ95">
        <v>4</v>
      </c>
      <c r="BK95" s="1">
        <f t="shared" si="361"/>
        <v>1.9692730541447836</v>
      </c>
      <c r="BL95" s="1">
        <f t="shared" si="362"/>
        <v>0.84623741768969007</v>
      </c>
      <c r="BM95" s="1">
        <f t="shared" si="363"/>
        <v>0.50646858431183617</v>
      </c>
      <c r="BN95" s="1">
        <f t="shared" si="364"/>
        <v>0.43847099872470796</v>
      </c>
      <c r="BO95" s="1">
        <f t="shared" si="365"/>
        <v>0.84838671675669675</v>
      </c>
      <c r="BP95" s="1">
        <f t="shared" si="366"/>
        <v>0.94493958303654413</v>
      </c>
      <c r="BQ95" s="1">
        <f t="shared" si="367"/>
        <v>9.6552866279847382E-2</v>
      </c>
      <c r="BR95" s="92" t="s">
        <v>209</v>
      </c>
      <c r="BS95" s="92" t="s">
        <v>224</v>
      </c>
      <c r="BT95" s="92" t="s">
        <v>209</v>
      </c>
      <c r="BU95" s="1">
        <f t="shared" si="412"/>
        <v>0.87338285392204107</v>
      </c>
      <c r="BV95" s="1">
        <f t="shared" si="413"/>
        <v>0.84838671675669675</v>
      </c>
      <c r="BW95" s="1">
        <f t="shared" si="414"/>
        <v>0.34629016115905881</v>
      </c>
      <c r="BX95" s="1">
        <f t="shared" si="329"/>
        <v>2.0680597318377965</v>
      </c>
      <c r="BY95" s="1">
        <f t="shared" si="330"/>
        <v>0.42231993615866353</v>
      </c>
      <c r="BZ95" s="1">
        <f t="shared" si="331"/>
        <v>0.41023317832448275</v>
      </c>
      <c r="CA95" s="1">
        <f t="shared" si="332"/>
        <v>0.16744688551685377</v>
      </c>
      <c r="CB95" s="1">
        <f t="shared" si="333"/>
        <v>0.37256347467909512</v>
      </c>
      <c r="CC95" s="1">
        <f t="shared" si="334"/>
        <v>0.35527235390423378</v>
      </c>
      <c r="CD95" s="92" t="s">
        <v>209</v>
      </c>
      <c r="CE95" s="92" t="s">
        <v>224</v>
      </c>
      <c r="CF95" s="92" t="s">
        <v>209</v>
      </c>
      <c r="CG95" s="1">
        <f t="shared" si="415"/>
        <v>0.87338285392204107</v>
      </c>
      <c r="CH95" s="1">
        <f t="shared" si="416"/>
        <v>0.84838671675669675</v>
      </c>
      <c r="CI95" s="1">
        <f t="shared" si="417"/>
        <v>0.11543005371968627</v>
      </c>
      <c r="CJ95" s="1">
        <f t="shared" si="338"/>
        <v>1.8371996243984239</v>
      </c>
      <c r="CK95" s="1">
        <f t="shared" si="339"/>
        <v>0.47538810825090561</v>
      </c>
      <c r="CL95" s="1">
        <f t="shared" si="340"/>
        <v>0.46178254419929687</v>
      </c>
      <c r="CM95" s="1">
        <f t="shared" si="341"/>
        <v>6.2829347549797646E-2</v>
      </c>
      <c r="CN95" s="1">
        <f t="shared" si="342"/>
        <v>0.29372061964944607</v>
      </c>
      <c r="CO95" s="1">
        <f t="shared" si="343"/>
        <v>0.39991541430080146</v>
      </c>
      <c r="CP95" s="92" t="s">
        <v>209</v>
      </c>
      <c r="CQ95" s="92" t="s">
        <v>224</v>
      </c>
      <c r="CR95" s="92" t="s">
        <v>209</v>
      </c>
      <c r="CS95" s="1">
        <f t="shared" si="418"/>
        <v>0.64053238027043191</v>
      </c>
      <c r="CT95" s="1">
        <f t="shared" si="419"/>
        <v>0.84838671675669675</v>
      </c>
      <c r="CU95" s="1">
        <f t="shared" si="420"/>
        <v>0.11543005371968627</v>
      </c>
      <c r="CV95" s="1">
        <f t="shared" si="347"/>
        <v>1.6043491507468148</v>
      </c>
      <c r="CW95" s="1">
        <f t="shared" si="348"/>
        <v>0.39924749545463217</v>
      </c>
      <c r="CX95" s="1">
        <f t="shared" si="349"/>
        <v>0.52880429198455825</v>
      </c>
      <c r="CY95" s="1">
        <f t="shared" si="350"/>
        <v>7.1948212560809646E-2</v>
      </c>
      <c r="CZ95" s="1">
        <f t="shared" si="351"/>
        <v>0.33635035855308876</v>
      </c>
      <c r="DA95" s="1">
        <f t="shared" si="352"/>
        <v>0.45795795048887122</v>
      </c>
      <c r="DB95" s="92" t="s">
        <v>209</v>
      </c>
      <c r="DC95" s="92" t="s">
        <v>224</v>
      </c>
      <c r="DD95" s="92" t="s">
        <v>209</v>
      </c>
      <c r="DE95" s="1">
        <f t="shared" si="421"/>
        <v>1.9744993451166468</v>
      </c>
      <c r="DF95" s="1">
        <f t="shared" si="422"/>
        <v>3.4935314156881643</v>
      </c>
      <c r="DG95" s="1">
        <f t="shared" si="423"/>
        <v>0.34629016115905881</v>
      </c>
      <c r="DH95" s="1">
        <f t="shared" si="368"/>
        <v>5.8143209219638701</v>
      </c>
      <c r="DI95" s="1">
        <f t="shared" si="369"/>
        <v>0.33959242560173847</v>
      </c>
      <c r="DJ95" s="1">
        <f t="shared" si="370"/>
        <v>0.60084943066888263</v>
      </c>
      <c r="DK95" s="1">
        <f t="shared" si="371"/>
        <v>5.9558143729378864E-2</v>
      </c>
      <c r="DL95" s="1">
        <f t="shared" si="372"/>
        <v>0.35998285906382016</v>
      </c>
      <c r="DM95" s="1">
        <f t="shared" si="373"/>
        <v>0.52035087080866915</v>
      </c>
      <c r="DN95" s="92" t="s">
        <v>224</v>
      </c>
      <c r="DO95" s="92" t="s">
        <v>209</v>
      </c>
      <c r="DP95" s="62">
        <f t="shared" si="374"/>
        <v>0.34629016115905881</v>
      </c>
      <c r="DQ95" s="62">
        <f t="shared" si="375"/>
        <v>1.4680307608048111</v>
      </c>
      <c r="DR95" s="62">
        <f t="shared" si="376"/>
        <v>0.15495213218091367</v>
      </c>
      <c r="DS95" s="1">
        <f t="shared" si="377"/>
        <v>1.9692730541447836</v>
      </c>
      <c r="DT95" s="1">
        <f t="shared" si="378"/>
        <v>0.17584669654125024</v>
      </c>
      <c r="DU95" s="1">
        <f t="shared" si="379"/>
        <v>0.74546836342223144</v>
      </c>
      <c r="DV95" s="1">
        <f t="shared" si="380"/>
        <v>7.8684940036518353E-2</v>
      </c>
      <c r="DW95" s="1">
        <f t="shared" si="381"/>
        <v>0.4514191217476341</v>
      </c>
      <c r="DX95" s="1">
        <f t="shared" si="382"/>
        <v>0.64559454044126263</v>
      </c>
      <c r="DY95" s="92" t="s">
        <v>209</v>
      </c>
      <c r="DZ95" s="1">
        <f t="shared" si="383"/>
        <v>0.5012422933399725</v>
      </c>
      <c r="EA95" s="1">
        <f t="shared" si="384"/>
        <v>3.4935314156881643</v>
      </c>
      <c r="EB95" s="1">
        <f t="shared" si="385"/>
        <v>1.9744993451166468</v>
      </c>
      <c r="EC95" s="1">
        <f t="shared" si="386"/>
        <v>5.969273054144784</v>
      </c>
      <c r="ED95" s="1">
        <f t="shared" si="387"/>
        <v>8.3970407919593038E-2</v>
      </c>
      <c r="EE95" s="1">
        <f t="shared" si="388"/>
        <v>0.58525240577869353</v>
      </c>
      <c r="EF95" s="1">
        <f t="shared" si="389"/>
        <v>0.33077718630171338</v>
      </c>
      <c r="EG95" s="1">
        <f t="shared" si="390"/>
        <v>0.6234033891910602</v>
      </c>
      <c r="EH95" s="1">
        <f t="shared" si="391"/>
        <v>0.50684345103030715</v>
      </c>
      <c r="EI95" s="92" t="s">
        <v>224</v>
      </c>
      <c r="EJ95" s="92" t="s">
        <v>209</v>
      </c>
      <c r="EK95" s="62">
        <f t="shared" si="302"/>
        <v>0.34629016115905881</v>
      </c>
      <c r="EL95" s="62">
        <f t="shared" si="303"/>
        <v>1.9744993451166468</v>
      </c>
      <c r="EM95" s="62">
        <f t="shared" si="304"/>
        <v>0</v>
      </c>
      <c r="EN95" s="1">
        <f t="shared" si="286"/>
        <v>2.3207895062757058</v>
      </c>
      <c r="EO95" s="1">
        <f t="shared" si="287"/>
        <v>0.14921222291924657</v>
      </c>
      <c r="EP95" s="1">
        <f t="shared" si="288"/>
        <v>0.85078777708075337</v>
      </c>
      <c r="EQ95" s="1">
        <f t="shared" si="289"/>
        <v>0</v>
      </c>
      <c r="ER95" s="1">
        <f t="shared" si="290"/>
        <v>0.42539388854037669</v>
      </c>
      <c r="ES95" s="1">
        <f t="shared" si="291"/>
        <v>0.73680382818122436</v>
      </c>
    </row>
    <row r="96" spans="1:149" s="24" customFormat="1" x14ac:dyDescent="0.2">
      <c r="A96" s="91" t="s">
        <v>114</v>
      </c>
      <c r="B96" s="92" t="s">
        <v>225</v>
      </c>
      <c r="C96" s="92" t="s">
        <v>209</v>
      </c>
      <c r="D96" s="100">
        <v>3.5361385529999998</v>
      </c>
      <c r="E96" s="100">
        <v>7.4208933000000005E-2</v>
      </c>
      <c r="F96" s="100">
        <v>27.74738717</v>
      </c>
      <c r="G96" s="100">
        <v>55.98816137</v>
      </c>
      <c r="H96" s="100">
        <v>10.108384239999999</v>
      </c>
      <c r="I96" s="100">
        <v>7.1151273000000001E-2</v>
      </c>
      <c r="J96" s="100">
        <v>0.258245483</v>
      </c>
      <c r="K96" s="100">
        <v>7.2878512000000006E-2</v>
      </c>
      <c r="L96" s="100">
        <v>2.1434444570000002</v>
      </c>
      <c r="M96" s="4">
        <v>0</v>
      </c>
      <c r="N96" s="4">
        <v>1</v>
      </c>
      <c r="O96">
        <f t="shared" si="356"/>
        <v>0</v>
      </c>
      <c r="P96" s="30">
        <f t="shared" si="357"/>
        <v>2.3821021557613085</v>
      </c>
      <c r="R96" s="33">
        <v>11</v>
      </c>
      <c r="S96" s="92" t="s">
        <v>225</v>
      </c>
      <c r="T96" s="92" t="s">
        <v>209</v>
      </c>
      <c r="U96" s="1">
        <f t="shared" si="292"/>
        <v>87.723605879434373</v>
      </c>
      <c r="V96" s="1">
        <f t="shared" si="293"/>
        <v>2.3946090029041627</v>
      </c>
      <c r="W96" s="1">
        <f t="shared" si="294"/>
        <v>544.27985817967829</v>
      </c>
      <c r="X96" s="1">
        <f t="shared" si="295"/>
        <v>931.73841521051759</v>
      </c>
      <c r="Y96" s="1">
        <f t="shared" si="296"/>
        <v>214.61537664543522</v>
      </c>
      <c r="Z96" s="1">
        <f t="shared" si="297"/>
        <v>1.2687459522111271</v>
      </c>
      <c r="AA96" s="1">
        <f t="shared" si="298"/>
        <v>5.3913462004175363</v>
      </c>
      <c r="AB96" s="1">
        <f t="shared" si="299"/>
        <v>1.0273637319664946</v>
      </c>
      <c r="AC96" s="1">
        <f t="shared" si="300"/>
        <v>0</v>
      </c>
      <c r="AD96" s="1">
        <f t="shared" si="301"/>
        <v>29.832212345163541</v>
      </c>
      <c r="AF96" s="92" t="s">
        <v>225</v>
      </c>
      <c r="AG96" s="92" t="s">
        <v>209</v>
      </c>
      <c r="AH96" s="1">
        <f t="shared" si="392"/>
        <v>87.723605879434373</v>
      </c>
      <c r="AI96" s="1">
        <f t="shared" si="393"/>
        <v>1.1973045014520813</v>
      </c>
      <c r="AJ96" s="1">
        <f t="shared" si="394"/>
        <v>816.41978726951743</v>
      </c>
      <c r="AK96" s="1">
        <f t="shared" si="395"/>
        <v>1863.4768304210352</v>
      </c>
      <c r="AL96" s="1">
        <f t="shared" si="396"/>
        <v>107.30768832271761</v>
      </c>
      <c r="AM96" s="1">
        <f t="shared" si="397"/>
        <v>1.2687459522111271</v>
      </c>
      <c r="AN96" s="1">
        <f t="shared" si="398"/>
        <v>10.782692400835073</v>
      </c>
      <c r="AO96" s="1">
        <f t="shared" si="399"/>
        <v>1.0273637319664946</v>
      </c>
      <c r="AP96" s="1">
        <f t="shared" si="400"/>
        <v>0</v>
      </c>
      <c r="AQ96" s="1">
        <f t="shared" si="401"/>
        <v>44.748318517745311</v>
      </c>
      <c r="AR96" s="1">
        <f t="shared" si="315"/>
        <v>2933.9523369969147</v>
      </c>
      <c r="AT96" s="92" t="s">
        <v>225</v>
      </c>
      <c r="AU96" s="92" t="s">
        <v>209</v>
      </c>
      <c r="AV96" s="22">
        <f t="shared" si="402"/>
        <v>0.32889411750344766</v>
      </c>
      <c r="AW96" s="22">
        <f t="shared" si="403"/>
        <v>8.9778892110112321E-3</v>
      </c>
      <c r="AX96" s="22">
        <f t="shared" si="404"/>
        <v>2.040618848670396</v>
      </c>
      <c r="AY96" s="22">
        <f t="shared" si="405"/>
        <v>3.4932818908047829</v>
      </c>
      <c r="AZ96" s="22">
        <f t="shared" si="406"/>
        <v>0.80463786453878916</v>
      </c>
      <c r="BA96" s="22">
        <f t="shared" si="407"/>
        <v>4.7567935233083754E-3</v>
      </c>
      <c r="BB96" s="22">
        <f t="shared" si="408"/>
        <v>2.021328276426437E-2</v>
      </c>
      <c r="BC96" s="22">
        <f t="shared" si="409"/>
        <v>3.8518011724753263E-3</v>
      </c>
      <c r="BD96" s="22">
        <f t="shared" si="410"/>
        <v>0</v>
      </c>
      <c r="BE96" s="22">
        <f t="shared" si="411"/>
        <v>0.11184719385478688</v>
      </c>
      <c r="BF96" s="33">
        <v>11</v>
      </c>
      <c r="BG96" s="17">
        <f t="shared" si="358"/>
        <v>5.9784938520058875</v>
      </c>
      <c r="BH96" s="1">
        <f t="shared" si="359"/>
        <v>0.50671810919521709</v>
      </c>
      <c r="BI96" s="1">
        <f t="shared" si="360"/>
        <v>1.5339007394751789</v>
      </c>
      <c r="BJ96">
        <v>4</v>
      </c>
      <c r="BK96" s="1">
        <f t="shared" si="361"/>
        <v>1.9746420508334135</v>
      </c>
      <c r="BL96" s="1">
        <f t="shared" si="362"/>
        <v>0.81837254727310882</v>
      </c>
      <c r="BM96" s="1">
        <f t="shared" si="363"/>
        <v>0.50671810919521754</v>
      </c>
      <c r="BN96" s="1">
        <f t="shared" si="364"/>
        <v>0.4049679650032072</v>
      </c>
      <c r="BO96" s="1">
        <f t="shared" si="365"/>
        <v>0.82312934079641709</v>
      </c>
      <c r="BP96" s="1">
        <f t="shared" si="366"/>
        <v>0.91168607419842473</v>
      </c>
      <c r="BQ96" s="1">
        <f t="shared" si="367"/>
        <v>8.8556733402007648E-2</v>
      </c>
      <c r="BR96" s="92" t="s">
        <v>209</v>
      </c>
      <c r="BS96" s="92" t="s">
        <v>225</v>
      </c>
      <c r="BT96" s="92" t="s">
        <v>209</v>
      </c>
      <c r="BU96" s="1">
        <f t="shared" si="412"/>
        <v>0.87332047270119573</v>
      </c>
      <c r="BV96" s="1">
        <f t="shared" si="413"/>
        <v>0.8231293407964172</v>
      </c>
      <c r="BW96" s="1">
        <f t="shared" si="414"/>
        <v>0.33274591867592296</v>
      </c>
      <c r="BX96" s="1">
        <f t="shared" si="329"/>
        <v>2.0291957321735357</v>
      </c>
      <c r="BY96" s="1">
        <f t="shared" si="330"/>
        <v>0.43037764117794325</v>
      </c>
      <c r="BZ96" s="1">
        <f t="shared" si="331"/>
        <v>0.40564314607282231</v>
      </c>
      <c r="CA96" s="1">
        <f t="shared" si="332"/>
        <v>0.16397921274923455</v>
      </c>
      <c r="CB96" s="1">
        <f t="shared" si="333"/>
        <v>0.36680078578564568</v>
      </c>
      <c r="CC96" s="1">
        <f t="shared" si="334"/>
        <v>0.35129726937010597</v>
      </c>
      <c r="CD96" s="92" t="s">
        <v>209</v>
      </c>
      <c r="CE96" s="92" t="s">
        <v>225</v>
      </c>
      <c r="CF96" s="92" t="s">
        <v>209</v>
      </c>
      <c r="CG96" s="1">
        <f t="shared" si="415"/>
        <v>0.87332047270119573</v>
      </c>
      <c r="CH96" s="1">
        <f t="shared" si="416"/>
        <v>0.8231293407964172</v>
      </c>
      <c r="CI96" s="1">
        <f t="shared" si="417"/>
        <v>0.11091530622530765</v>
      </c>
      <c r="CJ96" s="1">
        <f t="shared" si="338"/>
        <v>1.8073651197229206</v>
      </c>
      <c r="CK96" s="1">
        <f t="shared" si="339"/>
        <v>0.483200911188925</v>
      </c>
      <c r="CL96" s="1">
        <f t="shared" si="340"/>
        <v>0.45543057781407648</v>
      </c>
      <c r="CM96" s="1">
        <f t="shared" si="341"/>
        <v>6.1368510996998547E-2</v>
      </c>
      <c r="CN96" s="1">
        <f t="shared" si="342"/>
        <v>0.28908379990403676</v>
      </c>
      <c r="CO96" s="1">
        <f t="shared" si="343"/>
        <v>0.39441445004721576</v>
      </c>
      <c r="CP96" s="92" t="s">
        <v>209</v>
      </c>
      <c r="CQ96" s="92" t="s">
        <v>225</v>
      </c>
      <c r="CR96" s="92" t="s">
        <v>209</v>
      </c>
      <c r="CS96" s="1">
        <f t="shared" si="418"/>
        <v>0.66466835086438292</v>
      </c>
      <c r="CT96" s="1">
        <f t="shared" si="419"/>
        <v>0.8231293407964172</v>
      </c>
      <c r="CU96" s="1">
        <f t="shared" si="420"/>
        <v>0.11091530622530765</v>
      </c>
      <c r="CV96" s="1">
        <f t="shared" si="347"/>
        <v>1.5987129978861079</v>
      </c>
      <c r="CW96" s="1">
        <f t="shared" si="348"/>
        <v>0.41575214046751235</v>
      </c>
      <c r="CX96" s="1">
        <f t="shared" si="349"/>
        <v>0.51486998722397126</v>
      </c>
      <c r="CY96" s="1">
        <f t="shared" si="350"/>
        <v>6.9377872308516275E-2</v>
      </c>
      <c r="CZ96" s="1">
        <f t="shared" si="351"/>
        <v>0.3268128659205019</v>
      </c>
      <c r="DA96" s="1">
        <f t="shared" si="352"/>
        <v>0.44589048858212843</v>
      </c>
      <c r="DB96" s="92" t="s">
        <v>209</v>
      </c>
      <c r="DC96" s="92" t="s">
        <v>225</v>
      </c>
      <c r="DD96" s="92" t="s">
        <v>209</v>
      </c>
      <c r="DE96" s="1">
        <f t="shared" si="421"/>
        <v>2.040618848670396</v>
      </c>
      <c r="DF96" s="1">
        <f t="shared" si="422"/>
        <v>3.4932818908047829</v>
      </c>
      <c r="DG96" s="1">
        <f t="shared" si="423"/>
        <v>0.33274591867592296</v>
      </c>
      <c r="DH96" s="1">
        <f t="shared" si="368"/>
        <v>5.8666466581511019</v>
      </c>
      <c r="DI96" s="1">
        <f t="shared" si="369"/>
        <v>0.34783394459851541</v>
      </c>
      <c r="DJ96" s="1">
        <f t="shared" si="370"/>
        <v>0.59544780764173466</v>
      </c>
      <c r="DK96" s="1">
        <f t="shared" si="371"/>
        <v>5.6718247759749901E-2</v>
      </c>
      <c r="DL96" s="1">
        <f t="shared" si="372"/>
        <v>0.3544421515806172</v>
      </c>
      <c r="DM96" s="1">
        <f t="shared" si="373"/>
        <v>0.51567292804549203</v>
      </c>
      <c r="DN96" s="92" t="s">
        <v>225</v>
      </c>
      <c r="DO96" s="92" t="s">
        <v>209</v>
      </c>
      <c r="DP96" s="62">
        <f t="shared" si="374"/>
        <v>0.32889411750344766</v>
      </c>
      <c r="DQ96" s="62">
        <f t="shared" si="375"/>
        <v>1.5339007394751789</v>
      </c>
      <c r="DR96" s="62">
        <f t="shared" si="376"/>
        <v>0.11184719385478688</v>
      </c>
      <c r="DS96" s="1">
        <f t="shared" si="377"/>
        <v>1.9746420508334135</v>
      </c>
      <c r="DT96" s="1">
        <f t="shared" si="378"/>
        <v>0.16655885423114294</v>
      </c>
      <c r="DU96" s="1">
        <f t="shared" si="379"/>
        <v>0.77679938945277893</v>
      </c>
      <c r="DV96" s="1">
        <f t="shared" si="380"/>
        <v>5.6641756316078082E-2</v>
      </c>
      <c r="DW96" s="1">
        <f t="shared" si="381"/>
        <v>0.44504145104246756</v>
      </c>
      <c r="DX96" s="1">
        <f t="shared" si="382"/>
        <v>0.67272800491034823</v>
      </c>
      <c r="DY96" s="92" t="s">
        <v>209</v>
      </c>
      <c r="DZ96" s="1">
        <f t="shared" si="383"/>
        <v>0.44074131135823452</v>
      </c>
      <c r="EA96" s="1">
        <f t="shared" si="384"/>
        <v>3.4932818908047829</v>
      </c>
      <c r="EB96" s="1">
        <f t="shared" si="385"/>
        <v>2.040618848670396</v>
      </c>
      <c r="EC96" s="1">
        <f t="shared" si="386"/>
        <v>5.9746420508334133</v>
      </c>
      <c r="ED96" s="1">
        <f t="shared" si="387"/>
        <v>7.3768655529205265E-2</v>
      </c>
      <c r="EE96" s="1">
        <f t="shared" si="388"/>
        <v>0.58468471601867744</v>
      </c>
      <c r="EF96" s="1">
        <f t="shared" si="389"/>
        <v>0.34154662845211731</v>
      </c>
      <c r="EG96" s="1">
        <f t="shared" si="390"/>
        <v>0.63388898646145608</v>
      </c>
      <c r="EH96" s="1">
        <f t="shared" si="391"/>
        <v>0.5063518172766649</v>
      </c>
      <c r="EI96" s="92" t="s">
        <v>225</v>
      </c>
      <c r="EJ96" s="92" t="s">
        <v>209</v>
      </c>
      <c r="EK96" s="62">
        <f t="shared" si="302"/>
        <v>0.32889411750344766</v>
      </c>
      <c r="EL96" s="62">
        <f t="shared" si="303"/>
        <v>2.040618848670396</v>
      </c>
      <c r="EM96" s="62">
        <f t="shared" si="304"/>
        <v>0</v>
      </c>
      <c r="EN96" s="1">
        <f t="shared" si="286"/>
        <v>2.3695129661738434</v>
      </c>
      <c r="EO96" s="1">
        <f t="shared" si="287"/>
        <v>0.13880241306909893</v>
      </c>
      <c r="EP96" s="1">
        <f t="shared" si="288"/>
        <v>0.8611975869309012</v>
      </c>
      <c r="EQ96" s="1">
        <f t="shared" si="289"/>
        <v>0</v>
      </c>
      <c r="ER96" s="1">
        <f t="shared" si="290"/>
        <v>0.4305987934654506</v>
      </c>
      <c r="ES96" s="1">
        <f t="shared" si="291"/>
        <v>0.74581898796001789</v>
      </c>
    </row>
    <row r="97" spans="1:149" s="24" customFormat="1" x14ac:dyDescent="0.2">
      <c r="A97" s="91" t="s">
        <v>114</v>
      </c>
      <c r="B97" s="92" t="s">
        <v>226</v>
      </c>
      <c r="C97" s="92" t="s">
        <v>209</v>
      </c>
      <c r="D97" s="100">
        <v>3.798711274</v>
      </c>
      <c r="E97" s="100">
        <v>0.102205826</v>
      </c>
      <c r="F97" s="100">
        <v>28.476136919999998</v>
      </c>
      <c r="G97" s="100">
        <v>53.944845610000002</v>
      </c>
      <c r="H97" s="100">
        <v>10.83580985</v>
      </c>
      <c r="I97" s="100">
        <v>1.4309841E-2</v>
      </c>
      <c r="J97" s="100">
        <v>0.20751030600000001</v>
      </c>
      <c r="K97" s="100">
        <v>0.100181985</v>
      </c>
      <c r="L97" s="100">
        <v>2.520288377</v>
      </c>
      <c r="M97" s="4">
        <v>0</v>
      </c>
      <c r="N97" s="4">
        <v>1</v>
      </c>
      <c r="O97">
        <f t="shared" si="356"/>
        <v>0</v>
      </c>
      <c r="P97" s="30">
        <f t="shared" si="357"/>
        <v>2.8009050369304109</v>
      </c>
      <c r="R97" s="33">
        <v>11</v>
      </c>
      <c r="S97" s="92" t="s">
        <v>226</v>
      </c>
      <c r="T97" s="92" t="s">
        <v>209</v>
      </c>
      <c r="U97" s="1">
        <f t="shared" si="292"/>
        <v>94.237441677003218</v>
      </c>
      <c r="V97" s="1">
        <f t="shared" si="293"/>
        <v>3.2980260083898032</v>
      </c>
      <c r="W97" s="1">
        <f t="shared" si="294"/>
        <v>558.57467477442128</v>
      </c>
      <c r="X97" s="1">
        <f t="shared" si="295"/>
        <v>897.73415892827427</v>
      </c>
      <c r="Y97" s="1">
        <f t="shared" si="296"/>
        <v>230.05965711252654</v>
      </c>
      <c r="Z97" s="1">
        <f t="shared" si="297"/>
        <v>0.25516834878744654</v>
      </c>
      <c r="AA97" s="1">
        <f t="shared" si="298"/>
        <v>4.3321567014613782</v>
      </c>
      <c r="AB97" s="1">
        <f t="shared" si="299"/>
        <v>1.412259048118482</v>
      </c>
      <c r="AC97" s="1">
        <f t="shared" si="300"/>
        <v>0</v>
      </c>
      <c r="AD97" s="1">
        <f t="shared" si="301"/>
        <v>35.077082491301326</v>
      </c>
      <c r="AF97" s="92" t="s">
        <v>226</v>
      </c>
      <c r="AG97" s="92" t="s">
        <v>209</v>
      </c>
      <c r="AH97" s="1">
        <f t="shared" si="392"/>
        <v>94.237441677003218</v>
      </c>
      <c r="AI97" s="1">
        <f t="shared" si="393"/>
        <v>1.6490130041949016</v>
      </c>
      <c r="AJ97" s="1">
        <f t="shared" si="394"/>
        <v>837.86201216163192</v>
      </c>
      <c r="AK97" s="1">
        <f t="shared" si="395"/>
        <v>1795.4683178565485</v>
      </c>
      <c r="AL97" s="1">
        <f t="shared" si="396"/>
        <v>115.02982855626327</v>
      </c>
      <c r="AM97" s="1">
        <f t="shared" si="397"/>
        <v>0.25516834878744654</v>
      </c>
      <c r="AN97" s="1">
        <f t="shared" si="398"/>
        <v>8.6643134029227564</v>
      </c>
      <c r="AO97" s="1">
        <f t="shared" si="399"/>
        <v>1.412259048118482</v>
      </c>
      <c r="AP97" s="1">
        <f t="shared" si="400"/>
        <v>0</v>
      </c>
      <c r="AQ97" s="1">
        <f t="shared" si="401"/>
        <v>52.615623736951989</v>
      </c>
      <c r="AR97" s="1">
        <f t="shared" si="315"/>
        <v>2907.1939777924217</v>
      </c>
      <c r="AT97" s="92" t="s">
        <v>226</v>
      </c>
      <c r="AU97" s="92" t="s">
        <v>209</v>
      </c>
      <c r="AV97" s="22">
        <f t="shared" si="402"/>
        <v>0.35656783357613686</v>
      </c>
      <c r="AW97" s="22">
        <f t="shared" si="403"/>
        <v>1.2478797895638102E-2</v>
      </c>
      <c r="AX97" s="22">
        <f t="shared" si="404"/>
        <v>2.113488631805823</v>
      </c>
      <c r="AY97" s="22">
        <f t="shared" si="405"/>
        <v>3.3967722221651191</v>
      </c>
      <c r="AZ97" s="22">
        <f t="shared" si="406"/>
        <v>0.87048069291869068</v>
      </c>
      <c r="BA97" s="22">
        <f t="shared" si="407"/>
        <v>9.6548488270923553E-4</v>
      </c>
      <c r="BB97" s="22">
        <f t="shared" si="408"/>
        <v>1.6391656036746825E-2</v>
      </c>
      <c r="BC97" s="22">
        <f t="shared" si="409"/>
        <v>5.343588920440628E-3</v>
      </c>
      <c r="BD97" s="22">
        <f t="shared" si="410"/>
        <v>0</v>
      </c>
      <c r="BE97" s="22">
        <f t="shared" si="411"/>
        <v>0.13272176206738989</v>
      </c>
      <c r="BF97" s="33">
        <v>11</v>
      </c>
      <c r="BG97" s="17">
        <f t="shared" si="358"/>
        <v>6.0048940385349088</v>
      </c>
      <c r="BH97" s="1">
        <f t="shared" si="359"/>
        <v>0.60322777783488091</v>
      </c>
      <c r="BI97" s="1">
        <f t="shared" si="360"/>
        <v>1.5102608539709421</v>
      </c>
      <c r="BJ97">
        <v>4</v>
      </c>
      <c r="BK97" s="1">
        <f t="shared" si="361"/>
        <v>1.9995504496144689</v>
      </c>
      <c r="BL97" s="1">
        <f t="shared" si="362"/>
        <v>0.88392497569703798</v>
      </c>
      <c r="BM97" s="1">
        <f t="shared" si="363"/>
        <v>0.60322777783488135</v>
      </c>
      <c r="BN97" s="1">
        <f t="shared" si="364"/>
        <v>0.35791648473272986</v>
      </c>
      <c r="BO97" s="1">
        <f t="shared" si="365"/>
        <v>0.8848904605797473</v>
      </c>
      <c r="BP97" s="1">
        <f t="shared" si="366"/>
        <v>0.96114426256761121</v>
      </c>
      <c r="BQ97" s="1">
        <f t="shared" si="367"/>
        <v>7.6253801987863912E-2</v>
      </c>
      <c r="BR97" s="92" t="s">
        <v>209</v>
      </c>
      <c r="BS97" s="92" t="s">
        <v>226</v>
      </c>
      <c r="BT97" s="92" t="s">
        <v>209</v>
      </c>
      <c r="BU97" s="1">
        <f t="shared" si="412"/>
        <v>0.84919305554127977</v>
      </c>
      <c r="BV97" s="1">
        <f t="shared" si="413"/>
        <v>0.8848904605797473</v>
      </c>
      <c r="BW97" s="1">
        <f t="shared" si="414"/>
        <v>0.36191142249657748</v>
      </c>
      <c r="BX97" s="1">
        <f t="shared" si="329"/>
        <v>2.0959949386176047</v>
      </c>
      <c r="BY97" s="1">
        <f t="shared" si="330"/>
        <v>0.40515033690938096</v>
      </c>
      <c r="BZ97" s="1">
        <f t="shared" si="331"/>
        <v>0.42218158273004663</v>
      </c>
      <c r="CA97" s="1">
        <f t="shared" si="332"/>
        <v>0.17266808036057235</v>
      </c>
      <c r="CB97" s="1">
        <f t="shared" si="333"/>
        <v>0.38375887172559564</v>
      </c>
      <c r="CC97" s="1">
        <f t="shared" si="334"/>
        <v>0.365619975654142</v>
      </c>
      <c r="CD97" s="92" t="s">
        <v>209</v>
      </c>
      <c r="CE97" s="92" t="s">
        <v>226</v>
      </c>
      <c r="CF97" s="92" t="s">
        <v>209</v>
      </c>
      <c r="CG97" s="1">
        <f t="shared" si="415"/>
        <v>0.84919305554127977</v>
      </c>
      <c r="CH97" s="1">
        <f t="shared" si="416"/>
        <v>0.8848904605797473</v>
      </c>
      <c r="CI97" s="1">
        <f t="shared" si="417"/>
        <v>0.1206371408321925</v>
      </c>
      <c r="CJ97" s="1">
        <f t="shared" si="338"/>
        <v>1.8547206569532195</v>
      </c>
      <c r="CK97" s="1">
        <f t="shared" si="339"/>
        <v>0.45785496180123608</v>
      </c>
      <c r="CL97" s="1">
        <f t="shared" si="340"/>
        <v>0.47710174427742214</v>
      </c>
      <c r="CM97" s="1">
        <f t="shared" si="341"/>
        <v>6.5043293921341852E-2</v>
      </c>
      <c r="CN97" s="1">
        <f t="shared" si="342"/>
        <v>0.30359416606005291</v>
      </c>
      <c r="CO97" s="1">
        <f t="shared" si="343"/>
        <v>0.41318223073411448</v>
      </c>
      <c r="CP97" s="92" t="s">
        <v>209</v>
      </c>
      <c r="CQ97" s="92" t="s">
        <v>226</v>
      </c>
      <c r="CR97" s="92" t="s">
        <v>209</v>
      </c>
      <c r="CS97" s="1">
        <f t="shared" si="418"/>
        <v>0.68065996664673278</v>
      </c>
      <c r="CT97" s="1">
        <f t="shared" si="419"/>
        <v>0.8848904605797473</v>
      </c>
      <c r="CU97" s="1">
        <f t="shared" si="420"/>
        <v>0.1206371408321925</v>
      </c>
      <c r="CV97" s="1">
        <f t="shared" si="347"/>
        <v>1.6861875680586724</v>
      </c>
      <c r="CW97" s="1">
        <f t="shared" si="348"/>
        <v>0.40366800203039371</v>
      </c>
      <c r="CX97" s="1">
        <f t="shared" si="349"/>
        <v>0.5247876792251126</v>
      </c>
      <c r="CY97" s="1">
        <f t="shared" si="350"/>
        <v>7.1544318744493809E-2</v>
      </c>
      <c r="CZ97" s="1">
        <f t="shared" si="351"/>
        <v>0.3339381583570501</v>
      </c>
      <c r="DA97" s="1">
        <f t="shared" si="352"/>
        <v>0.45447946180202659</v>
      </c>
      <c r="DB97" s="92" t="s">
        <v>209</v>
      </c>
      <c r="DC97" s="92" t="s">
        <v>226</v>
      </c>
      <c r="DD97" s="92" t="s">
        <v>209</v>
      </c>
      <c r="DE97" s="1">
        <f t="shared" si="421"/>
        <v>2.113488631805823</v>
      </c>
      <c r="DF97" s="1">
        <f t="shared" si="422"/>
        <v>3.3967722221651191</v>
      </c>
      <c r="DG97" s="1">
        <f t="shared" si="423"/>
        <v>0.36191142249657748</v>
      </c>
      <c r="DH97" s="1">
        <f t="shared" si="368"/>
        <v>5.8721722764675199</v>
      </c>
      <c r="DI97" s="1">
        <f t="shared" si="369"/>
        <v>0.35991597867037017</v>
      </c>
      <c r="DJ97" s="1">
        <f t="shared" si="370"/>
        <v>0.57845241287922344</v>
      </c>
      <c r="DK97" s="1">
        <f t="shared" si="371"/>
        <v>6.1631608450406349E-2</v>
      </c>
      <c r="DL97" s="1">
        <f t="shared" si="372"/>
        <v>0.35085781489001805</v>
      </c>
      <c r="DM97" s="1">
        <f t="shared" si="373"/>
        <v>0.5009544844338123</v>
      </c>
      <c r="DN97" s="92" t="s">
        <v>226</v>
      </c>
      <c r="DO97" s="92" t="s">
        <v>209</v>
      </c>
      <c r="DP97" s="62">
        <f t="shared" si="374"/>
        <v>0.35656783357613686</v>
      </c>
      <c r="DQ97" s="62">
        <f t="shared" si="375"/>
        <v>1.5102608539709421</v>
      </c>
      <c r="DR97" s="62">
        <f t="shared" si="376"/>
        <v>0.13272176206738989</v>
      </c>
      <c r="DS97" s="1">
        <f t="shared" si="377"/>
        <v>1.9995504496144689</v>
      </c>
      <c r="DT97" s="1">
        <f t="shared" si="378"/>
        <v>0.17832399959945311</v>
      </c>
      <c r="DU97" s="1">
        <f t="shared" si="379"/>
        <v>0.75530019973346196</v>
      </c>
      <c r="DV97" s="1">
        <f t="shared" si="380"/>
        <v>6.6375800667084858E-2</v>
      </c>
      <c r="DW97" s="1">
        <f t="shared" si="381"/>
        <v>0.44402590053381585</v>
      </c>
      <c r="DX97" s="1">
        <f t="shared" si="382"/>
        <v>0.65410916045263856</v>
      </c>
      <c r="DY97" s="92" t="s">
        <v>209</v>
      </c>
      <c r="DZ97" s="1">
        <f t="shared" si="383"/>
        <v>0.48928959564352675</v>
      </c>
      <c r="EA97" s="1">
        <f t="shared" si="384"/>
        <v>3.3967722221651191</v>
      </c>
      <c r="EB97" s="1">
        <f t="shared" si="385"/>
        <v>2.113488631805823</v>
      </c>
      <c r="EC97" s="1">
        <f t="shared" si="386"/>
        <v>5.9995504496144694</v>
      </c>
      <c r="ED97" s="1">
        <f t="shared" si="387"/>
        <v>8.1554376407480408E-2</v>
      </c>
      <c r="EE97" s="1">
        <f t="shared" si="388"/>
        <v>0.56617112410203929</v>
      </c>
      <c r="EF97" s="1">
        <f t="shared" si="389"/>
        <v>0.35227449949048029</v>
      </c>
      <c r="EG97" s="1">
        <f t="shared" si="390"/>
        <v>0.63536006154149993</v>
      </c>
      <c r="EH97" s="1">
        <f t="shared" si="391"/>
        <v>0.49031857636155807</v>
      </c>
      <c r="EI97" s="92" t="s">
        <v>226</v>
      </c>
      <c r="EJ97" s="92" t="s">
        <v>209</v>
      </c>
      <c r="EK97" s="62">
        <f t="shared" si="302"/>
        <v>0.35656783357613686</v>
      </c>
      <c r="EL97" s="62">
        <f t="shared" si="303"/>
        <v>2.113488631805823</v>
      </c>
      <c r="EM97" s="62">
        <f t="shared" si="304"/>
        <v>0</v>
      </c>
      <c r="EN97" s="1">
        <f t="shared" si="286"/>
        <v>2.4700564653819601</v>
      </c>
      <c r="EO97" s="1">
        <f t="shared" si="287"/>
        <v>0.14435614674136552</v>
      </c>
      <c r="EP97" s="1">
        <f t="shared" si="288"/>
        <v>0.85564385325863435</v>
      </c>
      <c r="EQ97" s="1">
        <f t="shared" si="289"/>
        <v>0</v>
      </c>
      <c r="ER97" s="1">
        <f t="shared" si="290"/>
        <v>0.42782192662931717</v>
      </c>
      <c r="ES97" s="1">
        <f t="shared" si="291"/>
        <v>0.74100931351398169</v>
      </c>
    </row>
    <row r="98" spans="1:149" s="24" customFormat="1" x14ac:dyDescent="0.2">
      <c r="A98" s="91" t="s">
        <v>114</v>
      </c>
      <c r="B98" s="92" t="s">
        <v>227</v>
      </c>
      <c r="C98" s="92" t="s">
        <v>209</v>
      </c>
      <c r="D98" s="100">
        <v>3.9532451709999998</v>
      </c>
      <c r="E98" s="100">
        <v>5.9184233000000003E-2</v>
      </c>
      <c r="F98" s="100">
        <v>28.093980869999999</v>
      </c>
      <c r="G98" s="100">
        <v>54.2278333</v>
      </c>
      <c r="H98" s="100">
        <v>10.541557340000001</v>
      </c>
      <c r="I98" s="100">
        <v>3.9820379000000003E-2</v>
      </c>
      <c r="J98" s="100">
        <v>0.27230430799999999</v>
      </c>
      <c r="K98" s="100">
        <v>0</v>
      </c>
      <c r="L98" s="100">
        <v>2.8120743940000001</v>
      </c>
      <c r="M98" s="4">
        <v>0</v>
      </c>
      <c r="N98" s="4">
        <v>1</v>
      </c>
      <c r="O98">
        <f t="shared" si="356"/>
        <v>0</v>
      </c>
      <c r="P98" s="30">
        <f t="shared" si="357"/>
        <v>3.125179406553932</v>
      </c>
      <c r="R98" s="33">
        <v>11</v>
      </c>
      <c r="S98" s="92" t="s">
        <v>227</v>
      </c>
      <c r="T98" s="92" t="s">
        <v>209</v>
      </c>
      <c r="U98" s="1">
        <f t="shared" si="292"/>
        <v>98.071078417266179</v>
      </c>
      <c r="V98" s="1">
        <f t="shared" si="293"/>
        <v>1.9097848660858345</v>
      </c>
      <c r="W98" s="1">
        <f t="shared" si="294"/>
        <v>551.07847920753238</v>
      </c>
      <c r="X98" s="1">
        <f t="shared" si="295"/>
        <v>902.44355633216833</v>
      </c>
      <c r="Y98" s="1">
        <f t="shared" si="296"/>
        <v>223.81225774946924</v>
      </c>
      <c r="Z98" s="1">
        <f t="shared" si="297"/>
        <v>0.71006381954350939</v>
      </c>
      <c r="AA98" s="1">
        <f t="shared" si="298"/>
        <v>5.6848498538622128</v>
      </c>
      <c r="AB98" s="1">
        <f t="shared" si="299"/>
        <v>0</v>
      </c>
      <c r="AC98" s="1">
        <f t="shared" si="300"/>
        <v>0</v>
      </c>
      <c r="AD98" s="1">
        <f t="shared" si="301"/>
        <v>39.138126569241479</v>
      </c>
      <c r="AF98" s="92" t="s">
        <v>227</v>
      </c>
      <c r="AG98" s="92" t="s">
        <v>209</v>
      </c>
      <c r="AH98" s="1">
        <f t="shared" si="392"/>
        <v>98.071078417266179</v>
      </c>
      <c r="AI98" s="1">
        <f t="shared" si="393"/>
        <v>0.95489243304291727</v>
      </c>
      <c r="AJ98" s="1">
        <f t="shared" si="394"/>
        <v>826.61771881129857</v>
      </c>
      <c r="AK98" s="1">
        <f t="shared" si="395"/>
        <v>1804.8871126643367</v>
      </c>
      <c r="AL98" s="1">
        <f t="shared" si="396"/>
        <v>111.90612887473462</v>
      </c>
      <c r="AM98" s="1">
        <f t="shared" si="397"/>
        <v>0.71006381954350939</v>
      </c>
      <c r="AN98" s="1">
        <f t="shared" si="398"/>
        <v>11.369699707724426</v>
      </c>
      <c r="AO98" s="1">
        <f t="shared" si="399"/>
        <v>0</v>
      </c>
      <c r="AP98" s="1">
        <f t="shared" si="400"/>
        <v>0</v>
      </c>
      <c r="AQ98" s="1">
        <f t="shared" si="401"/>
        <v>58.707189853862218</v>
      </c>
      <c r="AR98" s="1">
        <f t="shared" ref="AR98:AR108" si="424">SUM(AH98:AQ98)</f>
        <v>2913.2238845818092</v>
      </c>
      <c r="AT98" s="92" t="s">
        <v>227</v>
      </c>
      <c r="AU98" s="92" t="s">
        <v>209</v>
      </c>
      <c r="AV98" s="22">
        <f t="shared" si="402"/>
        <v>0.37030516888844817</v>
      </c>
      <c r="AW98" s="22">
        <f t="shared" si="403"/>
        <v>7.2111290993207705E-3</v>
      </c>
      <c r="AX98" s="22">
        <f t="shared" si="404"/>
        <v>2.0808092722859959</v>
      </c>
      <c r="AY98" s="22">
        <f t="shared" si="405"/>
        <v>3.4075235934291559</v>
      </c>
      <c r="AZ98" s="22">
        <f t="shared" si="406"/>
        <v>0.84508947227637132</v>
      </c>
      <c r="BA98" s="22">
        <f t="shared" si="407"/>
        <v>2.6811197231756262E-3</v>
      </c>
      <c r="BB98" s="22">
        <f t="shared" si="408"/>
        <v>2.1465342476230918E-2</v>
      </c>
      <c r="BC98" s="22">
        <f t="shared" si="409"/>
        <v>0</v>
      </c>
      <c r="BD98" s="22">
        <f t="shared" si="410"/>
        <v>0</v>
      </c>
      <c r="BE98" s="22">
        <f t="shared" si="411"/>
        <v>0.14778108697384135</v>
      </c>
      <c r="BF98" s="33">
        <v>11</v>
      </c>
      <c r="BG98" s="17">
        <f t="shared" si="358"/>
        <v>6.0064191215774416</v>
      </c>
      <c r="BH98" s="1">
        <f t="shared" si="359"/>
        <v>0.59247640657084411</v>
      </c>
      <c r="BI98" s="1">
        <f t="shared" si="360"/>
        <v>1.4883328657151518</v>
      </c>
      <c r="BJ98">
        <v>4</v>
      </c>
      <c r="BK98" s="1">
        <f t="shared" si="361"/>
        <v>2.0064191215774412</v>
      </c>
      <c r="BL98" s="1">
        <f t="shared" si="362"/>
        <v>0.85498172109886772</v>
      </c>
      <c r="BM98" s="1">
        <f t="shared" si="363"/>
        <v>0.59247640657084411</v>
      </c>
      <c r="BN98" s="1">
        <f t="shared" si="364"/>
        <v>0.35104780415612424</v>
      </c>
      <c r="BO98" s="1">
        <f t="shared" si="365"/>
        <v>0.85766284082204336</v>
      </c>
      <c r="BP98" s="1">
        <f t="shared" si="366"/>
        <v>0.94352421072696835</v>
      </c>
      <c r="BQ98" s="1">
        <f t="shared" si="367"/>
        <v>8.5861369904924989E-2</v>
      </c>
      <c r="BR98" s="92" t="s">
        <v>209</v>
      </c>
      <c r="BS98" s="92" t="s">
        <v>227</v>
      </c>
      <c r="BT98" s="92" t="s">
        <v>209</v>
      </c>
      <c r="BU98" s="1">
        <f t="shared" si="412"/>
        <v>0.85188089835728897</v>
      </c>
      <c r="BV98" s="1">
        <f t="shared" si="413"/>
        <v>0.85766284082204336</v>
      </c>
      <c r="BW98" s="1">
        <f t="shared" si="414"/>
        <v>0.37030516888844817</v>
      </c>
      <c r="BX98" s="1">
        <f t="shared" ref="BX98:BX108" si="425">BU98+BV98+BW98</f>
        <v>2.0798489080677807</v>
      </c>
      <c r="BY98" s="1">
        <f t="shared" ref="BY98:BY108" si="426">BU98/BX98</f>
        <v>0.40958787681779374</v>
      </c>
      <c r="BZ98" s="1">
        <f t="shared" ref="BZ98:BZ108" si="427">BV98/BX98</f>
        <v>0.41236785878779458</v>
      </c>
      <c r="CA98" s="1">
        <f t="shared" ref="CA98:CA108" si="428">BW98/BX98</f>
        <v>0.17804426439441159</v>
      </c>
      <c r="CB98" s="1">
        <f t="shared" ref="CB98:CB108" si="429">CA98+BZ98/2</f>
        <v>0.38422819378830886</v>
      </c>
      <c r="CC98" s="1">
        <f t="shared" ref="CC98:CC108" si="430">BZ98*SIN(2*PI()/6)</f>
        <v>0.35712104141442413</v>
      </c>
      <c r="CD98" s="92" t="s">
        <v>209</v>
      </c>
      <c r="CE98" s="92" t="s">
        <v>227</v>
      </c>
      <c r="CF98" s="92" t="s">
        <v>209</v>
      </c>
      <c r="CG98" s="1">
        <f t="shared" si="415"/>
        <v>0.85188089835728897</v>
      </c>
      <c r="CH98" s="1">
        <f t="shared" si="416"/>
        <v>0.85766284082204336</v>
      </c>
      <c r="CI98" s="1">
        <f t="shared" si="417"/>
        <v>0.12343505629614938</v>
      </c>
      <c r="CJ98" s="1">
        <f t="shared" ref="CJ98:CJ108" si="431">CG98+CH98+CI98</f>
        <v>1.8329787954754819</v>
      </c>
      <c r="CK98" s="1">
        <f t="shared" ref="CK98:CK108" si="432">CG98/CJ98</f>
        <v>0.4647521839641946</v>
      </c>
      <c r="CL98" s="1">
        <f t="shared" ref="CL98:CL108" si="433">CH98/CJ98</f>
        <v>0.46790658077392666</v>
      </c>
      <c r="CM98" s="1">
        <f t="shared" ref="CM98:CM108" si="434">CI98/CJ98</f>
        <v>6.7341235261878657E-2</v>
      </c>
      <c r="CN98" s="1">
        <f t="shared" ref="CN98:CN108" si="435">CM98+CL98/2</f>
        <v>0.30129452564884196</v>
      </c>
      <c r="CO98" s="1">
        <f t="shared" ref="CO98:CO108" si="436">CL98*SIN(2*PI()/6)</f>
        <v>0.40521898554813585</v>
      </c>
      <c r="CP98" s="92" t="s">
        <v>209</v>
      </c>
      <c r="CQ98" s="92" t="s">
        <v>227</v>
      </c>
      <c r="CR98" s="92" t="s">
        <v>209</v>
      </c>
      <c r="CS98" s="1">
        <f t="shared" si="418"/>
        <v>0.6854637592188968</v>
      </c>
      <c r="CT98" s="1">
        <f t="shared" si="419"/>
        <v>0.85766284082204336</v>
      </c>
      <c r="CU98" s="1">
        <f t="shared" si="420"/>
        <v>0.12343505629614938</v>
      </c>
      <c r="CV98" s="1">
        <f t="shared" ref="CV98:CV108" si="437">CS98+CT98+CU98</f>
        <v>1.6665616563370895</v>
      </c>
      <c r="CW98" s="1">
        <f t="shared" ref="CW98:CW108" si="438">CS98/CV98</f>
        <v>0.4113041702432223</v>
      </c>
      <c r="CX98" s="1">
        <f t="shared" ref="CX98:CX108" si="439">CT98/CV98</f>
        <v>0.51463012938092401</v>
      </c>
      <c r="CY98" s="1">
        <f t="shared" ref="CY98:CY108" si="440">CU98/CV98</f>
        <v>7.4065700375853735E-2</v>
      </c>
      <c r="CZ98" s="1">
        <f t="shared" ref="CZ98:CZ108" si="441">CY98+CX98/2</f>
        <v>0.33138076506631575</v>
      </c>
      <c r="DA98" s="1">
        <f t="shared" ref="DA98:DA108" si="442">CX98*SIN(2*PI()/6)</f>
        <v>0.44568276559675257</v>
      </c>
      <c r="DB98" s="92" t="s">
        <v>209</v>
      </c>
      <c r="DC98" s="92" t="s">
        <v>227</v>
      </c>
      <c r="DD98" s="92" t="s">
        <v>209</v>
      </c>
      <c r="DE98" s="1">
        <f t="shared" si="421"/>
        <v>2.0808092722859959</v>
      </c>
      <c r="DF98" s="1">
        <f t="shared" si="422"/>
        <v>3.4075235934291559</v>
      </c>
      <c r="DG98" s="1">
        <f t="shared" si="423"/>
        <v>0.37030516888844817</v>
      </c>
      <c r="DH98" s="1">
        <f t="shared" si="368"/>
        <v>5.8586380346036</v>
      </c>
      <c r="DI98" s="1">
        <f t="shared" si="369"/>
        <v>0.35516945406011674</v>
      </c>
      <c r="DJ98" s="1">
        <f t="shared" si="370"/>
        <v>0.58162384726669869</v>
      </c>
      <c r="DK98" s="1">
        <f t="shared" si="371"/>
        <v>6.3206698673184597E-2</v>
      </c>
      <c r="DL98" s="1">
        <f t="shared" si="372"/>
        <v>0.35401862230653391</v>
      </c>
      <c r="DM98" s="1">
        <f t="shared" si="373"/>
        <v>0.50370102717980136</v>
      </c>
      <c r="DN98" s="92" t="s">
        <v>227</v>
      </c>
      <c r="DO98" s="92" t="s">
        <v>209</v>
      </c>
      <c r="DP98" s="62">
        <f t="shared" si="374"/>
        <v>0.37030516888844817</v>
      </c>
      <c r="DQ98" s="62">
        <f t="shared" si="375"/>
        <v>1.4883328657151518</v>
      </c>
      <c r="DR98" s="62">
        <f t="shared" si="376"/>
        <v>0.14778108697384135</v>
      </c>
      <c r="DS98" s="1">
        <f t="shared" si="377"/>
        <v>2.0064191215774412</v>
      </c>
      <c r="DT98" s="1">
        <f t="shared" si="378"/>
        <v>0.18456022717592288</v>
      </c>
      <c r="DU98" s="1">
        <f t="shared" si="379"/>
        <v>0.74178562679617432</v>
      </c>
      <c r="DV98" s="1">
        <f t="shared" si="380"/>
        <v>7.3654146027902823E-2</v>
      </c>
      <c r="DW98" s="1">
        <f t="shared" si="381"/>
        <v>0.44454695942598998</v>
      </c>
      <c r="DX98" s="1">
        <f t="shared" si="382"/>
        <v>0.64240519696764975</v>
      </c>
      <c r="DY98" s="92" t="s">
        <v>209</v>
      </c>
      <c r="DZ98" s="1">
        <f t="shared" si="383"/>
        <v>0.51808625586228951</v>
      </c>
      <c r="EA98" s="1">
        <f t="shared" si="384"/>
        <v>3.4075235934291559</v>
      </c>
      <c r="EB98" s="1">
        <f t="shared" si="385"/>
        <v>2.0808092722859959</v>
      </c>
      <c r="EC98" s="1">
        <f t="shared" si="386"/>
        <v>6.0064191215774407</v>
      </c>
      <c r="ED98" s="1">
        <f t="shared" si="387"/>
        <v>8.6255428629866696E-2</v>
      </c>
      <c r="EE98" s="1">
        <f t="shared" si="388"/>
        <v>0.56731365634941777</v>
      </c>
      <c r="EF98" s="1">
        <f t="shared" si="389"/>
        <v>0.34643091502071566</v>
      </c>
      <c r="EG98" s="1">
        <f t="shared" si="390"/>
        <v>0.6300877431954246</v>
      </c>
      <c r="EH98" s="1">
        <f t="shared" si="391"/>
        <v>0.49130803831243075</v>
      </c>
      <c r="EI98" s="92" t="s">
        <v>227</v>
      </c>
      <c r="EJ98" s="92" t="s">
        <v>209</v>
      </c>
      <c r="EK98" s="62">
        <f t="shared" si="302"/>
        <v>0.37030516888844817</v>
      </c>
      <c r="EL98" s="62">
        <f t="shared" si="303"/>
        <v>2.0808092722859959</v>
      </c>
      <c r="EM98" s="62">
        <f t="shared" si="304"/>
        <v>0</v>
      </c>
      <c r="EN98" s="1">
        <f t="shared" si="286"/>
        <v>2.4511144411744441</v>
      </c>
      <c r="EO98" s="1">
        <f t="shared" si="287"/>
        <v>0.15107624624455215</v>
      </c>
      <c r="EP98" s="1">
        <f t="shared" si="288"/>
        <v>0.84892375375544782</v>
      </c>
      <c r="EQ98" s="1">
        <f t="shared" si="289"/>
        <v>0</v>
      </c>
      <c r="ER98" s="1">
        <f t="shared" si="290"/>
        <v>0.42446187687772391</v>
      </c>
      <c r="ES98" s="1">
        <f t="shared" si="291"/>
        <v>0.73518953662826303</v>
      </c>
    </row>
    <row r="99" spans="1:149" s="24" customFormat="1" x14ac:dyDescent="0.2">
      <c r="A99" s="91" t="s">
        <v>114</v>
      </c>
      <c r="B99" s="92" t="s">
        <v>228</v>
      </c>
      <c r="C99" s="92" t="s">
        <v>209</v>
      </c>
      <c r="D99" s="100">
        <v>3.888372537</v>
      </c>
      <c r="E99" s="100">
        <v>0.127860006</v>
      </c>
      <c r="F99" s="100">
        <v>27.590388399999998</v>
      </c>
      <c r="G99" s="100">
        <v>55.043887239999997</v>
      </c>
      <c r="H99" s="100">
        <v>10.56018181</v>
      </c>
      <c r="I99" s="100">
        <v>5.2346899000000002E-2</v>
      </c>
      <c r="J99" s="100">
        <v>0.16349324700000001</v>
      </c>
      <c r="K99" s="100">
        <v>0</v>
      </c>
      <c r="L99" s="100">
        <v>2.5734698659999999</v>
      </c>
      <c r="M99" s="4">
        <v>0</v>
      </c>
      <c r="N99" s="4">
        <v>1</v>
      </c>
      <c r="O99">
        <f t="shared" si="356"/>
        <v>0</v>
      </c>
      <c r="P99" s="30">
        <f t="shared" si="357"/>
        <v>2.860007916494085</v>
      </c>
      <c r="R99" s="33">
        <v>11</v>
      </c>
      <c r="S99" s="92" t="s">
        <v>228</v>
      </c>
      <c r="T99" s="92" t="s">
        <v>209</v>
      </c>
      <c r="U99" s="1">
        <f t="shared" si="292"/>
        <v>96.461734978913412</v>
      </c>
      <c r="V99" s="1">
        <f t="shared" si="293"/>
        <v>4.1258472410454985</v>
      </c>
      <c r="W99" s="1">
        <f t="shared" si="294"/>
        <v>541.20024323264033</v>
      </c>
      <c r="X99" s="1">
        <f t="shared" si="295"/>
        <v>916.02408453985674</v>
      </c>
      <c r="Y99" s="1">
        <f t="shared" si="296"/>
        <v>224.20768174097665</v>
      </c>
      <c r="Z99" s="1">
        <f t="shared" si="297"/>
        <v>0.9334325784593438</v>
      </c>
      <c r="AA99" s="1">
        <f t="shared" si="298"/>
        <v>3.4132201878914405</v>
      </c>
      <c r="AB99" s="1">
        <f t="shared" si="299"/>
        <v>0</v>
      </c>
      <c r="AC99" s="1">
        <f t="shared" si="300"/>
        <v>0</v>
      </c>
      <c r="AD99" s="1">
        <f t="shared" si="301"/>
        <v>35.817256311760616</v>
      </c>
      <c r="AF99" s="92" t="s">
        <v>228</v>
      </c>
      <c r="AG99" s="92" t="s">
        <v>209</v>
      </c>
      <c r="AH99" s="1">
        <f t="shared" si="392"/>
        <v>96.461734978913412</v>
      </c>
      <c r="AI99" s="1">
        <f t="shared" si="393"/>
        <v>2.0629236205227492</v>
      </c>
      <c r="AJ99" s="1">
        <f t="shared" si="394"/>
        <v>811.8003648489605</v>
      </c>
      <c r="AK99" s="1">
        <f t="shared" si="395"/>
        <v>1832.0481690797135</v>
      </c>
      <c r="AL99" s="1">
        <f t="shared" si="396"/>
        <v>112.10384087048833</v>
      </c>
      <c r="AM99" s="1">
        <f t="shared" si="397"/>
        <v>0.9334325784593438</v>
      </c>
      <c r="AN99" s="1">
        <f t="shared" si="398"/>
        <v>6.8264403757828811</v>
      </c>
      <c r="AO99" s="1">
        <f t="shared" si="399"/>
        <v>0</v>
      </c>
      <c r="AP99" s="1">
        <f t="shared" si="400"/>
        <v>0</v>
      </c>
      <c r="AQ99" s="1">
        <f t="shared" si="401"/>
        <v>53.725884467640924</v>
      </c>
      <c r="AR99" s="1">
        <f t="shared" si="424"/>
        <v>2915.9627908204816</v>
      </c>
      <c r="AT99" s="92" t="s">
        <v>228</v>
      </c>
      <c r="AU99" s="92" t="s">
        <v>209</v>
      </c>
      <c r="AV99" s="22">
        <f t="shared" si="402"/>
        <v>0.36388635962994764</v>
      </c>
      <c r="AW99" s="22">
        <f t="shared" si="403"/>
        <v>1.5564094231370638E-2</v>
      </c>
      <c r="AX99" s="22">
        <f t="shared" si="404"/>
        <v>2.0415907549643166</v>
      </c>
      <c r="AY99" s="22">
        <f t="shared" si="405"/>
        <v>3.4555533293012997</v>
      </c>
      <c r="AZ99" s="22">
        <f t="shared" si="406"/>
        <v>0.84578736975473889</v>
      </c>
      <c r="BA99" s="22">
        <f t="shared" si="407"/>
        <v>3.5212240688996177E-3</v>
      </c>
      <c r="BB99" s="22">
        <f t="shared" si="408"/>
        <v>1.2875823445004068E-2</v>
      </c>
      <c r="BC99" s="22">
        <f t="shared" si="409"/>
        <v>0</v>
      </c>
      <c r="BD99" s="22">
        <f t="shared" si="410"/>
        <v>0</v>
      </c>
      <c r="BE99" s="22">
        <f t="shared" si="411"/>
        <v>0.1351148309126769</v>
      </c>
      <c r="BF99" s="33">
        <v>11</v>
      </c>
      <c r="BG99" s="17">
        <f t="shared" si="358"/>
        <v>5.9961452748082404</v>
      </c>
      <c r="BH99" s="1">
        <f t="shared" si="359"/>
        <v>0.54444667069870034</v>
      </c>
      <c r="BI99" s="1">
        <f t="shared" si="360"/>
        <v>1.4971440842656163</v>
      </c>
      <c r="BJ99">
        <v>4</v>
      </c>
      <c r="BK99" s="1">
        <f t="shared" si="361"/>
        <v>1.9961452748082409</v>
      </c>
      <c r="BL99" s="1">
        <f t="shared" si="362"/>
        <v>0.86487268805500916</v>
      </c>
      <c r="BM99" s="1">
        <f t="shared" si="363"/>
        <v>0.54444667069870079</v>
      </c>
      <c r="BN99" s="1">
        <f t="shared" si="364"/>
        <v>0.37545053520522575</v>
      </c>
      <c r="BO99" s="1">
        <f t="shared" si="365"/>
        <v>0.86839391212390882</v>
      </c>
      <c r="BP99" s="1">
        <f t="shared" si="366"/>
        <v>0.91989720590392654</v>
      </c>
      <c r="BQ99" s="1">
        <f t="shared" si="367"/>
        <v>5.1503293780017723E-2</v>
      </c>
      <c r="BR99" s="92" t="s">
        <v>209</v>
      </c>
      <c r="BS99" s="92" t="s">
        <v>228</v>
      </c>
      <c r="BT99" s="92" t="s">
        <v>209</v>
      </c>
      <c r="BU99" s="1">
        <f t="shared" si="412"/>
        <v>0.86388833232532491</v>
      </c>
      <c r="BV99" s="1">
        <f t="shared" si="413"/>
        <v>0.86839391212390871</v>
      </c>
      <c r="BW99" s="1">
        <f t="shared" si="414"/>
        <v>0.36388635962994764</v>
      </c>
      <c r="BX99" s="1">
        <f t="shared" si="425"/>
        <v>2.0961686040791814</v>
      </c>
      <c r="BY99" s="1">
        <f t="shared" si="426"/>
        <v>0.41212731201306174</v>
      </c>
      <c r="BZ99" s="1">
        <f t="shared" si="427"/>
        <v>0.41427674779309198</v>
      </c>
      <c r="CA99" s="1">
        <f t="shared" si="428"/>
        <v>0.17359594019384619</v>
      </c>
      <c r="CB99" s="1">
        <f t="shared" si="429"/>
        <v>0.38073431409039216</v>
      </c>
      <c r="CC99" s="1">
        <f t="shared" si="430"/>
        <v>0.3587741877860165</v>
      </c>
      <c r="CD99" s="92" t="s">
        <v>209</v>
      </c>
      <c r="CE99" s="92" t="s">
        <v>228</v>
      </c>
      <c r="CF99" s="92" t="s">
        <v>209</v>
      </c>
      <c r="CG99" s="1">
        <f t="shared" si="415"/>
        <v>0.86388833232532491</v>
      </c>
      <c r="CH99" s="1">
        <f t="shared" si="416"/>
        <v>0.86839391212390871</v>
      </c>
      <c r="CI99" s="1">
        <f t="shared" si="417"/>
        <v>0.12129545320998254</v>
      </c>
      <c r="CJ99" s="1">
        <f t="shared" si="431"/>
        <v>1.8535776976592162</v>
      </c>
      <c r="CK99" s="1">
        <f t="shared" si="432"/>
        <v>0.46606534671639777</v>
      </c>
      <c r="CL99" s="1">
        <f t="shared" si="433"/>
        <v>0.46849609445590373</v>
      </c>
      <c r="CM99" s="1">
        <f t="shared" si="434"/>
        <v>6.5438558827698487E-2</v>
      </c>
      <c r="CN99" s="1">
        <f t="shared" si="435"/>
        <v>0.29968660605565034</v>
      </c>
      <c r="CO99" s="1">
        <f t="shared" si="436"/>
        <v>0.40572951937260654</v>
      </c>
      <c r="CP99" s="92" t="s">
        <v>209</v>
      </c>
      <c r="CQ99" s="92" t="s">
        <v>228</v>
      </c>
      <c r="CR99" s="92" t="s">
        <v>209</v>
      </c>
      <c r="CS99" s="1">
        <f t="shared" si="418"/>
        <v>0.65415583687654255</v>
      </c>
      <c r="CT99" s="1">
        <f t="shared" si="419"/>
        <v>0.86839391212390871</v>
      </c>
      <c r="CU99" s="1">
        <f t="shared" si="420"/>
        <v>0.12129545320998254</v>
      </c>
      <c r="CV99" s="1">
        <f t="shared" si="437"/>
        <v>1.6438452022104337</v>
      </c>
      <c r="CW99" s="1">
        <f t="shared" si="438"/>
        <v>0.39794248022679818</v>
      </c>
      <c r="CX99" s="1">
        <f t="shared" si="439"/>
        <v>0.52826988268494091</v>
      </c>
      <c r="CY99" s="1">
        <f t="shared" si="440"/>
        <v>7.3787637088261027E-2</v>
      </c>
      <c r="CZ99" s="1">
        <f t="shared" si="441"/>
        <v>0.33792257843073148</v>
      </c>
      <c r="DA99" s="1">
        <f t="shared" si="442"/>
        <v>0.45749513845938394</v>
      </c>
      <c r="DB99" s="92" t="s">
        <v>209</v>
      </c>
      <c r="DC99" s="92" t="s">
        <v>228</v>
      </c>
      <c r="DD99" s="92" t="s">
        <v>209</v>
      </c>
      <c r="DE99" s="1">
        <f t="shared" si="421"/>
        <v>2.0415907549643166</v>
      </c>
      <c r="DF99" s="1">
        <f t="shared" si="422"/>
        <v>3.4555533293012997</v>
      </c>
      <c r="DG99" s="1">
        <f t="shared" si="423"/>
        <v>0.36388635962994764</v>
      </c>
      <c r="DH99" s="1">
        <f t="shared" si="368"/>
        <v>5.8610304438955643</v>
      </c>
      <c r="DI99" s="1">
        <f t="shared" si="369"/>
        <v>0.34833307462012819</v>
      </c>
      <c r="DJ99" s="1">
        <f t="shared" si="370"/>
        <v>0.58958119436154099</v>
      </c>
      <c r="DK99" s="1">
        <f t="shared" si="371"/>
        <v>6.2085731018330745E-2</v>
      </c>
      <c r="DL99" s="1">
        <f t="shared" si="372"/>
        <v>0.35687632819910126</v>
      </c>
      <c r="DM99" s="1">
        <f t="shared" si="373"/>
        <v>0.51059229191066513</v>
      </c>
      <c r="DN99" s="92" t="s">
        <v>228</v>
      </c>
      <c r="DO99" s="92" t="s">
        <v>209</v>
      </c>
      <c r="DP99" s="62">
        <f t="shared" si="374"/>
        <v>0.36388635962994764</v>
      </c>
      <c r="DQ99" s="62">
        <f t="shared" si="375"/>
        <v>1.4971440842656163</v>
      </c>
      <c r="DR99" s="62">
        <f t="shared" si="376"/>
        <v>0.1351148309126769</v>
      </c>
      <c r="DS99" s="1">
        <f t="shared" si="377"/>
        <v>1.9961452748082407</v>
      </c>
      <c r="DT99" s="1">
        <f t="shared" si="378"/>
        <v>0.18229452746865046</v>
      </c>
      <c r="DU99" s="1">
        <f t="shared" si="379"/>
        <v>0.75001759799743994</v>
      </c>
      <c r="DV99" s="1">
        <f t="shared" si="380"/>
        <v>6.7687874533909703E-2</v>
      </c>
      <c r="DW99" s="1">
        <f t="shared" si="381"/>
        <v>0.44269667353262965</v>
      </c>
      <c r="DX99" s="1">
        <f t="shared" si="382"/>
        <v>0.64953429315116762</v>
      </c>
      <c r="DY99" s="92" t="s">
        <v>209</v>
      </c>
      <c r="DZ99" s="1">
        <f t="shared" si="383"/>
        <v>0.49900119054262454</v>
      </c>
      <c r="EA99" s="1">
        <f t="shared" si="384"/>
        <v>3.4555533293012997</v>
      </c>
      <c r="EB99" s="1">
        <f t="shared" si="385"/>
        <v>2.0415907549643166</v>
      </c>
      <c r="EC99" s="1">
        <f t="shared" si="386"/>
        <v>5.9961452748082404</v>
      </c>
      <c r="ED99" s="1">
        <f t="shared" si="387"/>
        <v>8.3220330341076135E-2</v>
      </c>
      <c r="EE99" s="1">
        <f t="shared" si="388"/>
        <v>0.57629579853897217</v>
      </c>
      <c r="EF99" s="1">
        <f t="shared" si="389"/>
        <v>0.34048387111995176</v>
      </c>
      <c r="EG99" s="1">
        <f t="shared" si="390"/>
        <v>0.62863177038943785</v>
      </c>
      <c r="EH99" s="1">
        <f t="shared" si="391"/>
        <v>0.49908680162898883</v>
      </c>
      <c r="EI99" s="92" t="s">
        <v>228</v>
      </c>
      <c r="EJ99" s="92" t="s">
        <v>209</v>
      </c>
      <c r="EK99" s="62">
        <f t="shared" si="302"/>
        <v>0.36388635962994764</v>
      </c>
      <c r="EL99" s="62">
        <f t="shared" si="303"/>
        <v>2.0415907549643166</v>
      </c>
      <c r="EM99" s="62">
        <f t="shared" si="304"/>
        <v>0</v>
      </c>
      <c r="EN99" s="1">
        <f t="shared" si="286"/>
        <v>2.4054771145942642</v>
      </c>
      <c r="EO99" s="1">
        <f t="shared" si="287"/>
        <v>0.15127408921174665</v>
      </c>
      <c r="EP99" s="1">
        <f t="shared" si="288"/>
        <v>0.84872591078825343</v>
      </c>
      <c r="EQ99" s="1">
        <f t="shared" si="289"/>
        <v>0</v>
      </c>
      <c r="ER99" s="1">
        <f t="shared" si="290"/>
        <v>0.42436295539412672</v>
      </c>
      <c r="ES99" s="1">
        <f t="shared" si="291"/>
        <v>0.73501819959271264</v>
      </c>
    </row>
    <row r="100" spans="1:149" s="24" customFormat="1" x14ac:dyDescent="0.2">
      <c r="A100" s="91" t="s">
        <v>114</v>
      </c>
      <c r="B100" s="92" t="s">
        <v>229</v>
      </c>
      <c r="C100" s="92" t="s">
        <v>209</v>
      </c>
      <c r="D100" s="100">
        <v>4.5503099420000002</v>
      </c>
      <c r="E100" s="100">
        <v>9.3769565999999999E-2</v>
      </c>
      <c r="F100" s="100">
        <v>27.90555668</v>
      </c>
      <c r="G100" s="100">
        <v>54.346086499999998</v>
      </c>
      <c r="H100" s="100">
        <v>9.7070302260000005</v>
      </c>
      <c r="I100" s="100">
        <v>7.6562243000000002E-2</v>
      </c>
      <c r="J100" s="100">
        <v>0.27408437600000002</v>
      </c>
      <c r="K100" s="100">
        <v>7.8969604999999998E-2</v>
      </c>
      <c r="L100" s="100">
        <v>2.9676308549999999</v>
      </c>
      <c r="M100" s="4">
        <v>0</v>
      </c>
      <c r="N100" s="4">
        <v>1</v>
      </c>
      <c r="O100">
        <f t="shared" si="356"/>
        <v>0</v>
      </c>
      <c r="P100" s="30">
        <f t="shared" si="357"/>
        <v>3.2980560023903966</v>
      </c>
      <c r="R100" s="33">
        <v>11</v>
      </c>
      <c r="S100" s="92" t="s">
        <v>229</v>
      </c>
      <c r="T100" s="92" t="s">
        <v>209</v>
      </c>
      <c r="U100" s="1">
        <f t="shared" si="292"/>
        <v>112.88290602828081</v>
      </c>
      <c r="V100" s="1">
        <f t="shared" si="293"/>
        <v>3.0258007744433688</v>
      </c>
      <c r="W100" s="1">
        <f t="shared" si="294"/>
        <v>547.38243781875246</v>
      </c>
      <c r="X100" s="1">
        <f t="shared" si="295"/>
        <v>904.41149109668822</v>
      </c>
      <c r="Y100" s="1">
        <f t="shared" si="296"/>
        <v>206.09406000000001</v>
      </c>
      <c r="Z100" s="1">
        <f t="shared" si="297"/>
        <v>1.3652325784593438</v>
      </c>
      <c r="AA100" s="1">
        <f t="shared" si="298"/>
        <v>5.7220120250521926</v>
      </c>
      <c r="AB100" s="1">
        <f t="shared" si="299"/>
        <v>1.1132294812045551</v>
      </c>
      <c r="AC100" s="1">
        <f t="shared" si="300"/>
        <v>0</v>
      </c>
      <c r="AD100" s="1">
        <f t="shared" si="301"/>
        <v>41.30314342379959</v>
      </c>
      <c r="AF100" s="92" t="s">
        <v>229</v>
      </c>
      <c r="AG100" s="92" t="s">
        <v>209</v>
      </c>
      <c r="AH100" s="1">
        <f t="shared" si="392"/>
        <v>112.88290602828081</v>
      </c>
      <c r="AI100" s="1">
        <f t="shared" si="393"/>
        <v>1.5129003872216844</v>
      </c>
      <c r="AJ100" s="1">
        <f t="shared" si="394"/>
        <v>821.07365672812875</v>
      </c>
      <c r="AK100" s="1">
        <f t="shared" si="395"/>
        <v>1808.8229821933764</v>
      </c>
      <c r="AL100" s="1">
        <f t="shared" si="396"/>
        <v>103.04703000000001</v>
      </c>
      <c r="AM100" s="1">
        <f t="shared" si="397"/>
        <v>1.3652325784593438</v>
      </c>
      <c r="AN100" s="1">
        <f t="shared" si="398"/>
        <v>11.444024050104385</v>
      </c>
      <c r="AO100" s="1">
        <f t="shared" si="399"/>
        <v>1.1132294812045551</v>
      </c>
      <c r="AP100" s="1">
        <f t="shared" si="400"/>
        <v>0</v>
      </c>
      <c r="AQ100" s="1">
        <f t="shared" si="401"/>
        <v>61.954715135699388</v>
      </c>
      <c r="AR100" s="1">
        <f t="shared" si="424"/>
        <v>2923.2166765824754</v>
      </c>
      <c r="AT100" s="92" t="s">
        <v>229</v>
      </c>
      <c r="AU100" s="92" t="s">
        <v>209</v>
      </c>
      <c r="AV100" s="22">
        <f t="shared" si="402"/>
        <v>0.42477589029177643</v>
      </c>
      <c r="AW100" s="22">
        <f t="shared" si="403"/>
        <v>1.1386021701883922E-2</v>
      </c>
      <c r="AX100" s="22">
        <f t="shared" si="404"/>
        <v>2.0597880630065553</v>
      </c>
      <c r="AY100" s="22">
        <f t="shared" si="405"/>
        <v>3.4032805305744098</v>
      </c>
      <c r="AZ100" s="22">
        <f t="shared" si="406"/>
        <v>0.77552741066405806</v>
      </c>
      <c r="BA100" s="22">
        <f t="shared" si="407"/>
        <v>5.1373401374439909E-3</v>
      </c>
      <c r="BB100" s="22">
        <f t="shared" si="408"/>
        <v>2.153180528142019E-2</v>
      </c>
      <c r="BC100" s="22">
        <f t="shared" si="409"/>
        <v>4.1890580302676415E-3</v>
      </c>
      <c r="BD100" s="22">
        <f t="shared" si="410"/>
        <v>0</v>
      </c>
      <c r="BE100" s="22">
        <f t="shared" si="411"/>
        <v>0.15542281942403147</v>
      </c>
      <c r="BF100" s="33">
        <v>11</v>
      </c>
      <c r="BG100" s="17">
        <f t="shared" si="358"/>
        <v>6.0474563613270407</v>
      </c>
      <c r="BH100" s="1">
        <f t="shared" si="359"/>
        <v>0.59671946942559018</v>
      </c>
      <c r="BI100" s="1">
        <f t="shared" si="360"/>
        <v>1.4630685935809651</v>
      </c>
      <c r="BJ100">
        <v>4</v>
      </c>
      <c r="BK100" s="1">
        <f t="shared" si="361"/>
        <v>2.0432673032967728</v>
      </c>
      <c r="BL100" s="1">
        <f t="shared" si="362"/>
        <v>0.79205077250338607</v>
      </c>
      <c r="BM100" s="1">
        <f t="shared" si="363"/>
        <v>0.59671946942559018</v>
      </c>
      <c r="BN100" s="1">
        <f t="shared" si="364"/>
        <v>0.2949739804014575</v>
      </c>
      <c r="BO100" s="1">
        <f t="shared" si="365"/>
        <v>0.79718811264083</v>
      </c>
      <c r="BP100" s="1">
        <f t="shared" si="366"/>
        <v>0.89169344982704768</v>
      </c>
      <c r="BQ100" s="1">
        <f t="shared" si="367"/>
        <v>9.4505337186217675E-2</v>
      </c>
      <c r="BR100" s="92" t="s">
        <v>209</v>
      </c>
      <c r="BS100" s="92" t="s">
        <v>229</v>
      </c>
      <c r="BT100" s="92" t="s">
        <v>209</v>
      </c>
      <c r="BU100" s="1">
        <f t="shared" si="412"/>
        <v>0.85082013264360246</v>
      </c>
      <c r="BV100" s="1">
        <f t="shared" si="413"/>
        <v>0.79718811264083</v>
      </c>
      <c r="BW100" s="1">
        <f t="shared" si="414"/>
        <v>0.42896494832204407</v>
      </c>
      <c r="BX100" s="1">
        <f t="shared" si="425"/>
        <v>2.0769731936064764</v>
      </c>
      <c r="BY100" s="1">
        <f t="shared" si="426"/>
        <v>0.40964425311923747</v>
      </c>
      <c r="BZ100" s="1">
        <f t="shared" si="427"/>
        <v>0.38382205176976059</v>
      </c>
      <c r="CA100" s="1">
        <f t="shared" si="428"/>
        <v>0.20653369511100197</v>
      </c>
      <c r="CB100" s="1">
        <f t="shared" si="429"/>
        <v>0.39844472099588224</v>
      </c>
      <c r="CC100" s="1">
        <f t="shared" si="430"/>
        <v>0.33239964736527861</v>
      </c>
      <c r="CD100" s="92" t="s">
        <v>209</v>
      </c>
      <c r="CE100" s="92" t="s">
        <v>229</v>
      </c>
      <c r="CF100" s="92" t="s">
        <v>209</v>
      </c>
      <c r="CG100" s="1">
        <f t="shared" si="415"/>
        <v>0.85082013264360246</v>
      </c>
      <c r="CH100" s="1">
        <f t="shared" si="416"/>
        <v>0.79718811264083</v>
      </c>
      <c r="CI100" s="1">
        <f t="shared" si="417"/>
        <v>0.14298831610734802</v>
      </c>
      <c r="CJ100" s="1">
        <f t="shared" si="431"/>
        <v>1.7909965613917804</v>
      </c>
      <c r="CK100" s="1">
        <f t="shared" si="432"/>
        <v>0.47505402912802441</v>
      </c>
      <c r="CL100" s="1">
        <f t="shared" si="433"/>
        <v>0.44510867850094388</v>
      </c>
      <c r="CM100" s="1">
        <f t="shared" si="434"/>
        <v>7.983729237103171E-2</v>
      </c>
      <c r="CN100" s="1">
        <f t="shared" si="435"/>
        <v>0.30239163162150362</v>
      </c>
      <c r="CO100" s="1">
        <f t="shared" si="436"/>
        <v>0.38547542302673776</v>
      </c>
      <c r="CP100" s="92" t="s">
        <v>209</v>
      </c>
      <c r="CQ100" s="92" t="s">
        <v>229</v>
      </c>
      <c r="CR100" s="92" t="s">
        <v>209</v>
      </c>
      <c r="CS100" s="1">
        <f t="shared" si="418"/>
        <v>0.70901138489487836</v>
      </c>
      <c r="CT100" s="1">
        <f t="shared" si="419"/>
        <v>0.79718811264083</v>
      </c>
      <c r="CU100" s="1">
        <f t="shared" si="420"/>
        <v>0.14298831610734802</v>
      </c>
      <c r="CV100" s="1">
        <f t="shared" si="437"/>
        <v>1.6491878136430562</v>
      </c>
      <c r="CW100" s="1">
        <f t="shared" si="438"/>
        <v>0.42991548872088259</v>
      </c>
      <c r="CX100" s="1">
        <f t="shared" si="439"/>
        <v>0.4833822479441206</v>
      </c>
      <c r="CY100" s="1">
        <f t="shared" si="440"/>
        <v>8.6702263334996879E-2</v>
      </c>
      <c r="CZ100" s="1">
        <f t="shared" si="441"/>
        <v>0.32839338730705719</v>
      </c>
      <c r="DA100" s="1">
        <f t="shared" si="442"/>
        <v>0.41862130645803663</v>
      </c>
      <c r="DB100" s="92" t="s">
        <v>209</v>
      </c>
      <c r="DC100" s="92" t="s">
        <v>229</v>
      </c>
      <c r="DD100" s="92" t="s">
        <v>209</v>
      </c>
      <c r="DE100" s="1">
        <f t="shared" si="421"/>
        <v>2.0597880630065553</v>
      </c>
      <c r="DF100" s="1">
        <f t="shared" si="422"/>
        <v>3.4032805305744098</v>
      </c>
      <c r="DG100" s="1">
        <f t="shared" si="423"/>
        <v>0.42896494832204407</v>
      </c>
      <c r="DH100" s="1">
        <f t="shared" si="368"/>
        <v>5.8920335419030092</v>
      </c>
      <c r="DI100" s="1">
        <f t="shared" si="369"/>
        <v>0.34958865192428706</v>
      </c>
      <c r="DJ100" s="1">
        <f t="shared" si="370"/>
        <v>0.57760712093217614</v>
      </c>
      <c r="DK100" s="1">
        <f t="shared" si="371"/>
        <v>7.2804227143536751E-2</v>
      </c>
      <c r="DL100" s="1">
        <f t="shared" si="372"/>
        <v>0.36160778760962481</v>
      </c>
      <c r="DM100" s="1">
        <f t="shared" si="373"/>
        <v>0.50022244013405492</v>
      </c>
      <c r="DN100" s="92" t="s">
        <v>229</v>
      </c>
      <c r="DO100" s="92" t="s">
        <v>209</v>
      </c>
      <c r="DP100" s="62">
        <f t="shared" si="374"/>
        <v>0.42477589029177643</v>
      </c>
      <c r="DQ100" s="62">
        <f t="shared" si="375"/>
        <v>1.4630685935809651</v>
      </c>
      <c r="DR100" s="62">
        <f t="shared" si="376"/>
        <v>0.15542281942403147</v>
      </c>
      <c r="DS100" s="1">
        <f t="shared" si="377"/>
        <v>2.0432673032967728</v>
      </c>
      <c r="DT100" s="1">
        <f t="shared" si="378"/>
        <v>0.20789051418109056</v>
      </c>
      <c r="DU100" s="1">
        <f t="shared" si="379"/>
        <v>0.71604365773402823</v>
      </c>
      <c r="DV100" s="1">
        <f t="shared" si="380"/>
        <v>7.6065828084881368E-2</v>
      </c>
      <c r="DW100" s="1">
        <f t="shared" si="381"/>
        <v>0.4340876569518955</v>
      </c>
      <c r="DX100" s="1">
        <f t="shared" si="382"/>
        <v>0.62011199781639814</v>
      </c>
      <c r="DY100" s="92" t="s">
        <v>209</v>
      </c>
      <c r="DZ100" s="1">
        <f t="shared" si="383"/>
        <v>0.58019870971580789</v>
      </c>
      <c r="EA100" s="1">
        <f t="shared" si="384"/>
        <v>3.4032805305744098</v>
      </c>
      <c r="EB100" s="1">
        <f t="shared" si="385"/>
        <v>2.0597880630065553</v>
      </c>
      <c r="EC100" s="1">
        <f t="shared" si="386"/>
        <v>6.0432673032967728</v>
      </c>
      <c r="ED100" s="1">
        <f t="shared" si="387"/>
        <v>9.6007454344985393E-2</v>
      </c>
      <c r="EE100" s="1">
        <f t="shared" si="388"/>
        <v>0.56315240742666206</v>
      </c>
      <c r="EF100" s="1">
        <f t="shared" si="389"/>
        <v>0.34084013822835252</v>
      </c>
      <c r="EG100" s="1">
        <f t="shared" si="390"/>
        <v>0.62241634194168349</v>
      </c>
      <c r="EH100" s="1">
        <f t="shared" si="391"/>
        <v>0.48770429103385371</v>
      </c>
      <c r="EI100" s="92" t="s">
        <v>229</v>
      </c>
      <c r="EJ100" s="92" t="s">
        <v>209</v>
      </c>
      <c r="EK100" s="62">
        <f t="shared" si="302"/>
        <v>0.42477589029177643</v>
      </c>
      <c r="EL100" s="62">
        <f t="shared" si="303"/>
        <v>2.0597880630065553</v>
      </c>
      <c r="EM100" s="62">
        <f t="shared" si="304"/>
        <v>0</v>
      </c>
      <c r="EN100" s="1">
        <f t="shared" si="286"/>
        <v>2.4845639532983315</v>
      </c>
      <c r="EO100" s="1">
        <f t="shared" si="287"/>
        <v>0.17096597160555033</v>
      </c>
      <c r="EP100" s="1">
        <f t="shared" si="288"/>
        <v>0.82903402839444973</v>
      </c>
      <c r="EQ100" s="1">
        <f t="shared" si="289"/>
        <v>0</v>
      </c>
      <c r="ER100" s="1">
        <f t="shared" si="290"/>
        <v>0.41451701419722486</v>
      </c>
      <c r="ES100" s="1">
        <f t="shared" si="291"/>
        <v>0.71796452919134301</v>
      </c>
    </row>
    <row r="101" spans="1:149" s="24" customFormat="1" x14ac:dyDescent="0.2">
      <c r="A101" s="91" t="s">
        <v>114</v>
      </c>
      <c r="B101" s="92" t="s">
        <v>230</v>
      </c>
      <c r="C101" s="92" t="s">
        <v>209</v>
      </c>
      <c r="D101" s="100">
        <v>4.0822698730000004</v>
      </c>
      <c r="E101" s="100">
        <v>7.2540044999999997E-2</v>
      </c>
      <c r="F101" s="100">
        <v>27.798641329999999</v>
      </c>
      <c r="G101" s="100">
        <v>55.102476529999997</v>
      </c>
      <c r="H101" s="100">
        <v>10.16640022</v>
      </c>
      <c r="I101" s="100">
        <v>9.6940522000000001E-2</v>
      </c>
      <c r="J101" s="100">
        <v>0.14458476200000001</v>
      </c>
      <c r="K101" s="100">
        <v>0</v>
      </c>
      <c r="L101" s="100">
        <v>2.5361467160000002</v>
      </c>
      <c r="M101" s="4">
        <v>0</v>
      </c>
      <c r="N101" s="4">
        <v>1</v>
      </c>
      <c r="O101">
        <f t="shared" si="356"/>
        <v>0</v>
      </c>
      <c r="P101" s="30">
        <f t="shared" si="357"/>
        <v>2.8185290921725823</v>
      </c>
      <c r="R101" s="33">
        <v>11</v>
      </c>
      <c r="S101" s="92" t="s">
        <v>230</v>
      </c>
      <c r="T101" s="92" t="s">
        <v>209</v>
      </c>
      <c r="U101" s="1">
        <f t="shared" si="292"/>
        <v>101.27188967998016</v>
      </c>
      <c r="V101" s="1">
        <f t="shared" si="293"/>
        <v>2.3407565343659242</v>
      </c>
      <c r="W101" s="1">
        <f t="shared" si="294"/>
        <v>545.28523597489209</v>
      </c>
      <c r="X101" s="1">
        <f t="shared" si="295"/>
        <v>916.99911016808119</v>
      </c>
      <c r="Y101" s="1">
        <f t="shared" si="296"/>
        <v>215.84713842887473</v>
      </c>
      <c r="Z101" s="1">
        <f t="shared" si="297"/>
        <v>1.7286113052781742</v>
      </c>
      <c r="AA101" s="1">
        <f t="shared" si="298"/>
        <v>3.0184710229645098</v>
      </c>
      <c r="AB101" s="1">
        <f t="shared" si="299"/>
        <v>0</v>
      </c>
      <c r="AC101" s="1">
        <f t="shared" si="300"/>
        <v>0</v>
      </c>
      <c r="AD101" s="1">
        <f t="shared" si="301"/>
        <v>35.297797021572727</v>
      </c>
      <c r="AF101" s="92" t="s">
        <v>230</v>
      </c>
      <c r="AG101" s="92" t="s">
        <v>209</v>
      </c>
      <c r="AH101" s="1">
        <f t="shared" si="392"/>
        <v>101.27188967998016</v>
      </c>
      <c r="AI101" s="1">
        <f t="shared" si="393"/>
        <v>1.1703782671829621</v>
      </c>
      <c r="AJ101" s="1">
        <f t="shared" si="394"/>
        <v>817.92785396233808</v>
      </c>
      <c r="AK101" s="1">
        <f t="shared" si="395"/>
        <v>1833.9982203361624</v>
      </c>
      <c r="AL101" s="1">
        <f t="shared" si="396"/>
        <v>107.92356921443736</v>
      </c>
      <c r="AM101" s="1">
        <f t="shared" si="397"/>
        <v>1.7286113052781742</v>
      </c>
      <c r="AN101" s="1">
        <f t="shared" si="398"/>
        <v>6.0369420459290195</v>
      </c>
      <c r="AO101" s="1">
        <f t="shared" si="399"/>
        <v>0</v>
      </c>
      <c r="AP101" s="1">
        <f t="shared" si="400"/>
        <v>0</v>
      </c>
      <c r="AQ101" s="1">
        <f t="shared" si="401"/>
        <v>52.946695532359087</v>
      </c>
      <c r="AR101" s="1">
        <f t="shared" si="424"/>
        <v>2923.0041603436675</v>
      </c>
      <c r="AT101" s="92" t="s">
        <v>230</v>
      </c>
      <c r="AU101" s="92" t="s">
        <v>209</v>
      </c>
      <c r="AV101" s="22">
        <f t="shared" si="402"/>
        <v>0.38111159798992761</v>
      </c>
      <c r="AW101" s="22">
        <f t="shared" si="403"/>
        <v>8.8088557065200516E-3</v>
      </c>
      <c r="AX101" s="22">
        <f t="shared" si="404"/>
        <v>2.0520455212142399</v>
      </c>
      <c r="AY101" s="22">
        <f t="shared" si="405"/>
        <v>3.4508983424310049</v>
      </c>
      <c r="AZ101" s="22">
        <f t="shared" si="406"/>
        <v>0.8122870829025659</v>
      </c>
      <c r="BA101" s="22">
        <f t="shared" si="407"/>
        <v>6.5051992111514103E-3</v>
      </c>
      <c r="BB101" s="22">
        <f t="shared" si="408"/>
        <v>1.1359265820786857E-2</v>
      </c>
      <c r="BC101" s="22">
        <f t="shared" si="409"/>
        <v>0</v>
      </c>
      <c r="BD101" s="22">
        <f t="shared" si="410"/>
        <v>0</v>
      </c>
      <c r="BE101" s="22">
        <f t="shared" si="411"/>
        <v>0.13283449011295595</v>
      </c>
      <c r="BF101" s="33">
        <v>11</v>
      </c>
      <c r="BG101" s="17">
        <f t="shared" si="358"/>
        <v>6.0168899517481291</v>
      </c>
      <c r="BH101" s="1">
        <f t="shared" si="359"/>
        <v>0.54910165756899509</v>
      </c>
      <c r="BI101" s="1">
        <f t="shared" si="360"/>
        <v>1.5029438636452448</v>
      </c>
      <c r="BJ101">
        <v>4</v>
      </c>
      <c r="BK101" s="1">
        <f t="shared" si="361"/>
        <v>2.0168899517481282</v>
      </c>
      <c r="BL101" s="1">
        <f t="shared" si="362"/>
        <v>0.82760113782023736</v>
      </c>
      <c r="BM101" s="1">
        <f t="shared" si="363"/>
        <v>0.54910165756899509</v>
      </c>
      <c r="BN101" s="1">
        <f t="shared" si="364"/>
        <v>0.33044174274554194</v>
      </c>
      <c r="BO101" s="1">
        <f t="shared" si="365"/>
        <v>0.83410633703138881</v>
      </c>
      <c r="BP101" s="1">
        <f t="shared" si="366"/>
        <v>0.87954340031453704</v>
      </c>
      <c r="BQ101" s="1">
        <f t="shared" si="367"/>
        <v>4.5437063283148227E-2</v>
      </c>
      <c r="BR101" s="92" t="s">
        <v>209</v>
      </c>
      <c r="BS101" s="92" t="s">
        <v>230</v>
      </c>
      <c r="BT101" s="92" t="s">
        <v>209</v>
      </c>
      <c r="BU101" s="1">
        <f t="shared" si="412"/>
        <v>0.86272458560775123</v>
      </c>
      <c r="BV101" s="1">
        <f t="shared" si="413"/>
        <v>0.8341063370313887</v>
      </c>
      <c r="BW101" s="1">
        <f t="shared" si="414"/>
        <v>0.38111159798992761</v>
      </c>
      <c r="BX101" s="1">
        <f t="shared" si="425"/>
        <v>2.0779425206290676</v>
      </c>
      <c r="BY101" s="1">
        <f t="shared" si="426"/>
        <v>0.41518212224011547</v>
      </c>
      <c r="BZ101" s="1">
        <f t="shared" si="427"/>
        <v>0.40140972560630545</v>
      </c>
      <c r="CA101" s="1">
        <f t="shared" si="428"/>
        <v>0.18340815215357906</v>
      </c>
      <c r="CB101" s="1">
        <f t="shared" si="429"/>
        <v>0.38411301495673178</v>
      </c>
      <c r="CC101" s="1">
        <f t="shared" si="430"/>
        <v>0.34763101970120136</v>
      </c>
      <c r="CD101" s="92" t="s">
        <v>209</v>
      </c>
      <c r="CE101" s="92" t="s">
        <v>230</v>
      </c>
      <c r="CF101" s="92" t="s">
        <v>209</v>
      </c>
      <c r="CG101" s="1">
        <f t="shared" si="415"/>
        <v>0.86272458560775123</v>
      </c>
      <c r="CH101" s="1">
        <f t="shared" si="416"/>
        <v>0.8341063370313887</v>
      </c>
      <c r="CI101" s="1">
        <f t="shared" si="417"/>
        <v>0.12703719932997587</v>
      </c>
      <c r="CJ101" s="1">
        <f t="shared" si="431"/>
        <v>1.823868121969116</v>
      </c>
      <c r="CK101" s="1">
        <f t="shared" si="432"/>
        <v>0.4730191701998287</v>
      </c>
      <c r="CL101" s="1">
        <f t="shared" si="433"/>
        <v>0.45732820645544064</v>
      </c>
      <c r="CM101" s="1">
        <f t="shared" si="434"/>
        <v>6.9652623344730533E-2</v>
      </c>
      <c r="CN101" s="1">
        <f t="shared" si="435"/>
        <v>0.29831672657245084</v>
      </c>
      <c r="CO101" s="1">
        <f t="shared" si="436"/>
        <v>0.39605784465758609</v>
      </c>
      <c r="CP101" s="92" t="s">
        <v>209</v>
      </c>
      <c r="CQ101" s="92" t="s">
        <v>230</v>
      </c>
      <c r="CR101" s="92" t="s">
        <v>209</v>
      </c>
      <c r="CS101" s="1">
        <f t="shared" si="418"/>
        <v>0.67538683714790348</v>
      </c>
      <c r="CT101" s="1">
        <f t="shared" si="419"/>
        <v>0.8341063370313887</v>
      </c>
      <c r="CU101" s="1">
        <f t="shared" si="420"/>
        <v>0.12703719932997587</v>
      </c>
      <c r="CV101" s="1">
        <f t="shared" si="437"/>
        <v>1.6365303735092682</v>
      </c>
      <c r="CW101" s="1">
        <f t="shared" si="438"/>
        <v>0.41269434902063462</v>
      </c>
      <c r="CX101" s="1">
        <f t="shared" si="439"/>
        <v>0.5096797166329311</v>
      </c>
      <c r="CY101" s="1">
        <f t="shared" si="440"/>
        <v>7.7625934346434181E-2</v>
      </c>
      <c r="CZ101" s="1">
        <f t="shared" si="441"/>
        <v>0.33246579266289972</v>
      </c>
      <c r="DA101" s="1">
        <f t="shared" si="442"/>
        <v>0.44139558239777238</v>
      </c>
      <c r="DB101" s="92" t="s">
        <v>209</v>
      </c>
      <c r="DC101" s="92" t="s">
        <v>230</v>
      </c>
      <c r="DD101" s="92" t="s">
        <v>209</v>
      </c>
      <c r="DE101" s="1">
        <f t="shared" si="421"/>
        <v>2.0520455212142399</v>
      </c>
      <c r="DF101" s="1">
        <f t="shared" si="422"/>
        <v>3.4508983424310049</v>
      </c>
      <c r="DG101" s="1">
        <f t="shared" si="423"/>
        <v>0.38111159798992761</v>
      </c>
      <c r="DH101" s="1">
        <f t="shared" si="368"/>
        <v>5.8840554616351719</v>
      </c>
      <c r="DI101" s="1">
        <f t="shared" si="369"/>
        <v>0.34874680135050579</v>
      </c>
      <c r="DJ101" s="1">
        <f t="shared" si="370"/>
        <v>0.58648297333893662</v>
      </c>
      <c r="DK101" s="1">
        <f t="shared" si="371"/>
        <v>6.4770225310557691E-2</v>
      </c>
      <c r="DL101" s="1">
        <f t="shared" si="372"/>
        <v>0.35801171198002602</v>
      </c>
      <c r="DM101" s="1">
        <f t="shared" si="373"/>
        <v>0.50790915379855073</v>
      </c>
      <c r="DN101" s="92" t="s">
        <v>230</v>
      </c>
      <c r="DO101" s="92" t="s">
        <v>209</v>
      </c>
      <c r="DP101" s="62">
        <f t="shared" si="374"/>
        <v>0.38111159798992761</v>
      </c>
      <c r="DQ101" s="62">
        <f t="shared" si="375"/>
        <v>1.5029438636452448</v>
      </c>
      <c r="DR101" s="62">
        <f t="shared" si="376"/>
        <v>0.13283449011295595</v>
      </c>
      <c r="DS101" s="1">
        <f t="shared" si="377"/>
        <v>2.0168899517481282</v>
      </c>
      <c r="DT101" s="1">
        <f t="shared" si="378"/>
        <v>0.18896003604936462</v>
      </c>
      <c r="DU101" s="1">
        <f t="shared" si="379"/>
        <v>0.74517891387310276</v>
      </c>
      <c r="DV101" s="1">
        <f t="shared" si="380"/>
        <v>6.5861050077532679E-2</v>
      </c>
      <c r="DW101" s="1">
        <f t="shared" si="381"/>
        <v>0.43845050701408406</v>
      </c>
      <c r="DX101" s="1">
        <f t="shared" si="382"/>
        <v>0.64534386977860325</v>
      </c>
      <c r="DY101" s="92" t="s">
        <v>209</v>
      </c>
      <c r="DZ101" s="1">
        <f t="shared" si="383"/>
        <v>0.51394608810288356</v>
      </c>
      <c r="EA101" s="1">
        <f t="shared" si="384"/>
        <v>3.4508983424310049</v>
      </c>
      <c r="EB101" s="1">
        <f t="shared" si="385"/>
        <v>2.0520455212142399</v>
      </c>
      <c r="EC101" s="1">
        <f t="shared" si="386"/>
        <v>6.0168899517481282</v>
      </c>
      <c r="ED101" s="1">
        <f t="shared" si="387"/>
        <v>8.5417232527838283E-2</v>
      </c>
      <c r="EE101" s="1">
        <f t="shared" si="388"/>
        <v>0.57353522668773294</v>
      </c>
      <c r="EF101" s="1">
        <f t="shared" si="389"/>
        <v>0.34104754078442884</v>
      </c>
      <c r="EG101" s="1">
        <f t="shared" si="390"/>
        <v>0.62781515412829525</v>
      </c>
      <c r="EH101" s="1">
        <f t="shared" si="391"/>
        <v>0.49669607627684342</v>
      </c>
      <c r="EI101" s="92" t="s">
        <v>230</v>
      </c>
      <c r="EJ101" s="92" t="s">
        <v>209</v>
      </c>
      <c r="EK101" s="62">
        <f t="shared" si="302"/>
        <v>0.38111159798992761</v>
      </c>
      <c r="EL101" s="62">
        <f t="shared" si="303"/>
        <v>2.0520455212142399</v>
      </c>
      <c r="EM101" s="62">
        <f t="shared" si="304"/>
        <v>0</v>
      </c>
      <c r="EN101" s="1">
        <f t="shared" si="286"/>
        <v>2.4331571192041674</v>
      </c>
      <c r="EO101" s="1">
        <f t="shared" si="287"/>
        <v>0.15663254747584113</v>
      </c>
      <c r="EP101" s="1">
        <f t="shared" si="288"/>
        <v>0.8433674525241589</v>
      </c>
      <c r="EQ101" s="1">
        <f t="shared" si="289"/>
        <v>0</v>
      </c>
      <c r="ER101" s="1">
        <f t="shared" si="290"/>
        <v>0.42168372626207945</v>
      </c>
      <c r="ES101" s="1">
        <f t="shared" si="291"/>
        <v>0.73037763861088811</v>
      </c>
    </row>
    <row r="102" spans="1:149" s="24" customFormat="1" x14ac:dyDescent="0.2">
      <c r="A102" s="91" t="s">
        <v>114</v>
      </c>
      <c r="B102" s="92" t="s">
        <v>231</v>
      </c>
      <c r="C102" s="92" t="s">
        <v>209</v>
      </c>
      <c r="D102" s="100">
        <v>3.7853752119999999</v>
      </c>
      <c r="E102" s="100">
        <v>7.0802116999999998E-2</v>
      </c>
      <c r="F102" s="100">
        <v>27.999063830000001</v>
      </c>
      <c r="G102" s="100">
        <v>55.727716839999999</v>
      </c>
      <c r="H102" s="100">
        <v>9.83681874</v>
      </c>
      <c r="I102" s="100">
        <v>8.4195937999999998E-2</v>
      </c>
      <c r="J102" s="100">
        <v>0.118169737</v>
      </c>
      <c r="K102" s="100">
        <v>0.116679382</v>
      </c>
      <c r="L102" s="100">
        <v>2.261178202</v>
      </c>
      <c r="M102" s="18">
        <v>0</v>
      </c>
      <c r="N102" s="18">
        <v>1</v>
      </c>
      <c r="O102" s="24">
        <f t="shared" si="356"/>
        <v>0</v>
      </c>
      <c r="P102" s="57">
        <f t="shared" si="357"/>
        <v>2.5129447380612389</v>
      </c>
      <c r="R102" s="33">
        <v>11</v>
      </c>
      <c r="S102" s="92" t="s">
        <v>231</v>
      </c>
      <c r="T102" s="92" t="s">
        <v>209</v>
      </c>
      <c r="U102" s="58">
        <f t="shared" si="292"/>
        <v>93.906604118084829</v>
      </c>
      <c r="V102" s="58">
        <f t="shared" si="293"/>
        <v>2.284676250403356</v>
      </c>
      <c r="W102" s="58">
        <f t="shared" si="294"/>
        <v>549.21663063946653</v>
      </c>
      <c r="X102" s="58">
        <f t="shared" si="295"/>
        <v>927.40417440505905</v>
      </c>
      <c r="Y102" s="58">
        <f t="shared" si="296"/>
        <v>208.84965477707007</v>
      </c>
      <c r="Z102" s="58">
        <f t="shared" si="297"/>
        <v>1.5013541012838802</v>
      </c>
      <c r="AA102" s="58">
        <f t="shared" si="298"/>
        <v>2.4670091231732778</v>
      </c>
      <c r="AB102" s="58">
        <f t="shared" si="299"/>
        <v>1.6448218006298512</v>
      </c>
      <c r="AC102" s="58">
        <f t="shared" si="300"/>
        <v>0</v>
      </c>
      <c r="AD102" s="58">
        <f t="shared" si="301"/>
        <v>31.470817007654837</v>
      </c>
      <c r="AF102" s="92" t="s">
        <v>231</v>
      </c>
      <c r="AG102" s="92" t="s">
        <v>209</v>
      </c>
      <c r="AH102" s="58">
        <f t="shared" si="392"/>
        <v>93.906604118084829</v>
      </c>
      <c r="AI102" s="58">
        <f t="shared" si="393"/>
        <v>1.142338125201678</v>
      </c>
      <c r="AJ102" s="58">
        <f t="shared" si="394"/>
        <v>823.82494595919979</v>
      </c>
      <c r="AK102" s="58">
        <f t="shared" si="395"/>
        <v>1854.8083488101181</v>
      </c>
      <c r="AL102" s="58">
        <f t="shared" si="396"/>
        <v>104.42482738853504</v>
      </c>
      <c r="AM102" s="58">
        <f t="shared" si="397"/>
        <v>1.5013541012838802</v>
      </c>
      <c r="AN102" s="58">
        <f t="shared" si="398"/>
        <v>4.9340182463465556</v>
      </c>
      <c r="AO102" s="58">
        <f t="shared" si="399"/>
        <v>1.6448218006298512</v>
      </c>
      <c r="AP102" s="58">
        <f t="shared" si="400"/>
        <v>0</v>
      </c>
      <c r="AQ102" s="58">
        <f t="shared" si="401"/>
        <v>47.206225511482259</v>
      </c>
      <c r="AR102" s="58">
        <f t="shared" si="424"/>
        <v>2933.3934840608827</v>
      </c>
      <c r="AT102" s="92" t="s">
        <v>231</v>
      </c>
      <c r="AU102" s="92" t="s">
        <v>209</v>
      </c>
      <c r="AV102" s="64">
        <f t="shared" si="402"/>
        <v>0.35214254443250603</v>
      </c>
      <c r="AW102" s="64">
        <f t="shared" si="403"/>
        <v>8.5673602573241789E-3</v>
      </c>
      <c r="AX102" s="64">
        <f t="shared" si="404"/>
        <v>2.0595201325226449</v>
      </c>
      <c r="AY102" s="64">
        <f t="shared" si="405"/>
        <v>3.4776943406627945</v>
      </c>
      <c r="AZ102" s="64">
        <f t="shared" si="406"/>
        <v>0.78317014578194555</v>
      </c>
      <c r="BA102" s="64">
        <f t="shared" si="407"/>
        <v>5.6299624321998788E-3</v>
      </c>
      <c r="BB102" s="64">
        <f t="shared" si="408"/>
        <v>9.2510945096047764E-3</v>
      </c>
      <c r="BC102" s="64">
        <f t="shared" si="409"/>
        <v>6.1679552727038241E-3</v>
      </c>
      <c r="BD102" s="64">
        <f t="shared" si="410"/>
        <v>0</v>
      </c>
      <c r="BE102" s="64">
        <f t="shared" si="411"/>
        <v>0.11801314380945772</v>
      </c>
      <c r="BF102" s="33">
        <v>11</v>
      </c>
      <c r="BG102" s="17">
        <f t="shared" si="358"/>
        <v>6.013538116700107</v>
      </c>
      <c r="BH102" s="1">
        <f t="shared" si="359"/>
        <v>0.52230565933720552</v>
      </c>
      <c r="BI102" s="1">
        <f t="shared" si="360"/>
        <v>1.5372144731854394</v>
      </c>
      <c r="BJ102">
        <v>4</v>
      </c>
      <c r="BK102" s="1">
        <f t="shared" si="361"/>
        <v>2.0073701614274033</v>
      </c>
      <c r="BL102" s="1">
        <f t="shared" si="362"/>
        <v>0.79736746847146966</v>
      </c>
      <c r="BM102" s="1">
        <f t="shared" si="363"/>
        <v>0.52230565933720641</v>
      </c>
      <c r="BN102" s="1">
        <f t="shared" si="364"/>
        <v>0.33003206015029729</v>
      </c>
      <c r="BO102" s="1">
        <f t="shared" si="365"/>
        <v>0.80299743090366948</v>
      </c>
      <c r="BP102" s="1">
        <f t="shared" si="366"/>
        <v>0.8523377194875037</v>
      </c>
      <c r="BQ102" s="1">
        <f t="shared" si="367"/>
        <v>4.9340288583834213E-2</v>
      </c>
      <c r="BR102" s="92" t="s">
        <v>209</v>
      </c>
      <c r="BS102" s="92" t="s">
        <v>231</v>
      </c>
      <c r="BT102" s="92" t="s">
        <v>209</v>
      </c>
      <c r="BU102" s="58">
        <f t="shared" si="412"/>
        <v>0.86942358516569862</v>
      </c>
      <c r="BV102" s="58">
        <f t="shared" si="413"/>
        <v>0.80299743090366948</v>
      </c>
      <c r="BW102" s="58">
        <f t="shared" si="414"/>
        <v>0.35831049970520984</v>
      </c>
      <c r="BX102" s="58">
        <f t="shared" si="425"/>
        <v>2.030731515774578</v>
      </c>
      <c r="BY102" s="58">
        <f t="shared" si="426"/>
        <v>0.42813320146561867</v>
      </c>
      <c r="BZ102" s="58">
        <f t="shared" si="427"/>
        <v>0.39542274528466348</v>
      </c>
      <c r="CA102" s="58">
        <f t="shared" si="428"/>
        <v>0.17644405324971782</v>
      </c>
      <c r="CB102" s="58">
        <f t="shared" si="429"/>
        <v>0.37415542589204953</v>
      </c>
      <c r="CC102" s="58">
        <f t="shared" si="430"/>
        <v>0.34244614265070189</v>
      </c>
      <c r="CD102" s="92" t="s">
        <v>209</v>
      </c>
      <c r="CE102" s="92" t="s">
        <v>231</v>
      </c>
      <c r="CF102" s="92" t="s">
        <v>209</v>
      </c>
      <c r="CG102" s="58">
        <f t="shared" si="415"/>
        <v>0.86942358516569862</v>
      </c>
      <c r="CH102" s="58">
        <f t="shared" si="416"/>
        <v>0.80299743090366948</v>
      </c>
      <c r="CI102" s="58">
        <f t="shared" si="417"/>
        <v>0.11943683323506994</v>
      </c>
      <c r="CJ102" s="58">
        <f t="shared" si="431"/>
        <v>1.7918578493044379</v>
      </c>
      <c r="CK102" s="58">
        <f t="shared" si="432"/>
        <v>0.48520790056152657</v>
      </c>
      <c r="CL102" s="58">
        <f t="shared" si="433"/>
        <v>0.44813679344897611</v>
      </c>
      <c r="CM102" s="58">
        <f t="shared" si="434"/>
        <v>6.6655305989497357E-2</v>
      </c>
      <c r="CN102" s="58">
        <f t="shared" si="435"/>
        <v>0.2907237027139854</v>
      </c>
      <c r="CO102" s="58">
        <f t="shared" si="436"/>
        <v>0.38809784749731308</v>
      </c>
      <c r="CP102" s="92" t="s">
        <v>209</v>
      </c>
      <c r="CQ102" s="92" t="s">
        <v>231</v>
      </c>
      <c r="CR102" s="92" t="s">
        <v>209</v>
      </c>
      <c r="CS102" s="58">
        <f t="shared" si="418"/>
        <v>0.68726792271421644</v>
      </c>
      <c r="CT102" s="58">
        <f t="shared" si="419"/>
        <v>0.80299743090366948</v>
      </c>
      <c r="CU102" s="58">
        <f t="shared" si="420"/>
        <v>0.11943683323506994</v>
      </c>
      <c r="CV102" s="58">
        <f t="shared" si="437"/>
        <v>1.609702186852956</v>
      </c>
      <c r="CW102" s="58">
        <f t="shared" si="438"/>
        <v>0.42695346277553226</v>
      </c>
      <c r="CX102" s="58">
        <f t="shared" si="439"/>
        <v>0.49884844380659477</v>
      </c>
      <c r="CY102" s="58">
        <f t="shared" si="440"/>
        <v>7.419809341787291E-2</v>
      </c>
      <c r="CZ102" s="58">
        <f t="shared" si="441"/>
        <v>0.32362231532117031</v>
      </c>
      <c r="DA102" s="58">
        <f t="shared" si="442"/>
        <v>0.43201542497484507</v>
      </c>
      <c r="DB102" s="92" t="s">
        <v>209</v>
      </c>
      <c r="DC102" s="92" t="s">
        <v>231</v>
      </c>
      <c r="DD102" s="92" t="s">
        <v>209</v>
      </c>
      <c r="DE102" s="1">
        <f t="shared" si="421"/>
        <v>2.0595201325226449</v>
      </c>
      <c r="DF102" s="1">
        <f t="shared" si="422"/>
        <v>3.4776943406627945</v>
      </c>
      <c r="DG102" s="1">
        <f t="shared" si="423"/>
        <v>0.35831049970520984</v>
      </c>
      <c r="DH102" s="1">
        <f t="shared" si="368"/>
        <v>5.8955249728906498</v>
      </c>
      <c r="DI102" s="1">
        <f t="shared" si="369"/>
        <v>0.34933617311315301</v>
      </c>
      <c r="DJ102" s="1">
        <f t="shared" si="370"/>
        <v>0.58988713586224317</v>
      </c>
      <c r="DK102" s="1">
        <f t="shared" si="371"/>
        <v>6.0776691024603653E-2</v>
      </c>
      <c r="DL102" s="1">
        <f t="shared" si="372"/>
        <v>0.35572025895572523</v>
      </c>
      <c r="DM102" s="1">
        <f t="shared" si="373"/>
        <v>0.51085724502234509</v>
      </c>
      <c r="DN102" s="92" t="s">
        <v>231</v>
      </c>
      <c r="DO102" s="92" t="s">
        <v>209</v>
      </c>
      <c r="DP102" s="62">
        <f t="shared" si="374"/>
        <v>0.35214254443250603</v>
      </c>
      <c r="DQ102" s="62">
        <f t="shared" si="375"/>
        <v>1.5372144731854394</v>
      </c>
      <c r="DR102" s="62">
        <f t="shared" si="376"/>
        <v>0.11801314380945772</v>
      </c>
      <c r="DS102" s="1">
        <f t="shared" si="377"/>
        <v>2.0073701614274029</v>
      </c>
      <c r="DT102" s="1">
        <f t="shared" si="378"/>
        <v>0.1754248176041952</v>
      </c>
      <c r="DU102" s="1">
        <f t="shared" si="379"/>
        <v>0.76578525611457493</v>
      </c>
      <c r="DV102" s="1">
        <f t="shared" si="380"/>
        <v>5.8789926281229969E-2</v>
      </c>
      <c r="DW102" s="1">
        <f t="shared" si="381"/>
        <v>0.44168255433851744</v>
      </c>
      <c r="DX102" s="1">
        <f t="shared" si="382"/>
        <v>0.66318948563879443</v>
      </c>
      <c r="DY102" s="92" t="s">
        <v>209</v>
      </c>
      <c r="DZ102" s="1">
        <f t="shared" si="383"/>
        <v>0.47015568824196374</v>
      </c>
      <c r="EA102" s="1">
        <f t="shared" si="384"/>
        <v>3.4776943406627945</v>
      </c>
      <c r="EB102" s="1">
        <f t="shared" si="385"/>
        <v>2.0595201325226449</v>
      </c>
      <c r="EC102" s="1">
        <f t="shared" si="386"/>
        <v>6.0073701614274029</v>
      </c>
      <c r="ED102" s="1">
        <f t="shared" si="387"/>
        <v>7.8263146036975803E-2</v>
      </c>
      <c r="EE102" s="1">
        <f t="shared" si="388"/>
        <v>0.57890462002702103</v>
      </c>
      <c r="EF102" s="1">
        <f t="shared" si="389"/>
        <v>0.34283223393600321</v>
      </c>
      <c r="EG102" s="1">
        <f t="shared" si="390"/>
        <v>0.63228454394951372</v>
      </c>
      <c r="EH102" s="1">
        <f t="shared" si="391"/>
        <v>0.50134610731157792</v>
      </c>
      <c r="EI102" s="92" t="s">
        <v>231</v>
      </c>
      <c r="EJ102" s="92" t="s">
        <v>209</v>
      </c>
      <c r="EK102" s="62">
        <f t="shared" si="302"/>
        <v>0.35214254443250603</v>
      </c>
      <c r="EL102" s="62">
        <f t="shared" si="303"/>
        <v>2.0595201325226449</v>
      </c>
      <c r="EM102" s="62">
        <f t="shared" si="304"/>
        <v>0</v>
      </c>
      <c r="EN102" s="1">
        <f t="shared" si="286"/>
        <v>2.4116626769551508</v>
      </c>
      <c r="EO102" s="1">
        <f t="shared" si="287"/>
        <v>0.14601650048219192</v>
      </c>
      <c r="EP102" s="1">
        <f t="shared" si="288"/>
        <v>0.85398349951780816</v>
      </c>
      <c r="EQ102" s="1">
        <f t="shared" si="289"/>
        <v>0</v>
      </c>
      <c r="ER102" s="1">
        <f t="shared" si="290"/>
        <v>0.42699174975890408</v>
      </c>
      <c r="ES102" s="1">
        <f t="shared" si="291"/>
        <v>0.73957140499515772</v>
      </c>
    </row>
    <row r="103" spans="1:149" s="24" customFormat="1" ht="13.15" customHeight="1" x14ac:dyDescent="0.2">
      <c r="A103" s="107" t="s">
        <v>114</v>
      </c>
      <c r="B103" s="108" t="s">
        <v>232</v>
      </c>
      <c r="C103" s="108" t="s">
        <v>209</v>
      </c>
      <c r="D103" s="109">
        <v>3.1186167669999998</v>
      </c>
      <c r="E103" s="109">
        <v>5.1482908000000001E-2</v>
      </c>
      <c r="F103" s="109">
        <v>29.80074595</v>
      </c>
      <c r="G103" s="109">
        <v>56.082293059999998</v>
      </c>
      <c r="H103" s="109">
        <v>8.2811095330000004</v>
      </c>
      <c r="I103" s="109">
        <v>0.13868320000000001</v>
      </c>
      <c r="J103" s="109">
        <v>0.222019619</v>
      </c>
      <c r="K103" s="109">
        <v>3.7069425000000003E-2</v>
      </c>
      <c r="L103" s="109">
        <v>2.267979532</v>
      </c>
      <c r="M103" s="18">
        <v>0</v>
      </c>
      <c r="N103" s="18">
        <v>1</v>
      </c>
      <c r="O103" s="24">
        <f t="shared" si="356"/>
        <v>0</v>
      </c>
      <c r="P103" s="57">
        <f t="shared" si="357"/>
        <v>2.5205033490633264</v>
      </c>
      <c r="R103" s="33">
        <v>11</v>
      </c>
      <c r="S103" s="108" t="s">
        <v>232</v>
      </c>
      <c r="T103" s="108" t="s">
        <v>209</v>
      </c>
      <c r="U103" s="58">
        <f t="shared" si="292"/>
        <v>77.365833961796071</v>
      </c>
      <c r="V103" s="58">
        <f t="shared" si="293"/>
        <v>1.6612748628589868</v>
      </c>
      <c r="W103" s="58">
        <f t="shared" si="294"/>
        <v>584.55759023146334</v>
      </c>
      <c r="X103" s="58">
        <f t="shared" si="295"/>
        <v>933.30492694291888</v>
      </c>
      <c r="Y103" s="58">
        <f t="shared" si="296"/>
        <v>175.81973530785564</v>
      </c>
      <c r="Z103" s="58">
        <f t="shared" si="297"/>
        <v>2.4729529243937232</v>
      </c>
      <c r="AA103" s="58">
        <f t="shared" si="298"/>
        <v>4.635065114822547</v>
      </c>
      <c r="AB103" s="58">
        <f t="shared" si="299"/>
        <v>0.52256531815375251</v>
      </c>
      <c r="AC103" s="58">
        <f t="shared" si="300"/>
        <v>0</v>
      </c>
      <c r="AD103" s="58">
        <f t="shared" si="301"/>
        <v>31.565477132915799</v>
      </c>
      <c r="AF103" s="108" t="s">
        <v>232</v>
      </c>
      <c r="AG103" s="108" t="s">
        <v>209</v>
      </c>
      <c r="AH103" s="58">
        <f t="shared" si="392"/>
        <v>77.365833961796071</v>
      </c>
      <c r="AI103" s="58">
        <f t="shared" si="393"/>
        <v>0.83063743142949342</v>
      </c>
      <c r="AJ103" s="58">
        <f t="shared" si="394"/>
        <v>876.83638534719501</v>
      </c>
      <c r="AK103" s="58">
        <f t="shared" si="395"/>
        <v>1866.6098538858378</v>
      </c>
      <c r="AL103" s="58">
        <f t="shared" si="396"/>
        <v>87.909867653927819</v>
      </c>
      <c r="AM103" s="58">
        <f t="shared" si="397"/>
        <v>2.4729529243937232</v>
      </c>
      <c r="AN103" s="58">
        <f t="shared" si="398"/>
        <v>9.270130229645094</v>
      </c>
      <c r="AO103" s="58">
        <f t="shared" si="399"/>
        <v>0.52256531815375251</v>
      </c>
      <c r="AP103" s="58">
        <f t="shared" si="400"/>
        <v>0</v>
      </c>
      <c r="AQ103" s="58">
        <f t="shared" si="401"/>
        <v>47.348215699373696</v>
      </c>
      <c r="AR103" s="58">
        <f t="shared" si="424"/>
        <v>2969.1664424517521</v>
      </c>
      <c r="AT103" s="108" t="s">
        <v>232</v>
      </c>
      <c r="AU103" s="108" t="s">
        <v>209</v>
      </c>
      <c r="AV103" s="64">
        <f t="shared" si="402"/>
        <v>0.28662056845726513</v>
      </c>
      <c r="AW103" s="64">
        <f t="shared" si="403"/>
        <v>6.154597206197477E-3</v>
      </c>
      <c r="AX103" s="64">
        <f t="shared" si="404"/>
        <v>2.1656359174113846</v>
      </c>
      <c r="AY103" s="64">
        <f t="shared" si="405"/>
        <v>3.4576553370631502</v>
      </c>
      <c r="AZ103" s="64">
        <f t="shared" si="406"/>
        <v>0.65136701692931087</v>
      </c>
      <c r="BA103" s="64">
        <f t="shared" si="407"/>
        <v>9.1616562074131637E-3</v>
      </c>
      <c r="BB103" s="64">
        <f t="shared" si="408"/>
        <v>1.7171727234309975E-2</v>
      </c>
      <c r="BC103" s="64">
        <f t="shared" si="409"/>
        <v>1.9359704520116958E-3</v>
      </c>
      <c r="BD103" s="64">
        <f t="shared" si="410"/>
        <v>0</v>
      </c>
      <c r="BE103" s="64">
        <f t="shared" si="411"/>
        <v>0.11694199540237328</v>
      </c>
      <c r="BF103" s="33">
        <v>11</v>
      </c>
      <c r="BG103" s="17">
        <f t="shared" si="358"/>
        <v>6.0287897887861854</v>
      </c>
      <c r="BH103" s="1">
        <f t="shared" si="359"/>
        <v>0.5423446629368498</v>
      </c>
      <c r="BI103" s="1">
        <f t="shared" si="360"/>
        <v>1.6232912544745348</v>
      </c>
      <c r="BJ103">
        <v>4</v>
      </c>
      <c r="BK103" s="1">
        <f t="shared" si="361"/>
        <v>2.0268538183341733</v>
      </c>
      <c r="BL103" s="1">
        <f t="shared" si="362"/>
        <v>0.66668327034292152</v>
      </c>
      <c r="BM103" s="1">
        <f t="shared" si="363"/>
        <v>0.54234466293685024</v>
      </c>
      <c r="BN103" s="1">
        <f t="shared" si="364"/>
        <v>0.20605911345474581</v>
      </c>
      <c r="BO103" s="1">
        <f t="shared" si="365"/>
        <v>0.67584492655033468</v>
      </c>
      <c r="BP103" s="1">
        <f t="shared" si="366"/>
        <v>0.74840377639159605</v>
      </c>
      <c r="BQ103" s="1">
        <f t="shared" si="367"/>
        <v>7.2558849841261375E-2</v>
      </c>
      <c r="BR103" s="108" t="s">
        <v>209</v>
      </c>
      <c r="BS103" s="108" t="s">
        <v>232</v>
      </c>
      <c r="BT103" s="108" t="s">
        <v>209</v>
      </c>
      <c r="BU103" s="58">
        <f t="shared" si="412"/>
        <v>0.86441383426578755</v>
      </c>
      <c r="BV103" s="58">
        <f t="shared" si="413"/>
        <v>0.67584492655033468</v>
      </c>
      <c r="BW103" s="58">
        <f t="shared" si="414"/>
        <v>0.28855653890927685</v>
      </c>
      <c r="BX103" s="58">
        <f t="shared" si="425"/>
        <v>1.828815299725399</v>
      </c>
      <c r="BY103" s="58">
        <f t="shared" si="426"/>
        <v>0.47266327791307378</v>
      </c>
      <c r="BZ103" s="58">
        <f t="shared" si="427"/>
        <v>0.36955340796405978</v>
      </c>
      <c r="CA103" s="58">
        <f t="shared" si="428"/>
        <v>0.15778331412286647</v>
      </c>
      <c r="CB103" s="58">
        <f t="shared" si="429"/>
        <v>0.34256001810489634</v>
      </c>
      <c r="CC103" s="58">
        <f t="shared" si="430"/>
        <v>0.32004263935199023</v>
      </c>
      <c r="CD103" s="108" t="s">
        <v>209</v>
      </c>
      <c r="CE103" s="108" t="s">
        <v>232</v>
      </c>
      <c r="CF103" s="108" t="s">
        <v>209</v>
      </c>
      <c r="CG103" s="58">
        <f t="shared" si="415"/>
        <v>0.86441383426578755</v>
      </c>
      <c r="CH103" s="58">
        <f t="shared" si="416"/>
        <v>0.67584492655033468</v>
      </c>
      <c r="CI103" s="58">
        <f t="shared" si="417"/>
        <v>9.6185512969758954E-2</v>
      </c>
      <c r="CJ103" s="58">
        <f t="shared" si="431"/>
        <v>1.6364442737858811</v>
      </c>
      <c r="CK103" s="58">
        <f t="shared" si="432"/>
        <v>0.52822686853001322</v>
      </c>
      <c r="CL103" s="58">
        <f t="shared" si="433"/>
        <v>0.41299599221107663</v>
      </c>
      <c r="CM103" s="58">
        <f t="shared" si="434"/>
        <v>5.8777139258910233E-2</v>
      </c>
      <c r="CN103" s="58">
        <f t="shared" si="435"/>
        <v>0.26527513536444858</v>
      </c>
      <c r="CO103" s="58">
        <f t="shared" si="436"/>
        <v>0.35766502091595248</v>
      </c>
      <c r="CP103" s="108" t="s">
        <v>209</v>
      </c>
      <c r="CQ103" s="108" t="s">
        <v>232</v>
      </c>
      <c r="CR103" s="108" t="s">
        <v>209</v>
      </c>
      <c r="CS103" s="58">
        <f t="shared" si="418"/>
        <v>0.80336649313171149</v>
      </c>
      <c r="CT103" s="58">
        <f t="shared" si="419"/>
        <v>0.67584492655033468</v>
      </c>
      <c r="CU103" s="58">
        <f t="shared" si="420"/>
        <v>9.6185512969758954E-2</v>
      </c>
      <c r="CV103" s="58">
        <f t="shared" si="437"/>
        <v>1.5753969326518051</v>
      </c>
      <c r="CW103" s="58">
        <f t="shared" si="438"/>
        <v>0.5099454470686543</v>
      </c>
      <c r="CX103" s="58">
        <f t="shared" si="439"/>
        <v>0.42899977303669806</v>
      </c>
      <c r="CY103" s="58">
        <f t="shared" si="440"/>
        <v>6.1054779894647616E-2</v>
      </c>
      <c r="CZ103" s="58">
        <f t="shared" si="441"/>
        <v>0.27555466641299664</v>
      </c>
      <c r="DA103" s="58">
        <f t="shared" si="442"/>
        <v>0.37152470166753893</v>
      </c>
      <c r="DB103" s="108" t="s">
        <v>209</v>
      </c>
      <c r="DC103" s="108" t="s">
        <v>232</v>
      </c>
      <c r="DD103" s="108" t="s">
        <v>209</v>
      </c>
      <c r="DE103" s="58">
        <f t="shared" si="421"/>
        <v>2.1656359174113846</v>
      </c>
      <c r="DF103" s="58">
        <f t="shared" si="422"/>
        <v>3.4576553370631502</v>
      </c>
      <c r="DG103" s="58">
        <f t="shared" si="423"/>
        <v>0.28855653890927685</v>
      </c>
      <c r="DH103" s="58">
        <f t="shared" si="368"/>
        <v>5.9118477933838118</v>
      </c>
      <c r="DI103" s="58">
        <f t="shared" si="369"/>
        <v>0.36632132509146048</v>
      </c>
      <c r="DJ103" s="58">
        <f t="shared" si="370"/>
        <v>0.58486880209141245</v>
      </c>
      <c r="DK103" s="58">
        <f t="shared" si="371"/>
        <v>4.8809872817127016E-2</v>
      </c>
      <c r="DL103" s="58">
        <f t="shared" si="372"/>
        <v>0.34124427386283324</v>
      </c>
      <c r="DM103" s="58">
        <f t="shared" si="373"/>
        <v>0.50651124049213636</v>
      </c>
      <c r="DN103" s="108" t="s">
        <v>232</v>
      </c>
      <c r="DO103" s="108" t="s">
        <v>209</v>
      </c>
      <c r="DP103" s="62">
        <f t="shared" si="374"/>
        <v>0.28662056845726513</v>
      </c>
      <c r="DQ103" s="62">
        <f t="shared" si="375"/>
        <v>1.6232912544745348</v>
      </c>
      <c r="DR103" s="62">
        <f t="shared" si="376"/>
        <v>0.11694199540237328</v>
      </c>
      <c r="DS103" s="1">
        <f t="shared" si="377"/>
        <v>2.0268538183341733</v>
      </c>
      <c r="DT103" s="1">
        <f t="shared" si="378"/>
        <v>0.14141156400358082</v>
      </c>
      <c r="DU103" s="1">
        <f t="shared" si="379"/>
        <v>0.80089212146965894</v>
      </c>
      <c r="DV103" s="1">
        <f t="shared" si="380"/>
        <v>5.7696314526760169E-2</v>
      </c>
      <c r="DW103" s="1">
        <f t="shared" si="381"/>
        <v>0.45814237526158963</v>
      </c>
      <c r="DX103" s="1">
        <f t="shared" si="382"/>
        <v>0.69359292288353702</v>
      </c>
      <c r="DY103" s="108" t="s">
        <v>209</v>
      </c>
      <c r="DZ103" s="1">
        <f t="shared" si="383"/>
        <v>0.4035625638596384</v>
      </c>
      <c r="EA103" s="1">
        <f t="shared" si="384"/>
        <v>3.4576553370631502</v>
      </c>
      <c r="EB103" s="1">
        <f t="shared" si="385"/>
        <v>2.1656359174113846</v>
      </c>
      <c r="EC103" s="1">
        <f t="shared" si="386"/>
        <v>6.0268538183341729</v>
      </c>
      <c r="ED103" s="1">
        <f t="shared" si="387"/>
        <v>6.696073540592086E-2</v>
      </c>
      <c r="EE103" s="1">
        <f t="shared" si="388"/>
        <v>0.57370818030208148</v>
      </c>
      <c r="EF103" s="1">
        <f t="shared" si="389"/>
        <v>0.35933108429199767</v>
      </c>
      <c r="EG103" s="1">
        <f t="shared" si="390"/>
        <v>0.64618517444303847</v>
      </c>
      <c r="EH103" s="1">
        <f t="shared" si="391"/>
        <v>0.49684585850054563</v>
      </c>
      <c r="EI103" s="108" t="s">
        <v>232</v>
      </c>
      <c r="EJ103" s="108" t="s">
        <v>209</v>
      </c>
      <c r="EK103" s="62">
        <f t="shared" si="302"/>
        <v>0.28662056845726513</v>
      </c>
      <c r="EL103" s="62">
        <f t="shared" si="303"/>
        <v>2.1656359174113846</v>
      </c>
      <c r="EM103" s="62">
        <f t="shared" si="304"/>
        <v>0</v>
      </c>
      <c r="EN103" s="1">
        <f t="shared" si="286"/>
        <v>2.4522564858686495</v>
      </c>
      <c r="EO103" s="1">
        <f t="shared" si="287"/>
        <v>0.11688033862238398</v>
      </c>
      <c r="EP103" s="1">
        <f t="shared" si="288"/>
        <v>0.88311966137761611</v>
      </c>
      <c r="EQ103" s="1">
        <f t="shared" si="289"/>
        <v>0</v>
      </c>
      <c r="ER103" s="1">
        <f t="shared" si="290"/>
        <v>0.44155983068880805</v>
      </c>
      <c r="ES103" s="1">
        <f t="shared" si="291"/>
        <v>0.76480406133452672</v>
      </c>
    </row>
    <row r="104" spans="1:149" x14ac:dyDescent="0.2">
      <c r="A104" s="91" t="s">
        <v>114</v>
      </c>
      <c r="B104" s="92" t="s">
        <v>233</v>
      </c>
      <c r="C104" s="92" t="s">
        <v>209</v>
      </c>
      <c r="D104" s="100">
        <v>4.0720675689999997</v>
      </c>
      <c r="E104" s="100">
        <v>3.3288198999999997E-2</v>
      </c>
      <c r="F104" s="100">
        <v>28.455655870000001</v>
      </c>
      <c r="G104" s="100">
        <v>53.940588689999998</v>
      </c>
      <c r="H104" s="100">
        <v>10.617067309999999</v>
      </c>
      <c r="I104" s="100">
        <v>5.3195336000000003E-2</v>
      </c>
      <c r="J104" s="100">
        <v>0.23788630599999999</v>
      </c>
      <c r="K104" s="100">
        <v>9.6121439999999995E-3</v>
      </c>
      <c r="L104" s="100">
        <v>2.5806385779999998</v>
      </c>
      <c r="M104" s="4">
        <v>0</v>
      </c>
      <c r="N104" s="4">
        <v>1</v>
      </c>
      <c r="O104">
        <f t="shared" si="356"/>
        <v>0</v>
      </c>
      <c r="P104" s="30">
        <f t="shared" si="357"/>
        <v>2.8679748149380653</v>
      </c>
      <c r="R104" s="33">
        <v>11</v>
      </c>
      <c r="S104" s="92" t="s">
        <v>233</v>
      </c>
      <c r="T104" s="92" t="s">
        <v>209</v>
      </c>
      <c r="U104" s="1">
        <f t="shared" ref="U104:U138" si="443">D104*1000/D$5</f>
        <v>101.01879357479532</v>
      </c>
      <c r="V104" s="1">
        <f t="shared" ref="V104:V138" si="444">E104*1000/E$5</f>
        <v>1.0741593739916102</v>
      </c>
      <c r="W104" s="1">
        <f t="shared" ref="W104:W138" si="445">F104*1000/F$5</f>
        <v>558.17292801098483</v>
      </c>
      <c r="X104" s="1">
        <f t="shared" ref="X104:X138" si="446">G104*1000/G$5</f>
        <v>897.66331652521205</v>
      </c>
      <c r="Y104" s="1">
        <f t="shared" ref="Y104:Y138" si="447">H104*1000/H$5</f>
        <v>225.41544182590235</v>
      </c>
      <c r="Z104" s="1">
        <f t="shared" ref="Z104:Z138" si="448">I104*1000/I$5</f>
        <v>0.94856162624821694</v>
      </c>
      <c r="AA104" s="1">
        <f t="shared" ref="AA104:AA138" si="449">J104*1000/J$5</f>
        <v>4.9663111899791232</v>
      </c>
      <c r="AB104" s="1">
        <f t="shared" ref="AB104:AB138" si="450">K104*1000/K$5</f>
        <v>0.13550178044303851</v>
      </c>
      <c r="AC104" s="1">
        <f t="shared" ref="AC104:AC138" si="451">O104*1000/O$5</f>
        <v>0</v>
      </c>
      <c r="AD104" s="1">
        <f t="shared" ref="AD104:AD138" si="452">P104*1000/P$5</f>
        <v>35.91702961725818</v>
      </c>
      <c r="AF104" s="92" t="s">
        <v>233</v>
      </c>
      <c r="AG104" s="92" t="s">
        <v>209</v>
      </c>
      <c r="AH104" s="1">
        <f t="shared" si="392"/>
        <v>101.01879357479532</v>
      </c>
      <c r="AI104" s="1">
        <f t="shared" si="393"/>
        <v>0.53707968699580511</v>
      </c>
      <c r="AJ104" s="1">
        <f t="shared" si="394"/>
        <v>837.25939201647725</v>
      </c>
      <c r="AK104" s="1">
        <f t="shared" si="395"/>
        <v>1795.3266330504241</v>
      </c>
      <c r="AL104" s="1">
        <f t="shared" si="396"/>
        <v>112.70772091295117</v>
      </c>
      <c r="AM104" s="1">
        <f t="shared" si="397"/>
        <v>0.94856162624821694</v>
      </c>
      <c r="AN104" s="1">
        <f t="shared" si="398"/>
        <v>9.9326223799582465</v>
      </c>
      <c r="AO104" s="1">
        <f t="shared" si="399"/>
        <v>0.13550178044303851</v>
      </c>
      <c r="AP104" s="1">
        <f t="shared" si="400"/>
        <v>0</v>
      </c>
      <c r="AQ104" s="1">
        <f t="shared" si="401"/>
        <v>53.87554442588727</v>
      </c>
      <c r="AR104" s="1">
        <f t="shared" si="424"/>
        <v>2911.7418494541803</v>
      </c>
      <c r="AT104" s="92" t="s">
        <v>233</v>
      </c>
      <c r="AU104" s="92" t="s">
        <v>209</v>
      </c>
      <c r="AV104" s="22">
        <f t="shared" si="402"/>
        <v>0.38162954917553882</v>
      </c>
      <c r="AW104" s="22">
        <f t="shared" si="403"/>
        <v>4.0579672666114378E-3</v>
      </c>
      <c r="AX104" s="22">
        <f t="shared" si="404"/>
        <v>2.1086698359855585</v>
      </c>
      <c r="AY104" s="22">
        <f t="shared" si="405"/>
        <v>3.3911991489315287</v>
      </c>
      <c r="AZ104" s="22">
        <f t="shared" si="406"/>
        <v>0.85157613150002742</v>
      </c>
      <c r="BA104" s="22">
        <f t="shared" si="407"/>
        <v>3.5834831616979789E-3</v>
      </c>
      <c r="BB104" s="22">
        <f t="shared" si="408"/>
        <v>1.8761767324947057E-2</v>
      </c>
      <c r="BC104" s="22">
        <f t="shared" si="409"/>
        <v>5.1189963325657751E-4</v>
      </c>
      <c r="BD104" s="22">
        <f t="shared" si="410"/>
        <v>0</v>
      </c>
      <c r="BE104" s="22">
        <f t="shared" si="411"/>
        <v>0.13568762143659849</v>
      </c>
      <c r="BF104" s="33">
        <v>11</v>
      </c>
      <c r="BG104" s="17">
        <f t="shared" si="358"/>
        <v>6.0176980551624801</v>
      </c>
      <c r="BH104" s="1">
        <f t="shared" si="359"/>
        <v>0.60880085106847126</v>
      </c>
      <c r="BI104" s="1">
        <f t="shared" si="360"/>
        <v>1.4998689849170872</v>
      </c>
      <c r="BJ104">
        <v>4</v>
      </c>
      <c r="BK104" s="1">
        <f t="shared" si="361"/>
        <v>2.0171861555292248</v>
      </c>
      <c r="BL104" s="1">
        <f t="shared" si="362"/>
        <v>0.85921758192833686</v>
      </c>
      <c r="BM104" s="1">
        <f t="shared" si="363"/>
        <v>0.60880085106847126</v>
      </c>
      <c r="BN104" s="1">
        <f t="shared" si="364"/>
        <v>0.33007108258786566</v>
      </c>
      <c r="BO104" s="1">
        <f t="shared" si="365"/>
        <v>0.86280106509003485</v>
      </c>
      <c r="BP104" s="1">
        <f t="shared" si="366"/>
        <v>0.93887193365633692</v>
      </c>
      <c r="BQ104" s="1">
        <f t="shared" si="367"/>
        <v>7.6070868566302074E-2</v>
      </c>
      <c r="BR104" s="92" t="s">
        <v>209</v>
      </c>
      <c r="BS104" s="92" t="s">
        <v>233</v>
      </c>
      <c r="BT104" s="92" t="s">
        <v>209</v>
      </c>
      <c r="BU104" s="1">
        <f t="shared" si="412"/>
        <v>0.84779978723288218</v>
      </c>
      <c r="BV104" s="1">
        <f t="shared" si="413"/>
        <v>0.86280106509003485</v>
      </c>
      <c r="BW104" s="1">
        <f t="shared" si="414"/>
        <v>0.38214144880879541</v>
      </c>
      <c r="BX104" s="1">
        <f t="shared" si="425"/>
        <v>2.0927423011317123</v>
      </c>
      <c r="BY104" s="1">
        <f t="shared" si="426"/>
        <v>0.40511427841565079</v>
      </c>
      <c r="BZ104" s="1">
        <f t="shared" si="427"/>
        <v>0.41228251783482833</v>
      </c>
      <c r="CA104" s="1">
        <f t="shared" si="428"/>
        <v>0.18260320374952096</v>
      </c>
      <c r="CB104" s="1">
        <f t="shared" si="429"/>
        <v>0.38874446266693513</v>
      </c>
      <c r="CC104" s="1">
        <f t="shared" si="430"/>
        <v>0.35704713398117222</v>
      </c>
      <c r="CD104" s="92" t="s">
        <v>209</v>
      </c>
      <c r="CE104" s="92" t="s">
        <v>233</v>
      </c>
      <c r="CF104" s="92" t="s">
        <v>209</v>
      </c>
      <c r="CG104" s="1">
        <f t="shared" si="415"/>
        <v>0.84779978723288218</v>
      </c>
      <c r="CH104" s="1">
        <f t="shared" si="416"/>
        <v>0.86280106509003485</v>
      </c>
      <c r="CI104" s="1">
        <f t="shared" si="417"/>
        <v>0.12738048293626514</v>
      </c>
      <c r="CJ104" s="1">
        <f t="shared" si="431"/>
        <v>1.8379813352591823</v>
      </c>
      <c r="CK104" s="1">
        <f t="shared" si="432"/>
        <v>0.46126680993380709</v>
      </c>
      <c r="CL104" s="1">
        <f t="shared" si="433"/>
        <v>0.46942863267344731</v>
      </c>
      <c r="CM104" s="1">
        <f t="shared" si="434"/>
        <v>6.9304557392745575E-2</v>
      </c>
      <c r="CN104" s="1">
        <f t="shared" si="435"/>
        <v>0.30401887372946923</v>
      </c>
      <c r="CO104" s="1">
        <f t="shared" si="436"/>
        <v>0.40653712115899909</v>
      </c>
      <c r="CP104" s="92" t="s">
        <v>209</v>
      </c>
      <c r="CQ104" s="92" t="s">
        <v>233</v>
      </c>
      <c r="CR104" s="92" t="s">
        <v>209</v>
      </c>
      <c r="CS104" s="1">
        <f t="shared" si="418"/>
        <v>0.69077819616606106</v>
      </c>
      <c r="CT104" s="1">
        <f t="shared" si="419"/>
        <v>0.86280106509003485</v>
      </c>
      <c r="CU104" s="1">
        <f t="shared" si="420"/>
        <v>0.12738048293626514</v>
      </c>
      <c r="CV104" s="1">
        <f t="shared" si="437"/>
        <v>1.6809597441923612</v>
      </c>
      <c r="CW104" s="1">
        <f t="shared" si="438"/>
        <v>0.41094273587018848</v>
      </c>
      <c r="CX104" s="1">
        <f t="shared" si="439"/>
        <v>0.51327883851530232</v>
      </c>
      <c r="CY104" s="1">
        <f t="shared" si="440"/>
        <v>7.5778425614509135E-2</v>
      </c>
      <c r="CZ104" s="1">
        <f t="shared" si="441"/>
        <v>0.33241784487216031</v>
      </c>
      <c r="DA104" s="1">
        <f t="shared" si="442"/>
        <v>0.44451251337922232</v>
      </c>
      <c r="DB104" s="92" t="s">
        <v>209</v>
      </c>
      <c r="DC104" s="92" t="s">
        <v>233</v>
      </c>
      <c r="DD104" s="92" t="s">
        <v>209</v>
      </c>
      <c r="DE104" s="1">
        <f t="shared" si="421"/>
        <v>2.1086698359855585</v>
      </c>
      <c r="DF104" s="1">
        <f t="shared" si="422"/>
        <v>3.3911991489315287</v>
      </c>
      <c r="DG104" s="1">
        <f t="shared" si="423"/>
        <v>0.38214144880879541</v>
      </c>
      <c r="DH104" s="1">
        <f t="shared" si="368"/>
        <v>5.8820104337258829</v>
      </c>
      <c r="DI104" s="1">
        <f t="shared" si="369"/>
        <v>0.35849474592819602</v>
      </c>
      <c r="DJ104" s="1">
        <f t="shared" si="370"/>
        <v>0.57653742494016924</v>
      </c>
      <c r="DK104" s="1">
        <f t="shared" si="371"/>
        <v>6.4967829131634652E-2</v>
      </c>
      <c r="DL104" s="1">
        <f t="shared" si="372"/>
        <v>0.35323654160171924</v>
      </c>
      <c r="DM104" s="1">
        <f t="shared" si="373"/>
        <v>0.49929605623065054</v>
      </c>
      <c r="DN104" s="92" t="s">
        <v>233</v>
      </c>
      <c r="DO104" s="92" t="s">
        <v>209</v>
      </c>
      <c r="DP104" s="62">
        <f t="shared" si="374"/>
        <v>0.38162954917553882</v>
      </c>
      <c r="DQ104" s="62">
        <f t="shared" si="375"/>
        <v>1.4998689849170872</v>
      </c>
      <c r="DR104" s="62">
        <f t="shared" si="376"/>
        <v>0.13568762143659849</v>
      </c>
      <c r="DS104" s="1">
        <f t="shared" si="377"/>
        <v>2.0171861555292243</v>
      </c>
      <c r="DT104" s="1">
        <f t="shared" si="378"/>
        <v>0.18918905829760435</v>
      </c>
      <c r="DU104" s="1">
        <f t="shared" si="379"/>
        <v>0.74354515115318398</v>
      </c>
      <c r="DV104" s="1">
        <f t="shared" si="380"/>
        <v>6.7265790549211751E-2</v>
      </c>
      <c r="DW104" s="1">
        <f t="shared" si="381"/>
        <v>0.43903836612580371</v>
      </c>
      <c r="DX104" s="1">
        <f t="shared" si="382"/>
        <v>0.64392898975939761</v>
      </c>
      <c r="DY104" s="92" t="s">
        <v>209</v>
      </c>
      <c r="DZ104" s="1">
        <f t="shared" si="383"/>
        <v>0.51731717061213733</v>
      </c>
      <c r="EA104" s="1">
        <f t="shared" si="384"/>
        <v>3.3911991489315287</v>
      </c>
      <c r="EB104" s="1">
        <f t="shared" si="385"/>
        <v>2.1086698359855585</v>
      </c>
      <c r="EC104" s="1">
        <f t="shared" si="386"/>
        <v>6.0171861555292239</v>
      </c>
      <c r="ED104" s="1">
        <f t="shared" si="387"/>
        <v>8.5973270103463867E-2</v>
      </c>
      <c r="EE104" s="1">
        <f t="shared" si="388"/>
        <v>0.5635855466787143</v>
      </c>
      <c r="EF104" s="1">
        <f t="shared" si="389"/>
        <v>0.35044118321782197</v>
      </c>
      <c r="EG104" s="1">
        <f t="shared" si="390"/>
        <v>0.63223395655717907</v>
      </c>
      <c r="EH104" s="1">
        <f t="shared" si="391"/>
        <v>0.48807940062950711</v>
      </c>
      <c r="EI104" s="92" t="s">
        <v>233</v>
      </c>
      <c r="EJ104" s="92" t="s">
        <v>209</v>
      </c>
      <c r="EK104" s="62">
        <f t="shared" si="302"/>
        <v>0.38162954917553882</v>
      </c>
      <c r="EL104" s="62">
        <f t="shared" si="303"/>
        <v>2.1086698359855585</v>
      </c>
      <c r="EM104" s="62">
        <f t="shared" si="304"/>
        <v>0</v>
      </c>
      <c r="EN104" s="1">
        <f t="shared" si="286"/>
        <v>2.4902993851610971</v>
      </c>
      <c r="EO104" s="1">
        <f t="shared" si="287"/>
        <v>0.15324645359893194</v>
      </c>
      <c r="EP104" s="1">
        <f t="shared" si="288"/>
        <v>0.84675354640106815</v>
      </c>
      <c r="EQ104" s="1">
        <f t="shared" si="289"/>
        <v>0</v>
      </c>
      <c r="ER104" s="1">
        <f t="shared" si="290"/>
        <v>0.42337677320053407</v>
      </c>
      <c r="ES104" s="1">
        <f t="shared" si="291"/>
        <v>0.73331008192789038</v>
      </c>
    </row>
    <row r="105" spans="1:149" x14ac:dyDescent="0.2">
      <c r="A105" s="91" t="s">
        <v>114</v>
      </c>
      <c r="B105" s="92" t="s">
        <v>234</v>
      </c>
      <c r="C105" s="92" t="s">
        <v>209</v>
      </c>
      <c r="D105" s="100">
        <v>3.6369403309999999</v>
      </c>
      <c r="E105" s="100">
        <v>6.4003396000000004E-2</v>
      </c>
      <c r="F105" s="100">
        <v>25.239940189999999</v>
      </c>
      <c r="G105" s="100">
        <v>58.725287309999999</v>
      </c>
      <c r="H105" s="100">
        <v>9.496034174</v>
      </c>
      <c r="I105" s="100">
        <v>5.5454216000000001E-2</v>
      </c>
      <c r="J105" s="100">
        <v>0.20319185300000001</v>
      </c>
      <c r="K105" s="100">
        <v>3.8826777E-2</v>
      </c>
      <c r="L105" s="100">
        <v>2.5403217499999999</v>
      </c>
      <c r="M105" s="4">
        <v>0</v>
      </c>
      <c r="N105" s="4">
        <v>1</v>
      </c>
      <c r="O105">
        <f t="shared" si="356"/>
        <v>0</v>
      </c>
      <c r="P105" s="30">
        <f t="shared" si="357"/>
        <v>2.8231689872999306</v>
      </c>
      <c r="R105" s="33">
        <v>11</v>
      </c>
      <c r="S105" s="92" t="s">
        <v>234</v>
      </c>
      <c r="T105" s="92" t="s">
        <v>209</v>
      </c>
      <c r="U105" s="1">
        <f t="shared" si="443"/>
        <v>90.224270181096486</v>
      </c>
      <c r="V105" s="1">
        <f t="shared" si="444"/>
        <v>2.0652919006131012</v>
      </c>
      <c r="W105" s="1">
        <f t="shared" si="445"/>
        <v>495.09494291879167</v>
      </c>
      <c r="X105" s="1">
        <f t="shared" si="446"/>
        <v>977.28885521717416</v>
      </c>
      <c r="Y105" s="1">
        <f t="shared" si="447"/>
        <v>201.61431367303609</v>
      </c>
      <c r="Z105" s="1">
        <f t="shared" si="448"/>
        <v>0.98884122681883035</v>
      </c>
      <c r="AA105" s="1">
        <f t="shared" si="449"/>
        <v>4.2420011064718164</v>
      </c>
      <c r="AB105" s="1">
        <f t="shared" si="450"/>
        <v>0.54733859712929989</v>
      </c>
      <c r="AC105" s="1">
        <f t="shared" si="451"/>
        <v>0</v>
      </c>
      <c r="AD105" s="1">
        <f t="shared" si="452"/>
        <v>35.355904662491305</v>
      </c>
      <c r="AF105" s="92" t="s">
        <v>234</v>
      </c>
      <c r="AG105" s="92" t="s">
        <v>209</v>
      </c>
      <c r="AH105" s="1">
        <f t="shared" si="392"/>
        <v>90.224270181096486</v>
      </c>
      <c r="AI105" s="1">
        <f t="shared" si="393"/>
        <v>1.0326459503065506</v>
      </c>
      <c r="AJ105" s="1">
        <f t="shared" si="394"/>
        <v>742.64241437818748</v>
      </c>
      <c r="AK105" s="1">
        <f t="shared" si="395"/>
        <v>1954.5777104343483</v>
      </c>
      <c r="AL105" s="1">
        <f t="shared" si="396"/>
        <v>100.80715683651805</v>
      </c>
      <c r="AM105" s="1">
        <f t="shared" si="397"/>
        <v>0.98884122681883035</v>
      </c>
      <c r="AN105" s="1">
        <f t="shared" si="398"/>
        <v>8.4840022129436328</v>
      </c>
      <c r="AO105" s="1">
        <f t="shared" si="399"/>
        <v>0.54733859712929989</v>
      </c>
      <c r="AP105" s="1">
        <f t="shared" si="400"/>
        <v>0</v>
      </c>
      <c r="AQ105" s="1">
        <f t="shared" si="401"/>
        <v>53.033856993736961</v>
      </c>
      <c r="AR105" s="1">
        <f t="shared" si="424"/>
        <v>2952.3382368110861</v>
      </c>
      <c r="AT105" s="92" t="s">
        <v>234</v>
      </c>
      <c r="AU105" s="92" t="s">
        <v>209</v>
      </c>
      <c r="AV105" s="22">
        <f t="shared" si="402"/>
        <v>0.33616303159900007</v>
      </c>
      <c r="AW105" s="22">
        <f t="shared" si="403"/>
        <v>7.6949892202333734E-3</v>
      </c>
      <c r="AX105" s="22">
        <f t="shared" si="404"/>
        <v>1.8446546212771182</v>
      </c>
      <c r="AY105" s="22">
        <f t="shared" si="405"/>
        <v>3.6412418039880561</v>
      </c>
      <c r="AZ105" s="22">
        <f t="shared" si="406"/>
        <v>0.75118677892370045</v>
      </c>
      <c r="BA105" s="22">
        <f t="shared" si="407"/>
        <v>3.6842843273797786E-3</v>
      </c>
      <c r="BB105" s="22">
        <f t="shared" si="408"/>
        <v>1.5805103761278753E-2</v>
      </c>
      <c r="BC105" s="22">
        <f t="shared" si="409"/>
        <v>2.039307181458136E-3</v>
      </c>
      <c r="BD105" s="22">
        <f t="shared" si="410"/>
        <v>0</v>
      </c>
      <c r="BE105" s="22">
        <f t="shared" si="411"/>
        <v>0.13173116360389781</v>
      </c>
      <c r="BF105" s="33">
        <v>11</v>
      </c>
      <c r="BG105" s="17">
        <f t="shared" si="358"/>
        <v>5.9558299276495301</v>
      </c>
      <c r="BH105" s="1">
        <f t="shared" si="359"/>
        <v>0.35875819601194392</v>
      </c>
      <c r="BI105" s="1">
        <f t="shared" si="360"/>
        <v>1.4858964252651743</v>
      </c>
      <c r="BJ105">
        <v>4</v>
      </c>
      <c r="BK105" s="1">
        <f t="shared" si="361"/>
        <v>1.9537906204680722</v>
      </c>
      <c r="BL105" s="1">
        <f t="shared" si="362"/>
        <v>0.76256605247131359</v>
      </c>
      <c r="BM105" s="1">
        <f t="shared" si="363"/>
        <v>0.35875819601194436</v>
      </c>
      <c r="BN105" s="1">
        <f t="shared" si="364"/>
        <v>0.47479117019478334</v>
      </c>
      <c r="BO105" s="1">
        <f t="shared" si="365"/>
        <v>0.76625033679869337</v>
      </c>
      <c r="BP105" s="1">
        <f t="shared" si="366"/>
        <v>0.8335493662067277</v>
      </c>
      <c r="BQ105" s="1">
        <f t="shared" si="367"/>
        <v>6.7299029408034339E-2</v>
      </c>
      <c r="BR105" s="92" t="s">
        <v>209</v>
      </c>
      <c r="BS105" s="92" t="s">
        <v>234</v>
      </c>
      <c r="BT105" s="92" t="s">
        <v>209</v>
      </c>
      <c r="BU105" s="1">
        <f t="shared" si="412"/>
        <v>0.91031045099701402</v>
      </c>
      <c r="BV105" s="1">
        <f t="shared" si="413"/>
        <v>0.76625033679869337</v>
      </c>
      <c r="BW105" s="1">
        <f t="shared" si="414"/>
        <v>0.33820233878045819</v>
      </c>
      <c r="BX105" s="1">
        <f t="shared" si="425"/>
        <v>2.0147631265761654</v>
      </c>
      <c r="BY105" s="1">
        <f t="shared" si="426"/>
        <v>0.45182008693199149</v>
      </c>
      <c r="BZ105" s="1">
        <f t="shared" si="427"/>
        <v>0.38031782828030941</v>
      </c>
      <c r="CA105" s="1">
        <f t="shared" si="428"/>
        <v>0.16786208478769918</v>
      </c>
      <c r="CB105" s="1">
        <f t="shared" si="429"/>
        <v>0.35802099892785388</v>
      </c>
      <c r="CC105" s="1">
        <f t="shared" si="430"/>
        <v>0.32936490080287573</v>
      </c>
      <c r="CD105" s="92" t="s">
        <v>209</v>
      </c>
      <c r="CE105" s="92" t="s">
        <v>234</v>
      </c>
      <c r="CF105" s="92" t="s">
        <v>209</v>
      </c>
      <c r="CG105" s="1">
        <f t="shared" si="415"/>
        <v>0.91031045099701402</v>
      </c>
      <c r="CH105" s="1">
        <f t="shared" si="416"/>
        <v>0.76625033679869337</v>
      </c>
      <c r="CI105" s="1">
        <f t="shared" si="417"/>
        <v>0.1127341129268194</v>
      </c>
      <c r="CJ105" s="1">
        <f t="shared" si="431"/>
        <v>1.7892949007225267</v>
      </c>
      <c r="CK105" s="1">
        <f t="shared" si="432"/>
        <v>0.50875372786756723</v>
      </c>
      <c r="CL105" s="1">
        <f t="shared" si="433"/>
        <v>0.42824150255459703</v>
      </c>
      <c r="CM105" s="1">
        <f t="shared" si="434"/>
        <v>6.3004769577835809E-2</v>
      </c>
      <c r="CN105" s="1">
        <f t="shared" si="435"/>
        <v>0.27712552085513431</v>
      </c>
      <c r="CO105" s="1">
        <f t="shared" si="436"/>
        <v>0.37086802016709958</v>
      </c>
      <c r="CP105" s="92" t="s">
        <v>209</v>
      </c>
      <c r="CQ105" s="92" t="s">
        <v>234</v>
      </c>
      <c r="CR105" s="92" t="s">
        <v>209</v>
      </c>
      <c r="CS105" s="1">
        <f t="shared" si="418"/>
        <v>0.60506772404116127</v>
      </c>
      <c r="CT105" s="1">
        <f t="shared" si="419"/>
        <v>0.76625033679869337</v>
      </c>
      <c r="CU105" s="1">
        <f t="shared" si="420"/>
        <v>0.1127341129268194</v>
      </c>
      <c r="CV105" s="1">
        <f t="shared" si="437"/>
        <v>1.4840521737666739</v>
      </c>
      <c r="CW105" s="1">
        <f t="shared" si="438"/>
        <v>0.40771324265873921</v>
      </c>
      <c r="CX105" s="1">
        <f t="shared" si="439"/>
        <v>0.51632304466349921</v>
      </c>
      <c r="CY105" s="1">
        <f t="shared" si="440"/>
        <v>7.5963712677761766E-2</v>
      </c>
      <c r="CZ105" s="1">
        <f t="shared" si="441"/>
        <v>0.33412523500951136</v>
      </c>
      <c r="DA105" s="1">
        <f t="shared" si="442"/>
        <v>0.44714887323791763</v>
      </c>
      <c r="DB105" s="92" t="s">
        <v>209</v>
      </c>
      <c r="DC105" s="92" t="s">
        <v>234</v>
      </c>
      <c r="DD105" s="92" t="s">
        <v>209</v>
      </c>
      <c r="DE105" s="1">
        <f t="shared" si="421"/>
        <v>1.8446546212771182</v>
      </c>
      <c r="DF105" s="1">
        <f t="shared" si="422"/>
        <v>3.6412418039880561</v>
      </c>
      <c r="DG105" s="1">
        <f t="shared" si="423"/>
        <v>0.33820233878045819</v>
      </c>
      <c r="DH105" s="1">
        <f t="shared" si="368"/>
        <v>5.8240987640456323</v>
      </c>
      <c r="DI105" s="1">
        <f t="shared" si="369"/>
        <v>0.31672790864483102</v>
      </c>
      <c r="DJ105" s="1">
        <f t="shared" si="370"/>
        <v>0.62520261958241863</v>
      </c>
      <c r="DK105" s="1">
        <f t="shared" si="371"/>
        <v>5.8069471772750375E-2</v>
      </c>
      <c r="DL105" s="1">
        <f t="shared" si="372"/>
        <v>0.37067078156395972</v>
      </c>
      <c r="DM105" s="1">
        <f t="shared" si="373"/>
        <v>0.54144135107095281</v>
      </c>
      <c r="DN105" s="92" t="s">
        <v>234</v>
      </c>
      <c r="DO105" s="92" t="s">
        <v>209</v>
      </c>
      <c r="DP105" s="62">
        <f t="shared" si="374"/>
        <v>0.33616303159900007</v>
      </c>
      <c r="DQ105" s="62">
        <f t="shared" si="375"/>
        <v>1.4858964252651743</v>
      </c>
      <c r="DR105" s="62">
        <f t="shared" si="376"/>
        <v>0.13173116360389781</v>
      </c>
      <c r="DS105" s="1">
        <f t="shared" si="377"/>
        <v>1.9537906204680722</v>
      </c>
      <c r="DT105" s="1">
        <f t="shared" si="378"/>
        <v>0.17205683560834428</v>
      </c>
      <c r="DU105" s="1">
        <f t="shared" si="379"/>
        <v>0.76051978635724848</v>
      </c>
      <c r="DV105" s="1">
        <f t="shared" si="380"/>
        <v>6.7423378034407191E-2</v>
      </c>
      <c r="DW105" s="1">
        <f t="shared" si="381"/>
        <v>0.44768327121303142</v>
      </c>
      <c r="DX105" s="1">
        <f t="shared" si="382"/>
        <v>0.65862945506609105</v>
      </c>
      <c r="DY105" s="92" t="s">
        <v>209</v>
      </c>
      <c r="DZ105" s="1">
        <f t="shared" si="383"/>
        <v>0.46789419520289788</v>
      </c>
      <c r="EA105" s="1">
        <f t="shared" si="384"/>
        <v>3.6412418039880561</v>
      </c>
      <c r="EB105" s="1">
        <f t="shared" si="385"/>
        <v>1.8446546212771182</v>
      </c>
      <c r="EC105" s="1">
        <f t="shared" si="386"/>
        <v>5.9537906204680722</v>
      </c>
      <c r="ED105" s="1">
        <f t="shared" si="387"/>
        <v>7.8587613342390797E-2</v>
      </c>
      <c r="EE105" s="1">
        <f t="shared" si="388"/>
        <v>0.61158378520569989</v>
      </c>
      <c r="EF105" s="1">
        <f t="shared" si="389"/>
        <v>0.30982860145190932</v>
      </c>
      <c r="EG105" s="1">
        <f t="shared" si="390"/>
        <v>0.61562049405475927</v>
      </c>
      <c r="EH105" s="1">
        <f t="shared" si="391"/>
        <v>0.52964709453078163</v>
      </c>
      <c r="EI105" s="92" t="s">
        <v>234</v>
      </c>
      <c r="EJ105" s="92" t="s">
        <v>209</v>
      </c>
      <c r="EK105" s="62">
        <f t="shared" si="302"/>
        <v>0.33616303159900007</v>
      </c>
      <c r="EL105" s="62">
        <f t="shared" si="303"/>
        <v>1.8446546212771182</v>
      </c>
      <c r="EM105" s="62">
        <f t="shared" si="304"/>
        <v>0</v>
      </c>
      <c r="EN105" s="1">
        <f t="shared" si="286"/>
        <v>2.1808176528761183</v>
      </c>
      <c r="EO105" s="1">
        <f t="shared" si="287"/>
        <v>0.15414541016561364</v>
      </c>
      <c r="EP105" s="1">
        <f t="shared" si="288"/>
        <v>0.84585458983438633</v>
      </c>
      <c r="EQ105" s="1">
        <f t="shared" si="289"/>
        <v>0</v>
      </c>
      <c r="ER105" s="1">
        <f t="shared" si="290"/>
        <v>0.42292729491719316</v>
      </c>
      <c r="ES105" s="1">
        <f t="shared" si="291"/>
        <v>0.73253156270424513</v>
      </c>
    </row>
    <row r="106" spans="1:149" x14ac:dyDescent="0.2">
      <c r="A106" s="91" t="s">
        <v>114</v>
      </c>
      <c r="B106" s="92" t="s">
        <v>235</v>
      </c>
      <c r="C106" s="92" t="s">
        <v>209</v>
      </c>
      <c r="D106" s="100">
        <v>3.5958472769999998</v>
      </c>
      <c r="E106" s="100">
        <v>3.2218188000000002E-2</v>
      </c>
      <c r="F106" s="100">
        <v>25.765473579999998</v>
      </c>
      <c r="G106" s="100">
        <v>57.907077999999998</v>
      </c>
      <c r="H106" s="100">
        <v>9.6233084560000002</v>
      </c>
      <c r="I106" s="100">
        <v>6.4240179999999994E-2</v>
      </c>
      <c r="J106" s="100">
        <v>0.27118335599999999</v>
      </c>
      <c r="K106" s="100">
        <v>3.5105804999999997E-2</v>
      </c>
      <c r="L106" s="100">
        <v>2.7055451559999999</v>
      </c>
      <c r="M106" s="4">
        <v>0</v>
      </c>
      <c r="N106" s="4">
        <v>1</v>
      </c>
      <c r="O106">
        <f t="shared" si="356"/>
        <v>0</v>
      </c>
      <c r="P106" s="30">
        <f t="shared" si="357"/>
        <v>3.0067888755267922</v>
      </c>
      <c r="R106" s="33">
        <v>11</v>
      </c>
      <c r="S106" s="92" t="s">
        <v>235</v>
      </c>
      <c r="T106" s="92" t="s">
        <v>209</v>
      </c>
      <c r="U106" s="1">
        <f t="shared" si="443"/>
        <v>89.204844381046883</v>
      </c>
      <c r="V106" s="1">
        <f t="shared" si="444"/>
        <v>1.0396317521781222</v>
      </c>
      <c r="W106" s="1">
        <f t="shared" si="445"/>
        <v>505.40356178893683</v>
      </c>
      <c r="X106" s="1">
        <f t="shared" si="446"/>
        <v>963.67245797969713</v>
      </c>
      <c r="Y106" s="1">
        <f t="shared" si="447"/>
        <v>204.31652772823779</v>
      </c>
      <c r="Z106" s="1">
        <f t="shared" si="448"/>
        <v>1.1455096291012838</v>
      </c>
      <c r="AA106" s="1">
        <f t="shared" si="449"/>
        <v>5.6614479331941547</v>
      </c>
      <c r="AB106" s="1">
        <f t="shared" si="450"/>
        <v>0.4948842923479011</v>
      </c>
      <c r="AC106" s="1">
        <f t="shared" si="451"/>
        <v>0</v>
      </c>
      <c r="AD106" s="1">
        <f t="shared" si="452"/>
        <v>37.655464940849001</v>
      </c>
      <c r="AF106" s="92" t="s">
        <v>235</v>
      </c>
      <c r="AG106" s="92" t="s">
        <v>209</v>
      </c>
      <c r="AH106" s="1">
        <f t="shared" si="392"/>
        <v>89.204844381046883</v>
      </c>
      <c r="AI106" s="1">
        <f t="shared" si="393"/>
        <v>0.5198158760890611</v>
      </c>
      <c r="AJ106" s="1">
        <f t="shared" si="394"/>
        <v>758.1053426834053</v>
      </c>
      <c r="AK106" s="1">
        <f t="shared" si="395"/>
        <v>1927.3449159593943</v>
      </c>
      <c r="AL106" s="1">
        <f t="shared" si="396"/>
        <v>102.15826386411889</v>
      </c>
      <c r="AM106" s="1">
        <f t="shared" si="397"/>
        <v>1.1455096291012838</v>
      </c>
      <c r="AN106" s="1">
        <f t="shared" si="398"/>
        <v>11.322895866388309</v>
      </c>
      <c r="AO106" s="1">
        <f t="shared" si="399"/>
        <v>0.4948842923479011</v>
      </c>
      <c r="AP106" s="1">
        <f t="shared" si="400"/>
        <v>0</v>
      </c>
      <c r="AQ106" s="1">
        <f t="shared" si="401"/>
        <v>56.483197411273501</v>
      </c>
      <c r="AR106" s="1">
        <f t="shared" si="424"/>
        <v>2946.7796699631654</v>
      </c>
      <c r="AT106" s="92" t="s">
        <v>235</v>
      </c>
      <c r="AU106" s="92" t="s">
        <v>209</v>
      </c>
      <c r="AV106" s="22">
        <f t="shared" si="402"/>
        <v>0.33299173948888461</v>
      </c>
      <c r="AW106" s="22">
        <f t="shared" si="403"/>
        <v>3.8808294323892543E-3</v>
      </c>
      <c r="AX106" s="22">
        <f t="shared" si="404"/>
        <v>1.8866151536018292</v>
      </c>
      <c r="AY106" s="22">
        <f t="shared" si="405"/>
        <v>3.5972818551137804</v>
      </c>
      <c r="AZ106" s="22">
        <f t="shared" si="406"/>
        <v>0.76269082073540606</v>
      </c>
      <c r="BA106" s="22">
        <f t="shared" si="407"/>
        <v>4.2760597436426687E-3</v>
      </c>
      <c r="BB106" s="22">
        <f t="shared" si="408"/>
        <v>2.1133553994525198E-2</v>
      </c>
      <c r="BC106" s="22">
        <f t="shared" si="409"/>
        <v>1.8473478934700803E-3</v>
      </c>
      <c r="BD106" s="22">
        <f t="shared" si="410"/>
        <v>0</v>
      </c>
      <c r="BE106" s="22">
        <f t="shared" si="411"/>
        <v>0.14056365278050009</v>
      </c>
      <c r="BF106" s="33">
        <v>11</v>
      </c>
      <c r="BG106" s="17">
        <f t="shared" si="358"/>
        <v>5.9592997488784647</v>
      </c>
      <c r="BH106" s="1">
        <f t="shared" si="359"/>
        <v>0.4027181448862196</v>
      </c>
      <c r="BI106" s="1">
        <f t="shared" si="360"/>
        <v>1.4838970087156096</v>
      </c>
      <c r="BJ106">
        <v>4</v>
      </c>
      <c r="BK106" s="1">
        <f t="shared" si="361"/>
        <v>1.9574524009849943</v>
      </c>
      <c r="BL106" s="1">
        <f t="shared" si="362"/>
        <v>0.77084770991143792</v>
      </c>
      <c r="BM106" s="1">
        <f t="shared" si="363"/>
        <v>0.40271814488621871</v>
      </c>
      <c r="BN106" s="1">
        <f t="shared" si="364"/>
        <v>0.46063453653390152</v>
      </c>
      <c r="BO106" s="1">
        <f t="shared" si="365"/>
        <v>0.77512376965508067</v>
      </c>
      <c r="BP106" s="1">
        <f t="shared" si="366"/>
        <v>0.86335268142012023</v>
      </c>
      <c r="BQ106" s="1">
        <f t="shared" si="367"/>
        <v>8.8228911765039553E-2</v>
      </c>
      <c r="BR106" s="92" t="s">
        <v>209</v>
      </c>
      <c r="BS106" s="92" t="s">
        <v>235</v>
      </c>
      <c r="BT106" s="92" t="s">
        <v>209</v>
      </c>
      <c r="BU106" s="1">
        <f t="shared" si="412"/>
        <v>0.8993204637784451</v>
      </c>
      <c r="BV106" s="1">
        <f t="shared" si="413"/>
        <v>0.77512376965508056</v>
      </c>
      <c r="BW106" s="1">
        <f t="shared" si="414"/>
        <v>0.33483908738235468</v>
      </c>
      <c r="BX106" s="1">
        <f t="shared" si="425"/>
        <v>2.0092833208158805</v>
      </c>
      <c r="BY106" s="1">
        <f t="shared" si="426"/>
        <v>0.44758270496829244</v>
      </c>
      <c r="BZ106" s="1">
        <f t="shared" si="427"/>
        <v>0.38577126561740299</v>
      </c>
      <c r="CA106" s="1">
        <f t="shared" si="428"/>
        <v>0.16664602941430451</v>
      </c>
      <c r="CB106" s="1">
        <f t="shared" si="429"/>
        <v>0.35953166222300603</v>
      </c>
      <c r="CC106" s="1">
        <f t="shared" si="430"/>
        <v>0.33408771607474536</v>
      </c>
      <c r="CD106" s="92" t="s">
        <v>209</v>
      </c>
      <c r="CE106" s="92" t="s">
        <v>235</v>
      </c>
      <c r="CF106" s="92" t="s">
        <v>209</v>
      </c>
      <c r="CG106" s="1">
        <f t="shared" si="415"/>
        <v>0.8993204637784451</v>
      </c>
      <c r="CH106" s="1">
        <f t="shared" si="416"/>
        <v>0.77512376965508056</v>
      </c>
      <c r="CI106" s="1">
        <f t="shared" si="417"/>
        <v>0.11161302912745157</v>
      </c>
      <c r="CJ106" s="1">
        <f t="shared" si="431"/>
        <v>1.7860572625609772</v>
      </c>
      <c r="CK106" s="1">
        <f t="shared" si="432"/>
        <v>0.50352274959478893</v>
      </c>
      <c r="CL106" s="1">
        <f t="shared" si="433"/>
        <v>0.43398595661129724</v>
      </c>
      <c r="CM106" s="1">
        <f t="shared" si="434"/>
        <v>6.2491293793913855E-2</v>
      </c>
      <c r="CN106" s="1">
        <f t="shared" si="435"/>
        <v>0.2794842720995625</v>
      </c>
      <c r="CO106" s="1">
        <f t="shared" si="436"/>
        <v>0.37584286331107453</v>
      </c>
      <c r="CP106" s="92" t="s">
        <v>209</v>
      </c>
      <c r="CQ106" s="92" t="s">
        <v>235</v>
      </c>
      <c r="CR106" s="92" t="s">
        <v>209</v>
      </c>
      <c r="CS106" s="1">
        <f t="shared" si="418"/>
        <v>0.62602751836362425</v>
      </c>
      <c r="CT106" s="1">
        <f t="shared" si="419"/>
        <v>0.77512376965508056</v>
      </c>
      <c r="CU106" s="1">
        <f t="shared" si="420"/>
        <v>0.11161302912745157</v>
      </c>
      <c r="CV106" s="1">
        <f t="shared" si="437"/>
        <v>1.5127643171461564</v>
      </c>
      <c r="CW106" s="1">
        <f t="shared" si="438"/>
        <v>0.41383017253119164</v>
      </c>
      <c r="CX106" s="1">
        <f t="shared" si="439"/>
        <v>0.5123889827844158</v>
      </c>
      <c r="CY106" s="1">
        <f t="shared" si="440"/>
        <v>7.3780844684392444E-2</v>
      </c>
      <c r="CZ106" s="1">
        <f t="shared" si="441"/>
        <v>0.32997533607660035</v>
      </c>
      <c r="DA106" s="1">
        <f t="shared" si="442"/>
        <v>0.44374187571057144</v>
      </c>
      <c r="DB106" s="92" t="s">
        <v>209</v>
      </c>
      <c r="DC106" s="92" t="s">
        <v>235</v>
      </c>
      <c r="DD106" s="92" t="s">
        <v>209</v>
      </c>
      <c r="DE106" s="1">
        <f t="shared" si="421"/>
        <v>1.8866151536018292</v>
      </c>
      <c r="DF106" s="1">
        <f t="shared" si="422"/>
        <v>3.5972818551137804</v>
      </c>
      <c r="DG106" s="1">
        <f t="shared" si="423"/>
        <v>0.33483908738235468</v>
      </c>
      <c r="DH106" s="1">
        <f t="shared" si="368"/>
        <v>5.8187360960979637</v>
      </c>
      <c r="DI106" s="1">
        <f t="shared" si="369"/>
        <v>0.32423109115860926</v>
      </c>
      <c r="DJ106" s="1">
        <f t="shared" si="370"/>
        <v>0.61822392280792948</v>
      </c>
      <c r="DK106" s="1">
        <f t="shared" si="371"/>
        <v>5.7544986033461337E-2</v>
      </c>
      <c r="DL106" s="1">
        <f t="shared" si="372"/>
        <v>0.36665694743742605</v>
      </c>
      <c r="DM106" s="1">
        <f t="shared" si="373"/>
        <v>0.53539762237893673</v>
      </c>
      <c r="DN106" s="92" t="s">
        <v>235</v>
      </c>
      <c r="DO106" s="92" t="s">
        <v>209</v>
      </c>
      <c r="DP106" s="62">
        <f t="shared" si="374"/>
        <v>0.33299173948888461</v>
      </c>
      <c r="DQ106" s="62">
        <f t="shared" si="375"/>
        <v>1.4838970087156096</v>
      </c>
      <c r="DR106" s="62">
        <f t="shared" si="376"/>
        <v>0.14056365278050009</v>
      </c>
      <c r="DS106" s="1">
        <f t="shared" si="377"/>
        <v>1.9574524009849943</v>
      </c>
      <c r="DT106" s="1">
        <f t="shared" si="378"/>
        <v>0.17011485915127358</v>
      </c>
      <c r="DU106" s="1">
        <f t="shared" si="379"/>
        <v>0.75807565382887954</v>
      </c>
      <c r="DV106" s="1">
        <f t="shared" si="380"/>
        <v>7.1809487019846893E-2</v>
      </c>
      <c r="DW106" s="1">
        <f t="shared" si="381"/>
        <v>0.45084731393428668</v>
      </c>
      <c r="DX106" s="1">
        <f t="shared" si="382"/>
        <v>0.65651277420630771</v>
      </c>
      <c r="DY106" s="92" t="s">
        <v>209</v>
      </c>
      <c r="DZ106" s="1">
        <f t="shared" si="383"/>
        <v>0.4735553922693847</v>
      </c>
      <c r="EA106" s="1">
        <f t="shared" si="384"/>
        <v>3.5972818551137804</v>
      </c>
      <c r="EB106" s="1">
        <f t="shared" si="385"/>
        <v>1.8866151536018292</v>
      </c>
      <c r="EC106" s="1">
        <f t="shared" si="386"/>
        <v>5.9574524009849945</v>
      </c>
      <c r="ED106" s="1">
        <f t="shared" si="387"/>
        <v>7.948958051114062E-2</v>
      </c>
      <c r="EE106" s="1">
        <f t="shared" si="388"/>
        <v>0.60382888741486418</v>
      </c>
      <c r="EF106" s="1">
        <f t="shared" si="389"/>
        <v>0.31668153207399519</v>
      </c>
      <c r="EG106" s="1">
        <f t="shared" si="390"/>
        <v>0.61859597578142722</v>
      </c>
      <c r="EH106" s="1">
        <f t="shared" si="391"/>
        <v>0.52293115604016605</v>
      </c>
      <c r="EI106" s="92" t="s">
        <v>235</v>
      </c>
      <c r="EJ106" s="92" t="s">
        <v>209</v>
      </c>
      <c r="EK106" s="62">
        <f t="shared" si="302"/>
        <v>0.33299173948888461</v>
      </c>
      <c r="EL106" s="62">
        <f t="shared" si="303"/>
        <v>1.8866151536018292</v>
      </c>
      <c r="EM106" s="62">
        <f t="shared" si="304"/>
        <v>0</v>
      </c>
      <c r="EN106" s="1">
        <f t="shared" si="286"/>
        <v>2.219606893090714</v>
      </c>
      <c r="EO106" s="1">
        <f t="shared" si="287"/>
        <v>0.15002284437187294</v>
      </c>
      <c r="EP106" s="1">
        <f t="shared" si="288"/>
        <v>0.84997715562812692</v>
      </c>
      <c r="EQ106" s="1">
        <f t="shared" si="289"/>
        <v>0</v>
      </c>
      <c r="ER106" s="1">
        <f t="shared" si="290"/>
        <v>0.42498857781406346</v>
      </c>
      <c r="ES106" s="1">
        <f t="shared" si="291"/>
        <v>0.73610180941039727</v>
      </c>
    </row>
    <row r="107" spans="1:149" x14ac:dyDescent="0.2">
      <c r="A107" s="91" t="s">
        <v>114</v>
      </c>
      <c r="B107" s="92" t="s">
        <v>236</v>
      </c>
      <c r="C107" s="92" t="s">
        <v>209</v>
      </c>
      <c r="D107" s="100">
        <v>3.9983194059999998</v>
      </c>
      <c r="E107" s="100">
        <v>0.117620827</v>
      </c>
      <c r="F107" s="100">
        <v>28.23797244</v>
      </c>
      <c r="G107" s="100">
        <v>54.143584850000003</v>
      </c>
      <c r="H107" s="100">
        <v>10.34743857</v>
      </c>
      <c r="I107" s="100">
        <v>6.2123273E-2</v>
      </c>
      <c r="J107" s="100">
        <v>0.25988018299999999</v>
      </c>
      <c r="K107" s="100">
        <v>8.6669904000000006E-2</v>
      </c>
      <c r="L107" s="100">
        <v>2.7463905460000002</v>
      </c>
      <c r="M107" s="4">
        <v>0</v>
      </c>
      <c r="N107" s="4">
        <v>1</v>
      </c>
      <c r="O107">
        <f t="shared" si="356"/>
        <v>0</v>
      </c>
      <c r="P107" s="30">
        <f t="shared" si="357"/>
        <v>3.0521821168837859</v>
      </c>
      <c r="R107" s="33">
        <v>11</v>
      </c>
      <c r="S107" s="92" t="s">
        <v>236</v>
      </c>
      <c r="T107" s="92" t="s">
        <v>209</v>
      </c>
      <c r="U107" s="1">
        <f t="shared" si="443"/>
        <v>99.189268320515993</v>
      </c>
      <c r="V107" s="1">
        <f t="shared" si="444"/>
        <v>3.7954445627621811</v>
      </c>
      <c r="W107" s="1">
        <f t="shared" si="445"/>
        <v>553.90295096116131</v>
      </c>
      <c r="X107" s="1">
        <f t="shared" si="446"/>
        <v>901.04151855550015</v>
      </c>
      <c r="Y107" s="1">
        <f t="shared" si="447"/>
        <v>219.69084012738853</v>
      </c>
      <c r="Z107" s="1">
        <f t="shared" si="448"/>
        <v>1.1077616440798859</v>
      </c>
      <c r="AA107" s="1">
        <f t="shared" si="449"/>
        <v>5.425473549060543</v>
      </c>
      <c r="AB107" s="1">
        <f t="shared" si="450"/>
        <v>1.221780104712042</v>
      </c>
      <c r="AC107" s="1">
        <f t="shared" si="451"/>
        <v>0</v>
      </c>
      <c r="AD107" s="1">
        <f t="shared" si="452"/>
        <v>38.223946360473214</v>
      </c>
      <c r="AF107" s="92" t="s">
        <v>236</v>
      </c>
      <c r="AG107" s="92" t="s">
        <v>209</v>
      </c>
      <c r="AH107" s="1">
        <f t="shared" si="392"/>
        <v>99.189268320515993</v>
      </c>
      <c r="AI107" s="1">
        <f t="shared" si="393"/>
        <v>1.8977222813810906</v>
      </c>
      <c r="AJ107" s="1">
        <f t="shared" si="394"/>
        <v>830.85442644174191</v>
      </c>
      <c r="AK107" s="1">
        <f t="shared" si="395"/>
        <v>1802.0830371110003</v>
      </c>
      <c r="AL107" s="1">
        <f t="shared" si="396"/>
        <v>109.84542006369426</v>
      </c>
      <c r="AM107" s="1">
        <f t="shared" si="397"/>
        <v>1.1077616440798859</v>
      </c>
      <c r="AN107" s="1">
        <f t="shared" si="398"/>
        <v>10.850947098121086</v>
      </c>
      <c r="AO107" s="1">
        <f t="shared" si="399"/>
        <v>1.221780104712042</v>
      </c>
      <c r="AP107" s="1">
        <f t="shared" si="400"/>
        <v>0</v>
      </c>
      <c r="AQ107" s="1">
        <f t="shared" si="401"/>
        <v>57.335919540709824</v>
      </c>
      <c r="AR107" s="1">
        <f t="shared" si="424"/>
        <v>2914.3862826059567</v>
      </c>
      <c r="AT107" s="92" t="s">
        <v>236</v>
      </c>
      <c r="AU107" s="92" t="s">
        <v>209</v>
      </c>
      <c r="AV107" s="22">
        <f t="shared" si="402"/>
        <v>0.37437794640937688</v>
      </c>
      <c r="AW107" s="22">
        <f t="shared" si="403"/>
        <v>1.4325448359251985E-2</v>
      </c>
      <c r="AX107" s="22">
        <f t="shared" si="404"/>
        <v>2.0906399734782779</v>
      </c>
      <c r="AY107" s="22">
        <f t="shared" si="405"/>
        <v>3.400872685705882</v>
      </c>
      <c r="AZ107" s="22">
        <f t="shared" si="406"/>
        <v>0.82919661536439282</v>
      </c>
      <c r="BA107" s="22">
        <f t="shared" si="407"/>
        <v>4.181112901060921E-3</v>
      </c>
      <c r="BB107" s="22">
        <f t="shared" si="408"/>
        <v>2.0477796438947593E-2</v>
      </c>
      <c r="BC107" s="22">
        <f t="shared" si="409"/>
        <v>4.6114618477462749E-3</v>
      </c>
      <c r="BD107" s="22">
        <f t="shared" si="410"/>
        <v>0</v>
      </c>
      <c r="BE107" s="22">
        <f t="shared" si="411"/>
        <v>0.14427168164861098</v>
      </c>
      <c r="BF107" s="33">
        <v>11</v>
      </c>
      <c r="BG107" s="17">
        <f t="shared" si="358"/>
        <v>6.014773749089894</v>
      </c>
      <c r="BH107" s="1">
        <f t="shared" si="359"/>
        <v>0.59912731429411803</v>
      </c>
      <c r="BI107" s="1">
        <f t="shared" si="360"/>
        <v>1.4915126591841599</v>
      </c>
      <c r="BJ107">
        <v>4</v>
      </c>
      <c r="BK107" s="1">
        <f t="shared" si="361"/>
        <v>2.0101622872421476</v>
      </c>
      <c r="BL107" s="1">
        <f t="shared" si="362"/>
        <v>0.84770317662470573</v>
      </c>
      <c r="BM107" s="1">
        <f t="shared" si="363"/>
        <v>0.59912731429411892</v>
      </c>
      <c r="BN107" s="1">
        <f t="shared" si="364"/>
        <v>0.34389108468293372</v>
      </c>
      <c r="BO107" s="1">
        <f t="shared" si="365"/>
        <v>0.85188428952576667</v>
      </c>
      <c r="BP107" s="1">
        <f t="shared" si="366"/>
        <v>0.94301839897705264</v>
      </c>
      <c r="BQ107" s="1">
        <f t="shared" si="367"/>
        <v>9.1134109451285972E-2</v>
      </c>
      <c r="BR107" s="92" t="s">
        <v>209</v>
      </c>
      <c r="BS107" s="92" t="s">
        <v>236</v>
      </c>
      <c r="BT107" s="92" t="s">
        <v>209</v>
      </c>
      <c r="BU107" s="1">
        <f t="shared" si="412"/>
        <v>0.85021817142647049</v>
      </c>
      <c r="BV107" s="1">
        <f t="shared" si="413"/>
        <v>0.85188428952576667</v>
      </c>
      <c r="BW107" s="1">
        <f t="shared" si="414"/>
        <v>0.37898940825712318</v>
      </c>
      <c r="BX107" s="1">
        <f t="shared" si="425"/>
        <v>2.0810918692093603</v>
      </c>
      <c r="BY107" s="1">
        <f t="shared" si="426"/>
        <v>0.40854427620702866</v>
      </c>
      <c r="BZ107" s="1">
        <f t="shared" si="427"/>
        <v>0.4093448742603617</v>
      </c>
      <c r="CA107" s="1">
        <f t="shared" si="428"/>
        <v>0.18211084953260964</v>
      </c>
      <c r="CB107" s="1">
        <f t="shared" si="429"/>
        <v>0.38678328666279049</v>
      </c>
      <c r="CC107" s="1">
        <f t="shared" si="430"/>
        <v>0.35450306001841997</v>
      </c>
      <c r="CD107" s="92" t="s">
        <v>209</v>
      </c>
      <c r="CE107" s="92" t="s">
        <v>236</v>
      </c>
      <c r="CF107" s="92" t="s">
        <v>209</v>
      </c>
      <c r="CG107" s="1">
        <f t="shared" si="415"/>
        <v>0.85021817142647049</v>
      </c>
      <c r="CH107" s="1">
        <f t="shared" si="416"/>
        <v>0.85188428952576667</v>
      </c>
      <c r="CI107" s="1">
        <f t="shared" si="417"/>
        <v>0.1263298027523744</v>
      </c>
      <c r="CJ107" s="1">
        <f t="shared" si="431"/>
        <v>1.8284322637046118</v>
      </c>
      <c r="CK107" s="1">
        <f t="shared" si="432"/>
        <v>0.46499845157174802</v>
      </c>
      <c r="CL107" s="1">
        <f t="shared" si="433"/>
        <v>0.46590967925700033</v>
      </c>
      <c r="CM107" s="1">
        <f t="shared" si="434"/>
        <v>6.9091869171251583E-2</v>
      </c>
      <c r="CN107" s="1">
        <f t="shared" si="435"/>
        <v>0.30204670879975176</v>
      </c>
      <c r="CO107" s="1">
        <f t="shared" si="436"/>
        <v>0.40348961810562201</v>
      </c>
      <c r="CP107" s="92" t="s">
        <v>209</v>
      </c>
      <c r="CQ107" s="92" t="s">
        <v>236</v>
      </c>
      <c r="CR107" s="92" t="s">
        <v>209</v>
      </c>
      <c r="CS107" s="1">
        <f t="shared" si="418"/>
        <v>0.69151368280056125</v>
      </c>
      <c r="CT107" s="1">
        <f t="shared" si="419"/>
        <v>0.85188428952576667</v>
      </c>
      <c r="CU107" s="1">
        <f t="shared" si="420"/>
        <v>0.1263298027523744</v>
      </c>
      <c r="CV107" s="1">
        <f t="shared" si="437"/>
        <v>1.6697277750787025</v>
      </c>
      <c r="CW107" s="1">
        <f t="shared" si="438"/>
        <v>0.41414755933371644</v>
      </c>
      <c r="CX107" s="1">
        <f t="shared" si="439"/>
        <v>0.51019351911158883</v>
      </c>
      <c r="CY107" s="1">
        <f t="shared" si="440"/>
        <v>7.5658921554694655E-2</v>
      </c>
      <c r="CZ107" s="1">
        <f t="shared" si="441"/>
        <v>0.33075568111048909</v>
      </c>
      <c r="DA107" s="1">
        <f t="shared" si="442"/>
        <v>0.44184054839681741</v>
      </c>
      <c r="DB107" s="92" t="s">
        <v>209</v>
      </c>
      <c r="DC107" s="92" t="s">
        <v>236</v>
      </c>
      <c r="DD107" s="92" t="s">
        <v>209</v>
      </c>
      <c r="DE107" s="1">
        <f t="shared" si="421"/>
        <v>2.0906399734782779</v>
      </c>
      <c r="DF107" s="1">
        <f t="shared" si="422"/>
        <v>3.400872685705882</v>
      </c>
      <c r="DG107" s="1">
        <f t="shared" si="423"/>
        <v>0.37898940825712318</v>
      </c>
      <c r="DH107" s="1">
        <f t="shared" si="368"/>
        <v>5.8705020674412829</v>
      </c>
      <c r="DI107" s="1">
        <f t="shared" si="369"/>
        <v>0.35612626474885212</v>
      </c>
      <c r="DJ107" s="1">
        <f t="shared" si="370"/>
        <v>0.57931547364026159</v>
      </c>
      <c r="DK107" s="1">
        <f t="shared" si="371"/>
        <v>6.4558261610886292E-2</v>
      </c>
      <c r="DL107" s="1">
        <f t="shared" si="372"/>
        <v>0.35421599843101709</v>
      </c>
      <c r="DM107" s="1">
        <f t="shared" si="373"/>
        <v>0.5017019169778808</v>
      </c>
      <c r="DN107" s="92" t="s">
        <v>236</v>
      </c>
      <c r="DO107" s="92" t="s">
        <v>209</v>
      </c>
      <c r="DP107" s="62">
        <f t="shared" si="374"/>
        <v>0.37437794640937688</v>
      </c>
      <c r="DQ107" s="62">
        <f t="shared" si="375"/>
        <v>1.4915126591841599</v>
      </c>
      <c r="DR107" s="62">
        <f t="shared" si="376"/>
        <v>0.14427168164861098</v>
      </c>
      <c r="DS107" s="1">
        <f t="shared" si="377"/>
        <v>2.0101622872421476</v>
      </c>
      <c r="DT107" s="1">
        <f t="shared" si="378"/>
        <v>0.18624264756404649</v>
      </c>
      <c r="DU107" s="1">
        <f t="shared" si="379"/>
        <v>0.74198619118979103</v>
      </c>
      <c r="DV107" s="1">
        <f t="shared" si="380"/>
        <v>7.1771161246162493E-2</v>
      </c>
      <c r="DW107" s="1">
        <f t="shared" si="381"/>
        <v>0.44276425684105802</v>
      </c>
      <c r="DX107" s="1">
        <f t="shared" si="382"/>
        <v>0.64257889082761643</v>
      </c>
      <c r="DY107" s="92" t="s">
        <v>209</v>
      </c>
      <c r="DZ107" s="1">
        <f t="shared" si="383"/>
        <v>0.51864962805798787</v>
      </c>
      <c r="EA107" s="1">
        <f t="shared" si="384"/>
        <v>3.400872685705882</v>
      </c>
      <c r="EB107" s="1">
        <f t="shared" si="385"/>
        <v>2.0906399734782779</v>
      </c>
      <c r="EC107" s="1">
        <f t="shared" si="386"/>
        <v>6.0101622872421476</v>
      </c>
      <c r="ED107" s="1">
        <f t="shared" si="387"/>
        <v>8.6295444826661738E-2</v>
      </c>
      <c r="EE107" s="1">
        <f t="shared" si="388"/>
        <v>0.56585371961169173</v>
      </c>
      <c r="EF107" s="1">
        <f t="shared" si="389"/>
        <v>0.34785083556164659</v>
      </c>
      <c r="EG107" s="1">
        <f t="shared" si="390"/>
        <v>0.6307776953674924</v>
      </c>
      <c r="EH107" s="1">
        <f t="shared" si="391"/>
        <v>0.49004369600964182</v>
      </c>
      <c r="EI107" s="92" t="s">
        <v>236</v>
      </c>
      <c r="EJ107" s="92" t="s">
        <v>209</v>
      </c>
      <c r="EK107" s="62">
        <f t="shared" si="302"/>
        <v>0.37437794640937688</v>
      </c>
      <c r="EL107" s="62">
        <f t="shared" si="303"/>
        <v>2.0906399734782779</v>
      </c>
      <c r="EM107" s="62">
        <f t="shared" si="304"/>
        <v>0</v>
      </c>
      <c r="EN107" s="1">
        <f t="shared" si="286"/>
        <v>2.465017919887655</v>
      </c>
      <c r="EO107" s="1">
        <f t="shared" si="287"/>
        <v>0.15187635894607998</v>
      </c>
      <c r="EP107" s="1">
        <f t="shared" si="288"/>
        <v>0.84812364105391991</v>
      </c>
      <c r="EQ107" s="1">
        <f t="shared" si="289"/>
        <v>0</v>
      </c>
      <c r="ER107" s="1">
        <f t="shared" si="290"/>
        <v>0.42406182052695995</v>
      </c>
      <c r="ES107" s="1">
        <f t="shared" si="291"/>
        <v>0.73449661870284921</v>
      </c>
    </row>
    <row r="108" spans="1:149" x14ac:dyDescent="0.2">
      <c r="A108" s="91" t="s">
        <v>114</v>
      </c>
      <c r="B108" s="92" t="s">
        <v>237</v>
      </c>
      <c r="C108" s="92" t="s">
        <v>209</v>
      </c>
      <c r="D108" s="100">
        <v>3.5920087230000002</v>
      </c>
      <c r="E108" s="100">
        <v>5.7473906999999998E-2</v>
      </c>
      <c r="F108" s="100">
        <v>25.569176450000001</v>
      </c>
      <c r="G108" s="100">
        <v>59.594167659999997</v>
      </c>
      <c r="H108" s="100">
        <v>8.3444788479999996</v>
      </c>
      <c r="I108" s="100">
        <v>0.11205180300000001</v>
      </c>
      <c r="J108" s="100">
        <v>0.12454889399999999</v>
      </c>
      <c r="K108" s="100">
        <v>6.9627322000000005E-2</v>
      </c>
      <c r="L108" s="100">
        <v>2.5364663890000001</v>
      </c>
      <c r="M108" s="4">
        <v>0</v>
      </c>
      <c r="N108" s="4">
        <v>1</v>
      </c>
      <c r="O108">
        <f t="shared" si="356"/>
        <v>0</v>
      </c>
      <c r="P108" s="30">
        <f t="shared" si="357"/>
        <v>2.8188843585476691</v>
      </c>
      <c r="R108" s="33">
        <v>11</v>
      </c>
      <c r="S108" s="92" t="s">
        <v>237</v>
      </c>
      <c r="T108" s="92" t="s">
        <v>209</v>
      </c>
      <c r="U108" s="1">
        <f t="shared" si="443"/>
        <v>89.109618531381798</v>
      </c>
      <c r="V108" s="1">
        <f t="shared" si="444"/>
        <v>1.854595256534366</v>
      </c>
      <c r="W108" s="1">
        <f t="shared" si="445"/>
        <v>501.55308846606516</v>
      </c>
      <c r="X108" s="1">
        <f t="shared" si="446"/>
        <v>991.7485049093026</v>
      </c>
      <c r="Y108" s="1">
        <f t="shared" si="447"/>
        <v>177.16515600849254</v>
      </c>
      <c r="Z108" s="1">
        <f t="shared" si="448"/>
        <v>1.9980706669044224</v>
      </c>
      <c r="AA108" s="1">
        <f t="shared" si="449"/>
        <v>2.6001856784968682</v>
      </c>
      <c r="AB108" s="1">
        <f t="shared" si="450"/>
        <v>0.98153191405379969</v>
      </c>
      <c r="AC108" s="1">
        <f t="shared" si="451"/>
        <v>0</v>
      </c>
      <c r="AD108" s="1">
        <f t="shared" si="452"/>
        <v>35.3022461934586</v>
      </c>
      <c r="AF108" s="92" t="s">
        <v>237</v>
      </c>
      <c r="AG108" s="92" t="s">
        <v>209</v>
      </c>
      <c r="AH108" s="1">
        <f t="shared" si="392"/>
        <v>89.109618531381798</v>
      </c>
      <c r="AI108" s="1">
        <f t="shared" si="393"/>
        <v>0.92729762826718298</v>
      </c>
      <c r="AJ108" s="1">
        <f t="shared" si="394"/>
        <v>752.32963269909771</v>
      </c>
      <c r="AK108" s="1">
        <f t="shared" si="395"/>
        <v>1983.4970098186052</v>
      </c>
      <c r="AL108" s="1">
        <f t="shared" si="396"/>
        <v>88.582578004246272</v>
      </c>
      <c r="AM108" s="1">
        <f t="shared" si="397"/>
        <v>1.9980706669044224</v>
      </c>
      <c r="AN108" s="1">
        <f t="shared" si="398"/>
        <v>5.2003713569937364</v>
      </c>
      <c r="AO108" s="1">
        <f t="shared" si="399"/>
        <v>0.98153191405379969</v>
      </c>
      <c r="AP108" s="1">
        <f t="shared" si="400"/>
        <v>0</v>
      </c>
      <c r="AQ108" s="1">
        <f t="shared" si="401"/>
        <v>52.953369290187901</v>
      </c>
      <c r="AR108" s="1">
        <f t="shared" si="424"/>
        <v>2975.579479909738</v>
      </c>
      <c r="AT108" s="92" t="s">
        <v>237</v>
      </c>
      <c r="AU108" s="92" t="s">
        <v>209</v>
      </c>
      <c r="AV108" s="22">
        <f t="shared" si="402"/>
        <v>0.32941677762710392</v>
      </c>
      <c r="AW108" s="22">
        <f t="shared" si="403"/>
        <v>6.8559915672280619E-3</v>
      </c>
      <c r="AX108" s="22">
        <f t="shared" si="404"/>
        <v>1.8541208562488385</v>
      </c>
      <c r="AY108" s="22">
        <f t="shared" si="405"/>
        <v>3.6662551370777878</v>
      </c>
      <c r="AZ108" s="22">
        <f t="shared" si="406"/>
        <v>0.65493687170894654</v>
      </c>
      <c r="BA108" s="22">
        <f t="shared" si="407"/>
        <v>7.3863855710603827E-3</v>
      </c>
      <c r="BB108" s="22">
        <f t="shared" si="408"/>
        <v>9.6122596141620022E-3</v>
      </c>
      <c r="BC108" s="22">
        <f t="shared" si="409"/>
        <v>3.6284868636475846E-3</v>
      </c>
      <c r="BD108" s="22">
        <f t="shared" si="410"/>
        <v>0</v>
      </c>
      <c r="BE108" s="22">
        <f t="shared" si="411"/>
        <v>0.130503893695296</v>
      </c>
      <c r="BF108" s="33">
        <v>11</v>
      </c>
      <c r="BG108" s="17">
        <f t="shared" si="358"/>
        <v>5.9839251515126737</v>
      </c>
      <c r="BH108" s="1">
        <f t="shared" si="359"/>
        <v>0.33374486292221217</v>
      </c>
      <c r="BI108" s="1">
        <f t="shared" si="360"/>
        <v>1.5203759933266263</v>
      </c>
      <c r="BJ108">
        <v>4</v>
      </c>
      <c r="BK108" s="1">
        <f t="shared" si="361"/>
        <v>1.9802966646490263</v>
      </c>
      <c r="BL108" s="1">
        <f t="shared" si="362"/>
        <v>0.66917924884723501</v>
      </c>
      <c r="BM108" s="1">
        <f t="shared" si="363"/>
        <v>0.33374486292221306</v>
      </c>
      <c r="BN108" s="1">
        <f t="shared" si="364"/>
        <v>0.38852678368002547</v>
      </c>
      <c r="BO108" s="1">
        <f t="shared" si="365"/>
        <v>0.67656563441829531</v>
      </c>
      <c r="BP108" s="1">
        <f t="shared" si="366"/>
        <v>0.72227164660223853</v>
      </c>
      <c r="BQ108" s="1">
        <f t="shared" si="367"/>
        <v>4.5706012183943212E-2</v>
      </c>
      <c r="BR108" s="92" t="s">
        <v>209</v>
      </c>
      <c r="BS108" s="92" t="s">
        <v>237</v>
      </c>
      <c r="BT108" s="92" t="s">
        <v>209</v>
      </c>
      <c r="BU108" s="1">
        <f t="shared" si="412"/>
        <v>0.91656378426944696</v>
      </c>
      <c r="BV108" s="1">
        <f t="shared" si="413"/>
        <v>0.67656563441829531</v>
      </c>
      <c r="BW108" s="1">
        <f t="shared" si="414"/>
        <v>0.3330452644907515</v>
      </c>
      <c r="BX108" s="1">
        <f t="shared" si="425"/>
        <v>1.9261746831784938</v>
      </c>
      <c r="BY108" s="1">
        <f t="shared" si="426"/>
        <v>0.47584665724967962</v>
      </c>
      <c r="BZ108" s="1">
        <f t="shared" si="427"/>
        <v>0.35124832671035561</v>
      </c>
      <c r="CA108" s="1">
        <f t="shared" si="428"/>
        <v>0.17290501603996475</v>
      </c>
      <c r="CB108" s="1">
        <f t="shared" si="429"/>
        <v>0.34852917939514255</v>
      </c>
      <c r="CC108" s="1">
        <f t="shared" si="430"/>
        <v>0.30418997396794412</v>
      </c>
      <c r="CD108" s="92" t="s">
        <v>209</v>
      </c>
      <c r="CE108" s="92" t="s">
        <v>237</v>
      </c>
      <c r="CF108" s="92" t="s">
        <v>209</v>
      </c>
      <c r="CG108" s="1">
        <f t="shared" si="415"/>
        <v>0.91656378426944696</v>
      </c>
      <c r="CH108" s="1">
        <f t="shared" si="416"/>
        <v>0.67656563441829531</v>
      </c>
      <c r="CI108" s="1">
        <f t="shared" si="417"/>
        <v>0.11101508816358384</v>
      </c>
      <c r="CJ108" s="1">
        <f t="shared" si="431"/>
        <v>1.7041445068513261</v>
      </c>
      <c r="CK108" s="1">
        <f t="shared" si="432"/>
        <v>0.53784393317849677</v>
      </c>
      <c r="CL108" s="1">
        <f t="shared" si="433"/>
        <v>0.39701189171354739</v>
      </c>
      <c r="CM108" s="1">
        <f t="shared" si="434"/>
        <v>6.5144175107955837E-2</v>
      </c>
      <c r="CN108" s="1">
        <f t="shared" si="435"/>
        <v>0.26365012096472951</v>
      </c>
      <c r="CO108" s="1">
        <f t="shared" si="436"/>
        <v>0.34382238382844871</v>
      </c>
      <c r="CP108" s="92" t="s">
        <v>209</v>
      </c>
      <c r="CQ108" s="92" t="s">
        <v>237</v>
      </c>
      <c r="CR108" s="92" t="s">
        <v>209</v>
      </c>
      <c r="CS108" s="1">
        <f t="shared" si="418"/>
        <v>0.6540295577629196</v>
      </c>
      <c r="CT108" s="1">
        <f t="shared" si="419"/>
        <v>0.67656563441829531</v>
      </c>
      <c r="CU108" s="1">
        <f t="shared" si="420"/>
        <v>0.11101508816358384</v>
      </c>
      <c r="CV108" s="1">
        <f t="shared" si="437"/>
        <v>1.4416102803447988</v>
      </c>
      <c r="CW108" s="1">
        <f t="shared" si="438"/>
        <v>0.45367986527294418</v>
      </c>
      <c r="CX108" s="1">
        <f t="shared" si="439"/>
        <v>0.46931243737834399</v>
      </c>
      <c r="CY108" s="1">
        <f t="shared" si="440"/>
        <v>7.7007697348711809E-2</v>
      </c>
      <c r="CZ108" s="1">
        <f t="shared" si="441"/>
        <v>0.31166391603788379</v>
      </c>
      <c r="DA108" s="1">
        <f t="shared" si="442"/>
        <v>0.40643649308163943</v>
      </c>
      <c r="DB108" s="92" t="s">
        <v>209</v>
      </c>
      <c r="DC108" s="92" t="s">
        <v>237</v>
      </c>
      <c r="DD108" s="92" t="s">
        <v>209</v>
      </c>
      <c r="DE108" s="1">
        <f t="shared" si="421"/>
        <v>1.8541208562488385</v>
      </c>
      <c r="DF108" s="1">
        <f t="shared" si="422"/>
        <v>3.6662551370777878</v>
      </c>
      <c r="DG108" s="1">
        <f t="shared" si="423"/>
        <v>0.3330452644907515</v>
      </c>
      <c r="DH108" s="1">
        <f t="shared" si="368"/>
        <v>5.8534212578173772</v>
      </c>
      <c r="DI108" s="1">
        <f t="shared" si="369"/>
        <v>0.31675848611999657</v>
      </c>
      <c r="DJ108" s="1">
        <f t="shared" si="370"/>
        <v>0.62634397484743143</v>
      </c>
      <c r="DK108" s="1">
        <f t="shared" si="371"/>
        <v>5.6897539032572102E-2</v>
      </c>
      <c r="DL108" s="1">
        <f t="shared" si="372"/>
        <v>0.37006952645628782</v>
      </c>
      <c r="DM108" s="1">
        <f t="shared" si="373"/>
        <v>0.54242979372519706</v>
      </c>
      <c r="DN108" s="92" t="s">
        <v>237</v>
      </c>
      <c r="DO108" s="92" t="s">
        <v>209</v>
      </c>
      <c r="DP108" s="62">
        <f t="shared" si="374"/>
        <v>0.32941677762710392</v>
      </c>
      <c r="DQ108" s="62">
        <f t="shared" si="375"/>
        <v>1.5203759933266263</v>
      </c>
      <c r="DR108" s="62">
        <f t="shared" si="376"/>
        <v>0.130503893695296</v>
      </c>
      <c r="DS108" s="1">
        <f t="shared" si="377"/>
        <v>1.9802966646490263</v>
      </c>
      <c r="DT108" s="1">
        <f t="shared" si="378"/>
        <v>0.16634718600886367</v>
      </c>
      <c r="DU108" s="1">
        <f t="shared" si="379"/>
        <v>0.76775163058515117</v>
      </c>
      <c r="DV108" s="1">
        <f t="shared" si="380"/>
        <v>6.5901183405985067E-2</v>
      </c>
      <c r="DW108" s="1">
        <f t="shared" si="381"/>
        <v>0.44977699869856064</v>
      </c>
      <c r="DX108" s="1">
        <f t="shared" si="382"/>
        <v>0.66489241588366665</v>
      </c>
      <c r="DY108" s="92" t="s">
        <v>209</v>
      </c>
      <c r="DZ108" s="1">
        <f t="shared" si="383"/>
        <v>0.45992067132239989</v>
      </c>
      <c r="EA108" s="1">
        <f t="shared" si="384"/>
        <v>3.6662551370777878</v>
      </c>
      <c r="EB108" s="1">
        <f t="shared" si="385"/>
        <v>1.8541208562488385</v>
      </c>
      <c r="EC108" s="1">
        <f t="shared" si="386"/>
        <v>5.9802966646490265</v>
      </c>
      <c r="ED108" s="1">
        <f t="shared" si="387"/>
        <v>7.6905995991988441E-2</v>
      </c>
      <c r="EE108" s="1">
        <f t="shared" si="388"/>
        <v>0.61305572995231239</v>
      </c>
      <c r="EF108" s="1">
        <f t="shared" si="389"/>
        <v>0.31003827405569917</v>
      </c>
      <c r="EG108" s="1">
        <f t="shared" si="390"/>
        <v>0.61656613903185531</v>
      </c>
      <c r="EH108" s="1">
        <f t="shared" si="391"/>
        <v>0.53092183607431509</v>
      </c>
      <c r="EI108" s="92" t="s">
        <v>237</v>
      </c>
      <c r="EJ108" s="92" t="s">
        <v>209</v>
      </c>
      <c r="EK108" s="62">
        <f t="shared" si="302"/>
        <v>0.32941677762710392</v>
      </c>
      <c r="EL108" s="62">
        <f t="shared" si="303"/>
        <v>1.8541208562488385</v>
      </c>
      <c r="EM108" s="62">
        <f t="shared" si="304"/>
        <v>0</v>
      </c>
      <c r="EN108" s="1">
        <f t="shared" si="286"/>
        <v>2.1835376338759422</v>
      </c>
      <c r="EO108" s="1">
        <f t="shared" si="287"/>
        <v>0.15086379667400765</v>
      </c>
      <c r="EP108" s="1">
        <f t="shared" si="288"/>
        <v>0.84913620332599238</v>
      </c>
      <c r="EQ108" s="1">
        <f t="shared" si="289"/>
        <v>0</v>
      </c>
      <c r="ER108" s="1">
        <f t="shared" si="290"/>
        <v>0.42456810166299619</v>
      </c>
      <c r="ES108" s="1">
        <f t="shared" si="291"/>
        <v>0.73537352335337769</v>
      </c>
    </row>
    <row r="109" spans="1:149" x14ac:dyDescent="0.2">
      <c r="A109" s="93" t="s">
        <v>114</v>
      </c>
      <c r="B109" s="94" t="s">
        <v>145</v>
      </c>
      <c r="C109" s="182" t="s">
        <v>270</v>
      </c>
      <c r="D109" s="101">
        <v>16.945852639999998</v>
      </c>
      <c r="E109" s="101">
        <v>5.8866187E-2</v>
      </c>
      <c r="F109" s="101">
        <v>20.575875440000001</v>
      </c>
      <c r="G109" s="101">
        <v>38.627972049999997</v>
      </c>
      <c r="H109" s="101">
        <v>0.60962974700000006</v>
      </c>
      <c r="I109" s="101">
        <v>1.3853607139999999</v>
      </c>
      <c r="J109" s="101">
        <v>0.75133971700000002</v>
      </c>
      <c r="K109" s="101">
        <v>8.6907471E-2</v>
      </c>
      <c r="L109" s="101">
        <v>20.95819603</v>
      </c>
      <c r="M109" s="4">
        <v>1</v>
      </c>
      <c r="N109" s="4">
        <v>0</v>
      </c>
      <c r="O109">
        <f t="shared" ref="O109:O115" si="453">L109*M109</f>
        <v>20.95819603</v>
      </c>
      <c r="P109" s="30">
        <f t="shared" ref="P109:P115" si="454">L109*N109*(79.85/71.85)</f>
        <v>0</v>
      </c>
      <c r="R109" s="33">
        <v>25</v>
      </c>
      <c r="S109" s="94" t="s">
        <v>145</v>
      </c>
      <c r="T109" s="182" t="s">
        <v>270</v>
      </c>
      <c r="U109" s="1">
        <f t="shared" si="443"/>
        <v>420.38830662366649</v>
      </c>
      <c r="V109" s="1">
        <f t="shared" si="444"/>
        <v>1.8995220070990644</v>
      </c>
      <c r="W109" s="1">
        <f t="shared" si="445"/>
        <v>403.60681522165555</v>
      </c>
      <c r="X109" s="1">
        <f t="shared" si="446"/>
        <v>642.83528124479938</v>
      </c>
      <c r="Y109" s="1">
        <f t="shared" si="447"/>
        <v>12.943306730360936</v>
      </c>
      <c r="Z109" s="1">
        <f t="shared" si="448"/>
        <v>24.703293758915834</v>
      </c>
      <c r="AA109" s="1">
        <f t="shared" si="449"/>
        <v>15.685589081419627</v>
      </c>
      <c r="AB109" s="1">
        <f t="shared" si="450"/>
        <v>1.22512907154759</v>
      </c>
      <c r="AC109" s="1">
        <f t="shared" si="451"/>
        <v>291.69375128740433</v>
      </c>
      <c r="AD109" s="1">
        <f t="shared" si="452"/>
        <v>0</v>
      </c>
      <c r="AF109" s="94" t="s">
        <v>145</v>
      </c>
      <c r="AG109" s="182" t="s">
        <v>270</v>
      </c>
      <c r="AH109" s="1">
        <f t="shared" ref="AH109:AH114" si="455">U109*U$5</f>
        <v>420.38830662366649</v>
      </c>
      <c r="AI109" s="1">
        <f t="shared" ref="AI109:AI114" si="456">V109*V$5</f>
        <v>0.94976100354953219</v>
      </c>
      <c r="AJ109" s="1">
        <f t="shared" ref="AJ109:AJ114" si="457">W109*W$5</f>
        <v>605.41022283248333</v>
      </c>
      <c r="AK109" s="1">
        <f t="shared" ref="AK109:AK114" si="458">X109*X$5</f>
        <v>1285.6705624895988</v>
      </c>
      <c r="AL109" s="1">
        <f t="shared" ref="AL109:AL114" si="459">Y109*Y$5</f>
        <v>6.471653365180468</v>
      </c>
      <c r="AM109" s="1">
        <f t="shared" ref="AM109:AM114" si="460">Z109*Z$5</f>
        <v>24.703293758915834</v>
      </c>
      <c r="AN109" s="1">
        <f t="shared" ref="AN109:AN114" si="461">AA109*AA$5</f>
        <v>31.371178162839254</v>
      </c>
      <c r="AO109" s="1">
        <f t="shared" ref="AO109:AO114" si="462">AB109*AB$5</f>
        <v>1.22512907154759</v>
      </c>
      <c r="AP109" s="1">
        <f t="shared" ref="AP109:AP114" si="463">AC109*AC$5</f>
        <v>291.69375128740433</v>
      </c>
      <c r="AQ109" s="1">
        <f t="shared" ref="AQ109:AQ114" si="464">AD109*AD$5</f>
        <v>0</v>
      </c>
      <c r="AR109" s="1">
        <f t="shared" ref="AR109:AR114" si="465">SUM(AH109:AQ109)</f>
        <v>2667.8838585951853</v>
      </c>
      <c r="AT109" s="94" t="s">
        <v>145</v>
      </c>
      <c r="AU109" s="182" t="s">
        <v>270</v>
      </c>
      <c r="AV109" s="22">
        <f t="shared" ref="AV109:AV114" si="466">U109*$R109/$AR109</f>
        <v>3.9393422737396477</v>
      </c>
      <c r="AW109" s="22">
        <f t="shared" ref="AW109:AW114" si="467">V109*$R109/$AR109</f>
        <v>1.7799894108764602E-2</v>
      </c>
      <c r="AX109" s="22">
        <f t="shared" ref="AX109:AX114" si="468">W109*$R109/$AR109</f>
        <v>3.7820875702792103</v>
      </c>
      <c r="AY109" s="22">
        <f t="shared" ref="AY109:AY114" si="469">X109*$R109/$AR109</f>
        <v>6.0238312021507383</v>
      </c>
      <c r="AZ109" s="22">
        <f t="shared" ref="AZ109:AZ114" si="470">Y109*$R109/$AR109</f>
        <v>0.12128813899320594</v>
      </c>
      <c r="BA109" s="22">
        <f t="shared" ref="BA109:BA114" si="471">Z109*$R109/$AR109</f>
        <v>0.2314877171220239</v>
      </c>
      <c r="BB109" s="22">
        <f t="shared" ref="BB109:BB114" si="472">AA109*$R109/$AR109</f>
        <v>0.14698530663998913</v>
      </c>
      <c r="BC109" s="22">
        <f t="shared" ref="BC109:BC114" si="473">AB109*$R109/$AR109</f>
        <v>1.148034487708828E-2</v>
      </c>
      <c r="BD109" s="22">
        <f t="shared" ref="BD109:BD114" si="474">AC109*$R109/$AR109</f>
        <v>2.7333812747099877</v>
      </c>
      <c r="BE109" s="22">
        <f t="shared" ref="BE109:BE114" si="475">AD109*$R109/$AR109</f>
        <v>0</v>
      </c>
      <c r="BF109" s="33">
        <v>25</v>
      </c>
      <c r="BG109" s="17">
        <f t="shared" ref="BG109:BG126" si="476">AV109+AX109+AY109+BC109+BD109+BE109</f>
        <v>16.490122665756672</v>
      </c>
      <c r="BH109" s="1">
        <f t="shared" ref="BH109:BH126" si="477">8-AY109</f>
        <v>1.9761687978492617</v>
      </c>
      <c r="BI109" s="1">
        <f t="shared" ref="BI109:BI126" si="478">AX109-BH109</f>
        <v>1.8059187724299486</v>
      </c>
      <c r="BJ109">
        <v>8</v>
      </c>
      <c r="BK109" s="1">
        <f t="shared" ref="BK109:BK126" si="479">(AX109-BH109)+BD109+BE109+AV109</f>
        <v>8.4786423208795831</v>
      </c>
      <c r="BL109" s="1">
        <f t="shared" ref="BL109:BL126" si="480">BA109+AZ109+AW109</f>
        <v>0.37057575022399442</v>
      </c>
      <c r="BM109" s="1">
        <f t="shared" ref="BM109:BM126" si="481">32-((AY109*4)+(BH109*3))</f>
        <v>1.9761687978492617</v>
      </c>
      <c r="BN109" s="1">
        <f t="shared" ref="BN109:BN126" si="482">18-((BI109*3)+(AV109*2)+(BD109*2)+(BE109*3))</f>
        <v>-0.76320341418911752</v>
      </c>
      <c r="BO109" s="1">
        <f t="shared" ref="BO109:BO126" si="483">(BA109*2+AW109+AZ109)</f>
        <v>0.60206346734601834</v>
      </c>
      <c r="BP109" s="1">
        <f t="shared" ref="BP109:BP126" si="484">BM109+BN109</f>
        <v>1.2129653836601442</v>
      </c>
      <c r="BQ109" s="1">
        <f t="shared" ref="BQ109:BQ126" si="485">BP109-BO109</f>
        <v>0.61090191631412583</v>
      </c>
      <c r="BR109" s="94" t="s">
        <v>239</v>
      </c>
      <c r="BS109" s="94" t="s">
        <v>145</v>
      </c>
      <c r="BT109" s="182" t="s">
        <v>270</v>
      </c>
      <c r="BU109" s="1">
        <f t="shared" ref="BU109:BU114" si="486">AY109/4</f>
        <v>1.5059578005376846</v>
      </c>
      <c r="BV109" s="1">
        <f t="shared" ref="BV109:BV114" si="487">AW109+AZ109+(BA109*2)</f>
        <v>0.60206346734601834</v>
      </c>
      <c r="BW109" s="1">
        <f t="shared" ref="BW109:BW114" si="488">AV109+BD109+BC109</f>
        <v>6.6842038933267238</v>
      </c>
      <c r="BX109" s="1">
        <f t="shared" ref="BX109:BX114" si="489">BU109+BV109+BW109</f>
        <v>8.7922251612104265</v>
      </c>
      <c r="BY109" s="1">
        <f t="shared" ref="BY109:BY114" si="490">BU109/BX109</f>
        <v>0.17128289743780392</v>
      </c>
      <c r="BZ109" s="1">
        <f t="shared" ref="BZ109:BZ114" si="491">BV109/BX109</f>
        <v>6.8476802664495476E-2</v>
      </c>
      <c r="CA109" s="1">
        <f t="shared" ref="CA109:CA114" si="492">BW109/BX109</f>
        <v>0.76024029989770059</v>
      </c>
      <c r="CB109" s="1">
        <f t="shared" ref="CB109:CB114" si="493">CA109+BZ109/2</f>
        <v>0.79447870122994835</v>
      </c>
      <c r="CC109" s="1">
        <f t="shared" ref="CC109:CC114" si="494">BZ109*SIN(2*PI()/6)</f>
        <v>5.9302650677387013E-2</v>
      </c>
      <c r="CD109" s="94" t="s">
        <v>239</v>
      </c>
      <c r="CE109" s="94" t="s">
        <v>145</v>
      </c>
      <c r="CF109" s="182" t="s">
        <v>270</v>
      </c>
      <c r="CG109" s="1">
        <f t="shared" ref="CG109:CG114" si="495">AY109/4</f>
        <v>1.5059578005376846</v>
      </c>
      <c r="CH109" s="1">
        <f t="shared" ref="CH109:CH114" si="496">AW109+AZ109+(BA109*2)</f>
        <v>0.60206346734601834</v>
      </c>
      <c r="CI109" s="1">
        <f t="shared" ref="CI109:CI114" si="497">(AV109+BD109+BC109)/3</f>
        <v>2.2280679644422414</v>
      </c>
      <c r="CJ109" s="1">
        <f t="shared" ref="CJ109:CJ114" si="498">CG109+CH109+CI109</f>
        <v>4.3360892323259446</v>
      </c>
      <c r="CK109" s="1">
        <f t="shared" ref="CK109:CK114" si="499">CG109/CJ109</f>
        <v>0.34730784350806954</v>
      </c>
      <c r="CL109" s="1">
        <f t="shared" ref="CL109:CL114" si="500">CH109/CJ109</f>
        <v>0.13884941824019204</v>
      </c>
      <c r="CM109" s="1">
        <f t="shared" ref="CM109:CM114" si="501">CI109/CJ109</f>
        <v>0.51384273825173832</v>
      </c>
      <c r="CN109" s="1">
        <f t="shared" ref="CN109:CN114" si="502">CM109+CL109/2</f>
        <v>0.58326744737183434</v>
      </c>
      <c r="CO109" s="1">
        <f t="shared" ref="CO109:CO114" si="503">CL109*SIN(2*PI()/6)</f>
        <v>0.1202471234966967</v>
      </c>
      <c r="CP109" s="94" t="s">
        <v>239</v>
      </c>
      <c r="CQ109" s="94" t="s">
        <v>145</v>
      </c>
      <c r="CR109" s="182" t="s">
        <v>270</v>
      </c>
      <c r="CS109" s="1">
        <f t="shared" ref="CS109:CS114" si="504">((AX109+BE109)-CH109)/2</f>
        <v>1.5900120514665961</v>
      </c>
      <c r="CT109" s="1">
        <f t="shared" ref="CT109:CT114" si="505">AW109+AZ109+(BA109*2)</f>
        <v>0.60206346734601834</v>
      </c>
      <c r="CU109" s="1">
        <f t="shared" ref="CU109:CU114" si="506">(AV109+BD109+BC109)/3</f>
        <v>2.2280679644422414</v>
      </c>
      <c r="CV109" s="1">
        <f t="shared" ref="CV109:CV114" si="507">CS109+CT109+CU109</f>
        <v>4.4201434832548561</v>
      </c>
      <c r="CW109" s="1">
        <f t="shared" ref="CW109:CW114" si="508">CS109/CV109</f>
        <v>0.35971955604838435</v>
      </c>
      <c r="CX109" s="1">
        <f t="shared" ref="CX109:CX114" si="509">CT109/CV109</f>
        <v>0.13620903249563238</v>
      </c>
      <c r="CY109" s="1">
        <f t="shared" ref="CY109:CY114" si="510">CU109/CV109</f>
        <v>0.50407141145598322</v>
      </c>
      <c r="CZ109" s="1">
        <f t="shared" ref="CZ109:CZ114" si="511">CY109+CX109/2</f>
        <v>0.57217592770379944</v>
      </c>
      <c r="DA109" s="1">
        <f t="shared" ref="DA109:DA114" si="512">CX109*SIN(2*PI()/6)</f>
        <v>0.11796048236611775</v>
      </c>
      <c r="DB109" s="94" t="s">
        <v>239</v>
      </c>
      <c r="DC109" s="94" t="s">
        <v>145</v>
      </c>
      <c r="DD109" s="182" t="s">
        <v>270</v>
      </c>
      <c r="DE109" s="1">
        <f t="shared" ref="DE109:DE115" si="513">AX109</f>
        <v>3.7820875702792103</v>
      </c>
      <c r="DF109" s="1">
        <f t="shared" ref="DF109:DF115" si="514">AY109</f>
        <v>6.0238312021507383</v>
      </c>
      <c r="DG109" s="1">
        <f t="shared" ref="DG109:DG115" si="515">AV109+BD109+BC109</f>
        <v>6.6842038933267238</v>
      </c>
      <c r="DH109" s="1">
        <f t="shared" ref="DH109:DH115" si="516">DE109+DF109+DG109</f>
        <v>16.490122665756672</v>
      </c>
      <c r="DI109" s="1">
        <f t="shared" ref="DI109:DI115" si="517">DE109/DH109</f>
        <v>0.22935472627702638</v>
      </c>
      <c r="DJ109" s="1">
        <f t="shared" ref="DJ109:DJ115" si="518">DF109/DH109</f>
        <v>0.36529935672703051</v>
      </c>
      <c r="DK109" s="1">
        <f t="shared" ref="DK109:DK115" si="519">DG109/DH109</f>
        <v>0.40534591699594308</v>
      </c>
      <c r="DL109" s="1">
        <f t="shared" ref="DL109:DL115" si="520">DK109+DJ109/2</f>
        <v>0.58799559535945833</v>
      </c>
      <c r="DM109" s="1">
        <f t="shared" ref="DM109:DM115" si="521">DJ109*SIN(2*PI()/6)</f>
        <v>0.31635852291172228</v>
      </c>
      <c r="DN109" s="94" t="s">
        <v>145</v>
      </c>
      <c r="DO109" s="182" t="s">
        <v>270</v>
      </c>
      <c r="DP109" s="62">
        <f t="shared" ref="DP109:DP146" si="522">AV109</f>
        <v>3.9393422737396477</v>
      </c>
      <c r="DQ109" s="62">
        <f t="shared" ref="DQ109:DQ146" si="523">BI109</f>
        <v>1.8059187724299486</v>
      </c>
      <c r="DR109" s="62">
        <f t="shared" ref="DR109:DR146" si="524">BD109+BE109</f>
        <v>2.7333812747099877</v>
      </c>
      <c r="DS109" s="1">
        <f t="shared" ref="DS109:DS146" si="525">DP109+DQ109+DR109</f>
        <v>8.4786423208795831</v>
      </c>
      <c r="DT109" s="1">
        <f t="shared" ref="DT109:DT146" si="526">DP109/DS109</f>
        <v>0.46461946673214261</v>
      </c>
      <c r="DU109" s="1">
        <f t="shared" ref="DU109:DU146" si="527">DQ109/DS109</f>
        <v>0.21299622086695133</v>
      </c>
      <c r="DV109" s="1">
        <f t="shared" ref="DV109:DV146" si="528">DR109/DS109</f>
        <v>0.32238431240090615</v>
      </c>
      <c r="DW109" s="1">
        <f t="shared" ref="DW109:DW146" si="529">DV109+DU109/2</f>
        <v>0.42888242283438183</v>
      </c>
      <c r="DX109" s="1">
        <f t="shared" ref="DX109:DX146" si="530">DU109*SIN(2*PI()/6)</f>
        <v>0.18446013818086099</v>
      </c>
      <c r="DY109" s="182" t="s">
        <v>270</v>
      </c>
      <c r="DZ109" s="1">
        <f t="shared" ref="DZ109:DZ146" si="531">BE109+BD109+AV109</f>
        <v>6.6727235484496354</v>
      </c>
      <c r="EA109" s="1">
        <f t="shared" ref="EA109:EA146" si="532">AY109</f>
        <v>6.0238312021507383</v>
      </c>
      <c r="EB109" s="1">
        <f t="shared" ref="EB109:EB146" si="533">AX109</f>
        <v>3.7820875702792103</v>
      </c>
      <c r="EC109" s="1">
        <f t="shared" ref="EC109:EC146" si="534">DZ109+EA109+EB109</f>
        <v>16.478642320879583</v>
      </c>
      <c r="ED109" s="1">
        <f t="shared" ref="ED109:ED146" si="535">DZ109/EC109</f>
        <v>0.40493163323260145</v>
      </c>
      <c r="EE109" s="1">
        <f t="shared" ref="EE109:EE146" si="536">EA109/EC109</f>
        <v>0.36555385357919484</v>
      </c>
      <c r="EF109" s="1">
        <f t="shared" ref="EF109:EF146" si="537">EB109/EC109</f>
        <v>0.22951451318820379</v>
      </c>
      <c r="EG109" s="1">
        <f t="shared" ref="EG109:EG146" si="538">EF109+EE109/2</f>
        <v>0.41229143997780121</v>
      </c>
      <c r="EH109" s="1">
        <f t="shared" ref="EH109:EH146" si="539">EE109*SIN(2*PI()/6)</f>
        <v>0.31657892365087975</v>
      </c>
      <c r="EI109" s="94" t="s">
        <v>145</v>
      </c>
      <c r="EJ109" s="182" t="s">
        <v>270</v>
      </c>
      <c r="EK109" s="62">
        <f t="shared" si="302"/>
        <v>3.9393422737396477</v>
      </c>
      <c r="EL109" s="62">
        <f t="shared" si="303"/>
        <v>3.7820875702792103</v>
      </c>
      <c r="EM109" s="62">
        <f t="shared" si="304"/>
        <v>2.7333812747099877</v>
      </c>
      <c r="EN109" s="1">
        <f t="shared" si="286"/>
        <v>10.454811118728845</v>
      </c>
      <c r="EO109" s="1">
        <f t="shared" si="287"/>
        <v>0.37679707734582346</v>
      </c>
      <c r="EP109" s="1">
        <f t="shared" si="288"/>
        <v>0.36175570532345092</v>
      </c>
      <c r="EQ109" s="1">
        <f t="shared" si="289"/>
        <v>0.26144721733072568</v>
      </c>
      <c r="ER109" s="1">
        <f t="shared" si="290"/>
        <v>0.44232506999245114</v>
      </c>
      <c r="ES109" s="1">
        <f t="shared" si="291"/>
        <v>0.31328963077406596</v>
      </c>
    </row>
    <row r="110" spans="1:149" x14ac:dyDescent="0.2">
      <c r="A110" s="93" t="s">
        <v>114</v>
      </c>
      <c r="B110" s="94" t="s">
        <v>146</v>
      </c>
      <c r="C110" s="182" t="s">
        <v>270</v>
      </c>
      <c r="D110" s="101">
        <v>17.130039969999999</v>
      </c>
      <c r="E110" s="101">
        <v>0.10283811</v>
      </c>
      <c r="F110" s="101">
        <v>20.77874701</v>
      </c>
      <c r="G110" s="101">
        <v>37.78311325</v>
      </c>
      <c r="H110" s="101">
        <v>0.75678568599999996</v>
      </c>
      <c r="I110" s="101">
        <v>1.2418408439999999</v>
      </c>
      <c r="J110" s="101">
        <v>0.61122400399999999</v>
      </c>
      <c r="K110" s="101">
        <v>7.7461926E-2</v>
      </c>
      <c r="L110" s="101">
        <v>21.5179492</v>
      </c>
      <c r="M110" s="4">
        <v>1</v>
      </c>
      <c r="N110" s="4">
        <v>0</v>
      </c>
      <c r="O110">
        <f t="shared" si="453"/>
        <v>21.5179492</v>
      </c>
      <c r="P110" s="30">
        <f t="shared" si="454"/>
        <v>0</v>
      </c>
      <c r="R110" s="33">
        <v>25</v>
      </c>
      <c r="S110" s="94" t="s">
        <v>146</v>
      </c>
      <c r="T110" s="182" t="s">
        <v>270</v>
      </c>
      <c r="U110" s="1">
        <f t="shared" si="443"/>
        <v>424.95757802034228</v>
      </c>
      <c r="V110" s="1">
        <f t="shared" si="444"/>
        <v>3.3184288480154889</v>
      </c>
      <c r="W110" s="1">
        <f t="shared" si="445"/>
        <v>407.58624970576699</v>
      </c>
      <c r="X110" s="1">
        <f t="shared" si="446"/>
        <v>628.77539108004657</v>
      </c>
      <c r="Y110" s="1">
        <f t="shared" si="447"/>
        <v>16.067636645435243</v>
      </c>
      <c r="Z110" s="1">
        <f t="shared" si="448"/>
        <v>22.144094935805988</v>
      </c>
      <c r="AA110" s="1">
        <f t="shared" si="449"/>
        <v>12.760417620041755</v>
      </c>
      <c r="AB110" s="1">
        <f t="shared" si="450"/>
        <v>1.0919758265738526</v>
      </c>
      <c r="AC110" s="1">
        <f t="shared" si="451"/>
        <v>299.48433124565065</v>
      </c>
      <c r="AD110" s="1">
        <f t="shared" si="452"/>
        <v>0</v>
      </c>
      <c r="AF110" s="94" t="s">
        <v>146</v>
      </c>
      <c r="AG110" s="182" t="s">
        <v>270</v>
      </c>
      <c r="AH110" s="1">
        <f t="shared" si="455"/>
        <v>424.95757802034228</v>
      </c>
      <c r="AI110" s="1">
        <f t="shared" si="456"/>
        <v>1.6592144240077444</v>
      </c>
      <c r="AJ110" s="1">
        <f t="shared" si="457"/>
        <v>611.37937455865051</v>
      </c>
      <c r="AK110" s="1">
        <f t="shared" si="458"/>
        <v>1257.5507821600931</v>
      </c>
      <c r="AL110" s="1">
        <f t="shared" si="459"/>
        <v>8.0338183227176216</v>
      </c>
      <c r="AM110" s="1">
        <f t="shared" si="460"/>
        <v>22.144094935805988</v>
      </c>
      <c r="AN110" s="1">
        <f t="shared" si="461"/>
        <v>25.52083524008351</v>
      </c>
      <c r="AO110" s="1">
        <f t="shared" si="462"/>
        <v>1.0919758265738526</v>
      </c>
      <c r="AP110" s="1">
        <f t="shared" si="463"/>
        <v>299.48433124565065</v>
      </c>
      <c r="AQ110" s="1">
        <f t="shared" si="464"/>
        <v>0</v>
      </c>
      <c r="AR110" s="1">
        <f t="shared" si="465"/>
        <v>2651.822004733926</v>
      </c>
      <c r="AT110" s="94" t="s">
        <v>146</v>
      </c>
      <c r="AU110" s="182" t="s">
        <v>270</v>
      </c>
      <c r="AV110" s="22">
        <f t="shared" si="466"/>
        <v>4.0062792417979516</v>
      </c>
      <c r="AW110" s="22">
        <f t="shared" si="467"/>
        <v>3.1284422956099275E-2</v>
      </c>
      <c r="AX110" s="22">
        <f t="shared" si="468"/>
        <v>3.8425113844194709</v>
      </c>
      <c r="AY110" s="22">
        <f t="shared" si="469"/>
        <v>5.9277676815938438</v>
      </c>
      <c r="AZ110" s="22">
        <f t="shared" si="470"/>
        <v>0.15147732970719702</v>
      </c>
      <c r="BA110" s="22">
        <f t="shared" si="471"/>
        <v>0.20876302120085022</v>
      </c>
      <c r="BB110" s="22">
        <f t="shared" si="472"/>
        <v>0.1202985871342644</v>
      </c>
      <c r="BC110" s="22">
        <f t="shared" si="473"/>
        <v>1.0294580713039009E-2</v>
      </c>
      <c r="BD110" s="22">
        <f t="shared" si="474"/>
        <v>2.823382665871081</v>
      </c>
      <c r="BE110" s="22">
        <f t="shared" si="475"/>
        <v>0</v>
      </c>
      <c r="BF110" s="33">
        <v>25</v>
      </c>
      <c r="BG110" s="17">
        <f t="shared" si="476"/>
        <v>16.610235554395384</v>
      </c>
      <c r="BH110" s="1">
        <f t="shared" si="477"/>
        <v>2.0722323184061562</v>
      </c>
      <c r="BI110" s="1">
        <f t="shared" si="478"/>
        <v>1.7702790660133148</v>
      </c>
      <c r="BJ110">
        <v>8</v>
      </c>
      <c r="BK110" s="1">
        <f t="shared" si="479"/>
        <v>8.5999409736823473</v>
      </c>
      <c r="BL110" s="1">
        <f t="shared" si="480"/>
        <v>0.39152477386414652</v>
      </c>
      <c r="BM110" s="1">
        <f t="shared" si="481"/>
        <v>2.072232318406158</v>
      </c>
      <c r="BN110" s="1">
        <f t="shared" si="482"/>
        <v>-0.97016101337801075</v>
      </c>
      <c r="BO110" s="1">
        <f t="shared" si="483"/>
        <v>0.60028779506499674</v>
      </c>
      <c r="BP110" s="1">
        <f t="shared" si="484"/>
        <v>1.1020713050281472</v>
      </c>
      <c r="BQ110" s="1">
        <f t="shared" si="485"/>
        <v>0.50178350996315046</v>
      </c>
      <c r="BR110" s="94" t="s">
        <v>239</v>
      </c>
      <c r="BS110" s="94" t="s">
        <v>146</v>
      </c>
      <c r="BT110" s="182" t="s">
        <v>270</v>
      </c>
      <c r="BU110" s="1">
        <f t="shared" si="486"/>
        <v>1.481941920398461</v>
      </c>
      <c r="BV110" s="1">
        <f t="shared" si="487"/>
        <v>0.60028779506499674</v>
      </c>
      <c r="BW110" s="1">
        <f t="shared" si="488"/>
        <v>6.8399564883820716</v>
      </c>
      <c r="BX110" s="1">
        <f t="shared" si="489"/>
        <v>8.9221862038455289</v>
      </c>
      <c r="BY110" s="1">
        <f t="shared" si="490"/>
        <v>0.16609627803550356</v>
      </c>
      <c r="BZ110" s="1">
        <f t="shared" si="491"/>
        <v>6.7280348263329029E-2</v>
      </c>
      <c r="CA110" s="1">
        <f t="shared" si="492"/>
        <v>0.76662337370116751</v>
      </c>
      <c r="CB110" s="1">
        <f t="shared" si="493"/>
        <v>0.80026354783283205</v>
      </c>
      <c r="CC110" s="1">
        <f t="shared" si="494"/>
        <v>5.8266490771507175E-2</v>
      </c>
      <c r="CD110" s="94" t="s">
        <v>239</v>
      </c>
      <c r="CE110" s="94" t="s">
        <v>146</v>
      </c>
      <c r="CF110" s="182" t="s">
        <v>270</v>
      </c>
      <c r="CG110" s="1">
        <f t="shared" si="495"/>
        <v>1.481941920398461</v>
      </c>
      <c r="CH110" s="1">
        <f t="shared" si="496"/>
        <v>0.60028779506499674</v>
      </c>
      <c r="CI110" s="1">
        <f t="shared" si="497"/>
        <v>2.2799854961273573</v>
      </c>
      <c r="CJ110" s="1">
        <f t="shared" si="498"/>
        <v>4.362215211590815</v>
      </c>
      <c r="CK110" s="1">
        <f t="shared" si="499"/>
        <v>0.33972233109013106</v>
      </c>
      <c r="CL110" s="1">
        <f t="shared" si="500"/>
        <v>0.13761077020454557</v>
      </c>
      <c r="CM110" s="1">
        <f t="shared" si="501"/>
        <v>0.52266689870532335</v>
      </c>
      <c r="CN110" s="1">
        <f t="shared" si="502"/>
        <v>0.59147228380759609</v>
      </c>
      <c r="CO110" s="1">
        <f t="shared" si="503"/>
        <v>0.11917442283147917</v>
      </c>
      <c r="CP110" s="94" t="s">
        <v>239</v>
      </c>
      <c r="CQ110" s="94" t="s">
        <v>146</v>
      </c>
      <c r="CR110" s="182" t="s">
        <v>270</v>
      </c>
      <c r="CS110" s="1">
        <f t="shared" si="504"/>
        <v>1.6211117946772371</v>
      </c>
      <c r="CT110" s="1">
        <f t="shared" si="505"/>
        <v>0.60028779506499674</v>
      </c>
      <c r="CU110" s="1">
        <f t="shared" si="506"/>
        <v>2.2799854961273573</v>
      </c>
      <c r="CV110" s="1">
        <f t="shared" si="507"/>
        <v>4.5013850858695914</v>
      </c>
      <c r="CW110" s="1">
        <f t="shared" si="508"/>
        <v>0.36013621668719459</v>
      </c>
      <c r="CX110" s="1">
        <f t="shared" si="509"/>
        <v>0.13335624115994318</v>
      </c>
      <c r="CY110" s="1">
        <f t="shared" si="510"/>
        <v>0.5065075421528622</v>
      </c>
      <c r="CZ110" s="1">
        <f t="shared" si="511"/>
        <v>0.57318566273283378</v>
      </c>
      <c r="DA110" s="1">
        <f t="shared" si="512"/>
        <v>0.11548989259771476</v>
      </c>
      <c r="DB110" s="94" t="s">
        <v>239</v>
      </c>
      <c r="DC110" s="94" t="s">
        <v>146</v>
      </c>
      <c r="DD110" s="182" t="s">
        <v>270</v>
      </c>
      <c r="DE110" s="1">
        <f t="shared" si="513"/>
        <v>3.8425113844194709</v>
      </c>
      <c r="DF110" s="1">
        <f t="shared" si="514"/>
        <v>5.9277676815938438</v>
      </c>
      <c r="DG110" s="1">
        <f t="shared" si="515"/>
        <v>6.8399564883820716</v>
      </c>
      <c r="DH110" s="1">
        <f t="shared" si="516"/>
        <v>16.610235554395388</v>
      </c>
      <c r="DI110" s="1">
        <f t="shared" si="517"/>
        <v>0.23133394898801832</v>
      </c>
      <c r="DJ110" s="1">
        <f t="shared" si="518"/>
        <v>0.35687439002183463</v>
      </c>
      <c r="DK110" s="1">
        <f t="shared" si="519"/>
        <v>0.41179166099014697</v>
      </c>
      <c r="DL110" s="1">
        <f t="shared" si="520"/>
        <v>0.59022885600106423</v>
      </c>
      <c r="DM110" s="1">
        <f t="shared" si="521"/>
        <v>0.30906228771898459</v>
      </c>
      <c r="DN110" s="94" t="s">
        <v>146</v>
      </c>
      <c r="DO110" s="182" t="s">
        <v>270</v>
      </c>
      <c r="DP110" s="62">
        <f t="shared" si="522"/>
        <v>4.0062792417979516</v>
      </c>
      <c r="DQ110" s="62">
        <f t="shared" si="523"/>
        <v>1.7702790660133148</v>
      </c>
      <c r="DR110" s="62">
        <f t="shared" si="524"/>
        <v>2.823382665871081</v>
      </c>
      <c r="DS110" s="1">
        <f t="shared" si="525"/>
        <v>8.5999409736823473</v>
      </c>
      <c r="DT110" s="1">
        <f t="shared" si="526"/>
        <v>0.4658496208355406</v>
      </c>
      <c r="DU110" s="1">
        <f t="shared" si="527"/>
        <v>0.20584781586649792</v>
      </c>
      <c r="DV110" s="1">
        <f t="shared" si="528"/>
        <v>0.32830256329796143</v>
      </c>
      <c r="DW110" s="1">
        <f t="shared" si="529"/>
        <v>0.43122647123121038</v>
      </c>
      <c r="DX110" s="1">
        <f t="shared" si="530"/>
        <v>0.17826943785392863</v>
      </c>
      <c r="DY110" s="182" t="s">
        <v>270</v>
      </c>
      <c r="DZ110" s="1">
        <f t="shared" si="531"/>
        <v>6.829661907669033</v>
      </c>
      <c r="EA110" s="1">
        <f t="shared" si="532"/>
        <v>5.9277676815938438</v>
      </c>
      <c r="EB110" s="1">
        <f t="shared" si="533"/>
        <v>3.8425113844194709</v>
      </c>
      <c r="EC110" s="1">
        <f t="shared" si="534"/>
        <v>16.599940973682347</v>
      </c>
      <c r="ED110" s="1">
        <f t="shared" si="535"/>
        <v>0.41142687907727038</v>
      </c>
      <c r="EE110" s="1">
        <f t="shared" si="536"/>
        <v>0.35709570841196148</v>
      </c>
      <c r="EF110" s="1">
        <f t="shared" si="537"/>
        <v>0.23147741251076814</v>
      </c>
      <c r="EG110" s="1">
        <f t="shared" si="538"/>
        <v>0.41002526671674888</v>
      </c>
      <c r="EH110" s="1">
        <f t="shared" si="539"/>
        <v>0.30925395506715908</v>
      </c>
      <c r="EI110" s="94" t="s">
        <v>146</v>
      </c>
      <c r="EJ110" s="182" t="s">
        <v>270</v>
      </c>
      <c r="EK110" s="62">
        <f t="shared" si="302"/>
        <v>4.0062792417979516</v>
      </c>
      <c r="EL110" s="62">
        <f t="shared" si="303"/>
        <v>3.8425113844194709</v>
      </c>
      <c r="EM110" s="62">
        <f t="shared" si="304"/>
        <v>2.823382665871081</v>
      </c>
      <c r="EN110" s="1">
        <f t="shared" si="286"/>
        <v>10.672173292088504</v>
      </c>
      <c r="EO110" s="1">
        <f t="shared" si="287"/>
        <v>0.37539488276187261</v>
      </c>
      <c r="EP110" s="1">
        <f t="shared" si="288"/>
        <v>0.36004956809200256</v>
      </c>
      <c r="EQ110" s="1">
        <f t="shared" si="289"/>
        <v>0.26455554914612484</v>
      </c>
      <c r="ER110" s="1">
        <f t="shared" si="290"/>
        <v>0.44458033319212609</v>
      </c>
      <c r="ES110" s="1">
        <f t="shared" si="291"/>
        <v>0.31181207258928922</v>
      </c>
    </row>
    <row r="111" spans="1:149" x14ac:dyDescent="0.2">
      <c r="A111" s="93" t="s">
        <v>114</v>
      </c>
      <c r="B111" s="94" t="s">
        <v>147</v>
      </c>
      <c r="C111" s="182" t="s">
        <v>270</v>
      </c>
      <c r="D111" s="101">
        <v>17.937949799999998</v>
      </c>
      <c r="E111" s="101">
        <v>6.9155624999999998E-2</v>
      </c>
      <c r="F111" s="101">
        <v>20.972387810000001</v>
      </c>
      <c r="G111" s="101">
        <v>37.801642039999997</v>
      </c>
      <c r="H111" s="101">
        <v>0.53224506400000005</v>
      </c>
      <c r="I111" s="101">
        <v>1.1106512260000001</v>
      </c>
      <c r="J111" s="101">
        <v>0.62066254200000004</v>
      </c>
      <c r="K111" s="101">
        <v>0.162487464</v>
      </c>
      <c r="L111" s="101">
        <v>20.79281842</v>
      </c>
      <c r="M111" s="4">
        <v>1</v>
      </c>
      <c r="N111" s="4">
        <v>0</v>
      </c>
      <c r="O111">
        <f t="shared" si="453"/>
        <v>20.79281842</v>
      </c>
      <c r="P111" s="30">
        <f t="shared" si="454"/>
        <v>0</v>
      </c>
      <c r="R111" s="33">
        <v>25</v>
      </c>
      <c r="S111" s="94" t="s">
        <v>147</v>
      </c>
      <c r="T111" s="182" t="s">
        <v>270</v>
      </c>
      <c r="U111" s="1">
        <f t="shared" si="443"/>
        <v>444.99999503845191</v>
      </c>
      <c r="V111" s="1">
        <f t="shared" si="444"/>
        <v>2.2315464666021296</v>
      </c>
      <c r="W111" s="1">
        <f t="shared" si="445"/>
        <v>411.38461769321304</v>
      </c>
      <c r="X111" s="1">
        <f t="shared" si="446"/>
        <v>629.08374172075219</v>
      </c>
      <c r="Y111" s="1">
        <f t="shared" si="447"/>
        <v>11.300319830148622</v>
      </c>
      <c r="Z111" s="1">
        <f t="shared" si="448"/>
        <v>19.804765085592017</v>
      </c>
      <c r="AA111" s="1">
        <f t="shared" si="449"/>
        <v>12.957464342379959</v>
      </c>
      <c r="AB111" s="1">
        <f t="shared" si="450"/>
        <v>2.2905754087406645</v>
      </c>
      <c r="AC111" s="1">
        <f t="shared" si="451"/>
        <v>289.39204481558806</v>
      </c>
      <c r="AD111" s="1">
        <f t="shared" si="452"/>
        <v>0</v>
      </c>
      <c r="AF111" s="94" t="s">
        <v>147</v>
      </c>
      <c r="AG111" s="182" t="s">
        <v>270</v>
      </c>
      <c r="AH111" s="1">
        <f t="shared" si="455"/>
        <v>444.99999503845191</v>
      </c>
      <c r="AI111" s="1">
        <f t="shared" si="456"/>
        <v>1.1157732333010648</v>
      </c>
      <c r="AJ111" s="1">
        <f t="shared" si="457"/>
        <v>617.07692653981962</v>
      </c>
      <c r="AK111" s="1">
        <f t="shared" si="458"/>
        <v>1258.1674834415044</v>
      </c>
      <c r="AL111" s="1">
        <f t="shared" si="459"/>
        <v>5.6501599150743109</v>
      </c>
      <c r="AM111" s="1">
        <f t="shared" si="460"/>
        <v>19.804765085592017</v>
      </c>
      <c r="AN111" s="1">
        <f t="shared" si="461"/>
        <v>25.914928684759918</v>
      </c>
      <c r="AO111" s="1">
        <f t="shared" si="462"/>
        <v>2.2905754087406645</v>
      </c>
      <c r="AP111" s="1">
        <f t="shared" si="463"/>
        <v>289.39204481558806</v>
      </c>
      <c r="AQ111" s="1">
        <f t="shared" si="464"/>
        <v>0</v>
      </c>
      <c r="AR111" s="1">
        <f t="shared" si="465"/>
        <v>2664.4126521628318</v>
      </c>
      <c r="AT111" s="94" t="s">
        <v>147</v>
      </c>
      <c r="AU111" s="182" t="s">
        <v>270</v>
      </c>
      <c r="AV111" s="22">
        <f t="shared" si="466"/>
        <v>4.1754042366262603</v>
      </c>
      <c r="AW111" s="22">
        <f t="shared" si="467"/>
        <v>2.0938446460148318E-2</v>
      </c>
      <c r="AX111" s="22">
        <f t="shared" si="468"/>
        <v>3.8599934713497963</v>
      </c>
      <c r="AY111" s="22">
        <f t="shared" si="469"/>
        <v>5.9026493250782179</v>
      </c>
      <c r="AZ111" s="22">
        <f t="shared" si="470"/>
        <v>0.10603012094406256</v>
      </c>
      <c r="BA111" s="22">
        <f t="shared" si="471"/>
        <v>0.18582674374327432</v>
      </c>
      <c r="BB111" s="22">
        <f t="shared" si="472"/>
        <v>0.12157899351534157</v>
      </c>
      <c r="BC111" s="22">
        <f t="shared" si="473"/>
        <v>2.1492310949669285E-2</v>
      </c>
      <c r="BD111" s="22">
        <f t="shared" si="474"/>
        <v>2.7153455807668778</v>
      </c>
      <c r="BE111" s="22">
        <f t="shared" si="475"/>
        <v>0</v>
      </c>
      <c r="BF111" s="33">
        <v>25</v>
      </c>
      <c r="BG111" s="17">
        <f t="shared" si="476"/>
        <v>16.674884924770822</v>
      </c>
      <c r="BH111" s="1">
        <f t="shared" si="477"/>
        <v>2.0973506749217821</v>
      </c>
      <c r="BI111" s="1">
        <f t="shared" si="478"/>
        <v>1.7626427964280142</v>
      </c>
      <c r="BJ111">
        <v>8</v>
      </c>
      <c r="BK111" s="1">
        <f t="shared" si="479"/>
        <v>8.6533926138211523</v>
      </c>
      <c r="BL111" s="1">
        <f t="shared" si="480"/>
        <v>0.31279531114748516</v>
      </c>
      <c r="BM111" s="1">
        <f t="shared" si="481"/>
        <v>2.0973506749217812</v>
      </c>
      <c r="BN111" s="1">
        <f t="shared" si="482"/>
        <v>-1.0694280240703193</v>
      </c>
      <c r="BO111" s="1">
        <f t="shared" si="483"/>
        <v>0.4986220548907595</v>
      </c>
      <c r="BP111" s="1">
        <f t="shared" si="484"/>
        <v>1.0279226508514618</v>
      </c>
      <c r="BQ111" s="1">
        <f t="shared" si="485"/>
        <v>0.52930059596070234</v>
      </c>
      <c r="BR111" s="94" t="s">
        <v>239</v>
      </c>
      <c r="BS111" s="94" t="s">
        <v>147</v>
      </c>
      <c r="BT111" s="182" t="s">
        <v>270</v>
      </c>
      <c r="BU111" s="1">
        <f t="shared" si="486"/>
        <v>1.4756623312695545</v>
      </c>
      <c r="BV111" s="1">
        <f t="shared" si="487"/>
        <v>0.4986220548907595</v>
      </c>
      <c r="BW111" s="1">
        <f t="shared" si="488"/>
        <v>6.9122421283428066</v>
      </c>
      <c r="BX111" s="1">
        <f t="shared" si="489"/>
        <v>8.8865265145031209</v>
      </c>
      <c r="BY111" s="1">
        <f t="shared" si="490"/>
        <v>0.16605614453084927</v>
      </c>
      <c r="BZ111" s="1">
        <f t="shared" si="491"/>
        <v>5.6109893339877051E-2</v>
      </c>
      <c r="CA111" s="1">
        <f t="shared" si="492"/>
        <v>0.77783396212927358</v>
      </c>
      <c r="CB111" s="1">
        <f t="shared" si="493"/>
        <v>0.80588890879921216</v>
      </c>
      <c r="CC111" s="1">
        <f t="shared" si="494"/>
        <v>4.8592593035968808E-2</v>
      </c>
      <c r="CD111" s="94" t="s">
        <v>239</v>
      </c>
      <c r="CE111" s="94" t="s">
        <v>147</v>
      </c>
      <c r="CF111" s="182" t="s">
        <v>270</v>
      </c>
      <c r="CG111" s="1">
        <f t="shared" si="495"/>
        <v>1.4756623312695545</v>
      </c>
      <c r="CH111" s="1">
        <f t="shared" si="496"/>
        <v>0.4986220548907595</v>
      </c>
      <c r="CI111" s="1">
        <f t="shared" si="497"/>
        <v>2.3040807094476023</v>
      </c>
      <c r="CJ111" s="1">
        <f t="shared" si="498"/>
        <v>4.2783650956079162</v>
      </c>
      <c r="CK111" s="1">
        <f t="shared" si="499"/>
        <v>0.34491267067984449</v>
      </c>
      <c r="CL111" s="1">
        <f t="shared" si="500"/>
        <v>0.11654499878998988</v>
      </c>
      <c r="CM111" s="1">
        <f t="shared" si="501"/>
        <v>0.53854233053016565</v>
      </c>
      <c r="CN111" s="1">
        <f t="shared" si="502"/>
        <v>0.59681482992516055</v>
      </c>
      <c r="CO111" s="1">
        <f t="shared" si="503"/>
        <v>0.10093092963615789</v>
      </c>
      <c r="CP111" s="94" t="s">
        <v>239</v>
      </c>
      <c r="CQ111" s="94" t="s">
        <v>147</v>
      </c>
      <c r="CR111" s="182" t="s">
        <v>270</v>
      </c>
      <c r="CS111" s="1">
        <f t="shared" si="504"/>
        <v>1.6806857082295183</v>
      </c>
      <c r="CT111" s="1">
        <f t="shared" si="505"/>
        <v>0.4986220548907595</v>
      </c>
      <c r="CU111" s="1">
        <f t="shared" si="506"/>
        <v>2.3040807094476023</v>
      </c>
      <c r="CV111" s="1">
        <f t="shared" si="507"/>
        <v>4.4833884725678796</v>
      </c>
      <c r="CW111" s="1">
        <f t="shared" si="508"/>
        <v>0.37486952525148876</v>
      </c>
      <c r="CX111" s="1">
        <f t="shared" si="509"/>
        <v>0.1112154474102869</v>
      </c>
      <c r="CY111" s="1">
        <f t="shared" si="510"/>
        <v>0.51391502733822447</v>
      </c>
      <c r="CZ111" s="1">
        <f t="shared" si="511"/>
        <v>0.56952275104336791</v>
      </c>
      <c r="DA111" s="1">
        <f t="shared" si="512"/>
        <v>9.6315402750560705E-2</v>
      </c>
      <c r="DB111" s="94" t="s">
        <v>239</v>
      </c>
      <c r="DC111" s="94" t="s">
        <v>147</v>
      </c>
      <c r="DD111" s="182" t="s">
        <v>270</v>
      </c>
      <c r="DE111" s="1">
        <f t="shared" si="513"/>
        <v>3.8599934713497963</v>
      </c>
      <c r="DF111" s="1">
        <f t="shared" si="514"/>
        <v>5.9026493250782179</v>
      </c>
      <c r="DG111" s="1">
        <f t="shared" si="515"/>
        <v>6.9122421283428066</v>
      </c>
      <c r="DH111" s="1">
        <f t="shared" si="516"/>
        <v>16.674884924770822</v>
      </c>
      <c r="DI111" s="1">
        <f t="shared" si="517"/>
        <v>0.23148546384363414</v>
      </c>
      <c r="DJ111" s="1">
        <f t="shared" si="518"/>
        <v>0.35398441138923442</v>
      </c>
      <c r="DK111" s="1">
        <f t="shared" si="519"/>
        <v>0.41453012476713136</v>
      </c>
      <c r="DL111" s="1">
        <f t="shared" si="520"/>
        <v>0.59152233046174851</v>
      </c>
      <c r="DM111" s="1">
        <f t="shared" si="521"/>
        <v>0.30655949280675854</v>
      </c>
      <c r="DN111" s="94" t="s">
        <v>147</v>
      </c>
      <c r="DO111" s="182" t="s">
        <v>270</v>
      </c>
      <c r="DP111" s="62">
        <f t="shared" si="522"/>
        <v>4.1754042366262603</v>
      </c>
      <c r="DQ111" s="62">
        <f t="shared" si="523"/>
        <v>1.7626427964280142</v>
      </c>
      <c r="DR111" s="62">
        <f t="shared" si="524"/>
        <v>2.7153455807668778</v>
      </c>
      <c r="DS111" s="1">
        <f t="shared" si="525"/>
        <v>8.6533926138211523</v>
      </c>
      <c r="DT111" s="1">
        <f t="shared" si="526"/>
        <v>0.48251644447026787</v>
      </c>
      <c r="DU111" s="1">
        <f t="shared" si="527"/>
        <v>0.20369384299202264</v>
      </c>
      <c r="DV111" s="1">
        <f t="shared" si="528"/>
        <v>0.31378971253770949</v>
      </c>
      <c r="DW111" s="1">
        <f t="shared" si="529"/>
        <v>0.41563663403372081</v>
      </c>
      <c r="DX111" s="1">
        <f t="shared" si="530"/>
        <v>0.17640404262557044</v>
      </c>
      <c r="DY111" s="182" t="s">
        <v>270</v>
      </c>
      <c r="DZ111" s="1">
        <f t="shared" si="531"/>
        <v>6.8907498173931376</v>
      </c>
      <c r="EA111" s="1">
        <f t="shared" si="532"/>
        <v>5.9026493250782179</v>
      </c>
      <c r="EB111" s="1">
        <f t="shared" si="533"/>
        <v>3.8599934713497963</v>
      </c>
      <c r="EC111" s="1">
        <f t="shared" si="534"/>
        <v>16.653392613821151</v>
      </c>
      <c r="ED111" s="1">
        <f t="shared" si="535"/>
        <v>0.41377453694776267</v>
      </c>
      <c r="EE111" s="1">
        <f t="shared" si="536"/>
        <v>0.35444125181912978</v>
      </c>
      <c r="EF111" s="1">
        <f t="shared" si="537"/>
        <v>0.23178421123310766</v>
      </c>
      <c r="EG111" s="1">
        <f t="shared" si="538"/>
        <v>0.40900483714267255</v>
      </c>
      <c r="EH111" s="1">
        <f t="shared" si="539"/>
        <v>0.30695512822452375</v>
      </c>
      <c r="EI111" s="94" t="s">
        <v>147</v>
      </c>
      <c r="EJ111" s="182" t="s">
        <v>270</v>
      </c>
      <c r="EK111" s="62">
        <f t="shared" si="302"/>
        <v>4.1754042366262603</v>
      </c>
      <c r="EL111" s="62">
        <f t="shared" si="303"/>
        <v>3.8599934713497963</v>
      </c>
      <c r="EM111" s="62">
        <f t="shared" si="304"/>
        <v>2.7153455807668778</v>
      </c>
      <c r="EN111" s="1">
        <f t="shared" si="286"/>
        <v>10.750743288742934</v>
      </c>
      <c r="EO111" s="1">
        <f t="shared" si="287"/>
        <v>0.38838284242153859</v>
      </c>
      <c r="EP111" s="1">
        <f t="shared" si="288"/>
        <v>0.35904433467326696</v>
      </c>
      <c r="EQ111" s="1">
        <f t="shared" si="289"/>
        <v>0.25257282290519456</v>
      </c>
      <c r="ER111" s="1">
        <f t="shared" si="290"/>
        <v>0.43209499024182807</v>
      </c>
      <c r="ES111" s="1">
        <f t="shared" si="291"/>
        <v>0.31094151491193112</v>
      </c>
    </row>
    <row r="112" spans="1:149" x14ac:dyDescent="0.2">
      <c r="A112" s="93" t="s">
        <v>114</v>
      </c>
      <c r="B112" s="94" t="s">
        <v>115</v>
      </c>
      <c r="C112" s="182" t="s">
        <v>270</v>
      </c>
      <c r="D112" s="101">
        <v>17.965623399999998</v>
      </c>
      <c r="E112" s="101">
        <v>8.1851456000000003E-2</v>
      </c>
      <c r="F112" s="101">
        <v>21.1427467</v>
      </c>
      <c r="G112" s="101">
        <v>37.791251199999998</v>
      </c>
      <c r="H112" s="101">
        <v>0.51208721499999998</v>
      </c>
      <c r="I112" s="101">
        <v>1.060189984</v>
      </c>
      <c r="J112" s="101">
        <v>0.75114450399999999</v>
      </c>
      <c r="K112" s="101">
        <v>8.0765105000000004E-2</v>
      </c>
      <c r="L112" s="101">
        <v>20.614340439999999</v>
      </c>
      <c r="M112" s="4">
        <v>1</v>
      </c>
      <c r="N112" s="4">
        <v>0</v>
      </c>
      <c r="O112">
        <f t="shared" si="453"/>
        <v>20.614340439999999</v>
      </c>
      <c r="P112" s="30">
        <f t="shared" si="454"/>
        <v>0</v>
      </c>
      <c r="R112" s="33">
        <v>25</v>
      </c>
      <c r="S112" s="94" t="s">
        <v>115</v>
      </c>
      <c r="T112" s="182" t="s">
        <v>270</v>
      </c>
      <c r="U112" s="1">
        <f t="shared" si="443"/>
        <v>445.68651451252782</v>
      </c>
      <c r="V112" s="1">
        <f t="shared" si="444"/>
        <v>2.6412215553404326</v>
      </c>
      <c r="W112" s="1">
        <f t="shared" si="445"/>
        <v>414.72629854845042</v>
      </c>
      <c r="X112" s="1">
        <f t="shared" si="446"/>
        <v>628.91082043601261</v>
      </c>
      <c r="Y112" s="1">
        <f t="shared" si="447"/>
        <v>10.872340021231423</v>
      </c>
      <c r="Z112" s="1">
        <f t="shared" si="448"/>
        <v>18.904956918687589</v>
      </c>
      <c r="AA112" s="1">
        <f t="shared" si="449"/>
        <v>15.681513653444677</v>
      </c>
      <c r="AB112" s="1">
        <f t="shared" si="450"/>
        <v>1.1385405301011879</v>
      </c>
      <c r="AC112" s="1">
        <f t="shared" si="451"/>
        <v>286.90800890744612</v>
      </c>
      <c r="AD112" s="1">
        <f t="shared" si="452"/>
        <v>0</v>
      </c>
      <c r="AF112" s="94" t="s">
        <v>115</v>
      </c>
      <c r="AG112" s="182" t="s">
        <v>270</v>
      </c>
      <c r="AH112" s="1">
        <f t="shared" si="455"/>
        <v>445.68651451252782</v>
      </c>
      <c r="AI112" s="1">
        <f t="shared" si="456"/>
        <v>1.3206107776702163</v>
      </c>
      <c r="AJ112" s="1">
        <f t="shared" si="457"/>
        <v>622.08944782267565</v>
      </c>
      <c r="AK112" s="1">
        <f t="shared" si="458"/>
        <v>1257.8216408720252</v>
      </c>
      <c r="AL112" s="1">
        <f t="shared" si="459"/>
        <v>5.4361700106157116</v>
      </c>
      <c r="AM112" s="1">
        <f t="shared" si="460"/>
        <v>18.904956918687589</v>
      </c>
      <c r="AN112" s="1">
        <f t="shared" si="461"/>
        <v>31.363027306889354</v>
      </c>
      <c r="AO112" s="1">
        <f t="shared" si="462"/>
        <v>1.1385405301011879</v>
      </c>
      <c r="AP112" s="1">
        <f t="shared" si="463"/>
        <v>286.90800890744612</v>
      </c>
      <c r="AQ112" s="1">
        <f t="shared" si="464"/>
        <v>0</v>
      </c>
      <c r="AR112" s="1">
        <f t="shared" si="465"/>
        <v>2670.6689176586387</v>
      </c>
      <c r="AT112" s="94" t="s">
        <v>115</v>
      </c>
      <c r="AU112" s="182" t="s">
        <v>270</v>
      </c>
      <c r="AV112" s="22">
        <f t="shared" si="466"/>
        <v>4.1720494776198125</v>
      </c>
      <c r="AW112" s="22">
        <f t="shared" si="467"/>
        <v>2.4724344693912655E-2</v>
      </c>
      <c r="AX112" s="22">
        <f t="shared" si="468"/>
        <v>3.8822324231791971</v>
      </c>
      <c r="AY112" s="22">
        <f t="shared" si="469"/>
        <v>5.8872031673189893</v>
      </c>
      <c r="AZ112" s="22">
        <f t="shared" si="470"/>
        <v>0.10177543863021353</v>
      </c>
      <c r="BA112" s="22">
        <f t="shared" si="471"/>
        <v>0.17696836917604022</v>
      </c>
      <c r="BB112" s="22">
        <f t="shared" si="472"/>
        <v>0.1467938757754422</v>
      </c>
      <c r="BC112" s="22">
        <f t="shared" si="473"/>
        <v>1.0657821740586066E-2</v>
      </c>
      <c r="BD112" s="22">
        <f t="shared" si="474"/>
        <v>2.6857317188438397</v>
      </c>
      <c r="BE112" s="22">
        <f t="shared" si="475"/>
        <v>0</v>
      </c>
      <c r="BF112" s="33">
        <v>25</v>
      </c>
      <c r="BG112" s="17">
        <f t="shared" si="476"/>
        <v>16.637874608702425</v>
      </c>
      <c r="BH112" s="1">
        <f t="shared" si="477"/>
        <v>2.1127968326810107</v>
      </c>
      <c r="BI112" s="1">
        <f t="shared" si="478"/>
        <v>1.7694355904981864</v>
      </c>
      <c r="BJ112">
        <v>8</v>
      </c>
      <c r="BK112" s="1">
        <f t="shared" si="479"/>
        <v>8.6272167869618386</v>
      </c>
      <c r="BL112" s="1">
        <f t="shared" si="480"/>
        <v>0.3034681525001664</v>
      </c>
      <c r="BM112" s="1">
        <f t="shared" si="481"/>
        <v>2.1127968326810098</v>
      </c>
      <c r="BN112" s="1">
        <f t="shared" si="482"/>
        <v>-1.023869164421864</v>
      </c>
      <c r="BO112" s="1">
        <f t="shared" si="483"/>
        <v>0.48043652167620665</v>
      </c>
      <c r="BP112" s="1">
        <f t="shared" si="484"/>
        <v>1.0889276682591458</v>
      </c>
      <c r="BQ112" s="1">
        <f t="shared" si="485"/>
        <v>0.60849114658293912</v>
      </c>
      <c r="BR112" s="94" t="s">
        <v>239</v>
      </c>
      <c r="BS112" s="94" t="s">
        <v>115</v>
      </c>
      <c r="BT112" s="182" t="s">
        <v>270</v>
      </c>
      <c r="BU112" s="1">
        <f t="shared" si="486"/>
        <v>1.4718007918297473</v>
      </c>
      <c r="BV112" s="1">
        <f t="shared" si="487"/>
        <v>0.48043652167620665</v>
      </c>
      <c r="BW112" s="1">
        <f t="shared" si="488"/>
        <v>6.8684390182042376</v>
      </c>
      <c r="BX112" s="1">
        <f t="shared" si="489"/>
        <v>8.8206763317101924</v>
      </c>
      <c r="BY112" s="1">
        <f t="shared" si="490"/>
        <v>0.16685804313424887</v>
      </c>
      <c r="BZ112" s="1">
        <f t="shared" si="491"/>
        <v>5.4467084337857963E-2</v>
      </c>
      <c r="CA112" s="1">
        <f t="shared" si="492"/>
        <v>0.77867487252789314</v>
      </c>
      <c r="CB112" s="1">
        <f t="shared" si="493"/>
        <v>0.80590841469682206</v>
      </c>
      <c r="CC112" s="1">
        <f t="shared" si="494"/>
        <v>4.7169878706654511E-2</v>
      </c>
      <c r="CD112" s="94" t="s">
        <v>239</v>
      </c>
      <c r="CE112" s="94" t="s">
        <v>115</v>
      </c>
      <c r="CF112" s="182" t="s">
        <v>270</v>
      </c>
      <c r="CG112" s="1">
        <f t="shared" si="495"/>
        <v>1.4718007918297473</v>
      </c>
      <c r="CH112" s="1">
        <f t="shared" si="496"/>
        <v>0.48043652167620665</v>
      </c>
      <c r="CI112" s="1">
        <f t="shared" si="497"/>
        <v>2.2894796727347457</v>
      </c>
      <c r="CJ112" s="1">
        <f t="shared" si="498"/>
        <v>4.2417169862407</v>
      </c>
      <c r="CK112" s="1">
        <f t="shared" si="499"/>
        <v>0.34698231791606587</v>
      </c>
      <c r="CL112" s="1">
        <f t="shared" si="500"/>
        <v>0.11326463392881909</v>
      </c>
      <c r="CM112" s="1">
        <f t="shared" si="501"/>
        <v>0.53975304815511493</v>
      </c>
      <c r="CN112" s="1">
        <f t="shared" si="502"/>
        <v>0.59638536511952445</v>
      </c>
      <c r="CO112" s="1">
        <f t="shared" si="503"/>
        <v>9.8090050332702183E-2</v>
      </c>
      <c r="CP112" s="94" t="s">
        <v>239</v>
      </c>
      <c r="CQ112" s="94" t="s">
        <v>115</v>
      </c>
      <c r="CR112" s="182" t="s">
        <v>270</v>
      </c>
      <c r="CS112" s="1">
        <f t="shared" si="504"/>
        <v>1.7008979507514952</v>
      </c>
      <c r="CT112" s="1">
        <f t="shared" si="505"/>
        <v>0.48043652167620665</v>
      </c>
      <c r="CU112" s="1">
        <f t="shared" si="506"/>
        <v>2.2894796727347457</v>
      </c>
      <c r="CV112" s="1">
        <f t="shared" si="507"/>
        <v>4.4708141451624481</v>
      </c>
      <c r="CW112" s="1">
        <f t="shared" si="508"/>
        <v>0.38044479048450641</v>
      </c>
      <c r="CX112" s="1">
        <f t="shared" si="509"/>
        <v>0.10746063380783856</v>
      </c>
      <c r="CY112" s="1">
        <f t="shared" si="510"/>
        <v>0.51209457570765493</v>
      </c>
      <c r="CZ112" s="1">
        <f t="shared" si="511"/>
        <v>0.5658248926115742</v>
      </c>
      <c r="DA112" s="1">
        <f t="shared" si="512"/>
        <v>9.3063638784365077E-2</v>
      </c>
      <c r="DB112" s="94" t="s">
        <v>239</v>
      </c>
      <c r="DC112" s="94" t="s">
        <v>115</v>
      </c>
      <c r="DD112" s="182" t="s">
        <v>270</v>
      </c>
      <c r="DE112" s="1">
        <f t="shared" si="513"/>
        <v>3.8822324231791971</v>
      </c>
      <c r="DF112" s="1">
        <f t="shared" si="514"/>
        <v>5.8872031673189893</v>
      </c>
      <c r="DG112" s="1">
        <f t="shared" si="515"/>
        <v>6.8684390182042376</v>
      </c>
      <c r="DH112" s="1">
        <f t="shared" si="516"/>
        <v>16.637874608702425</v>
      </c>
      <c r="DI112" s="1">
        <f t="shared" si="517"/>
        <v>0.23333704060665292</v>
      </c>
      <c r="DJ112" s="1">
        <f t="shared" si="518"/>
        <v>0.35384346292883423</v>
      </c>
      <c r="DK112" s="1">
        <f t="shared" si="519"/>
        <v>0.41281949646451277</v>
      </c>
      <c r="DL112" s="1">
        <f t="shared" si="520"/>
        <v>0.58974122792892991</v>
      </c>
      <c r="DM112" s="1">
        <f t="shared" si="521"/>
        <v>0.30643742785942768</v>
      </c>
      <c r="DN112" s="94" t="s">
        <v>115</v>
      </c>
      <c r="DO112" s="182" t="s">
        <v>270</v>
      </c>
      <c r="DP112" s="62">
        <f t="shared" si="522"/>
        <v>4.1720494776198125</v>
      </c>
      <c r="DQ112" s="62">
        <f t="shared" si="523"/>
        <v>1.7694355904981864</v>
      </c>
      <c r="DR112" s="62">
        <f t="shared" si="524"/>
        <v>2.6857317188438397</v>
      </c>
      <c r="DS112" s="1">
        <f t="shared" si="525"/>
        <v>8.6272167869618386</v>
      </c>
      <c r="DT112" s="1">
        <f t="shared" si="526"/>
        <v>0.48359158934373342</v>
      </c>
      <c r="DU112" s="1">
        <f t="shared" si="527"/>
        <v>0.20509923816592895</v>
      </c>
      <c r="DV112" s="1">
        <f t="shared" si="528"/>
        <v>0.31130917249033768</v>
      </c>
      <c r="DW112" s="1">
        <f t="shared" si="529"/>
        <v>0.41385879157330219</v>
      </c>
      <c r="DX112" s="1">
        <f t="shared" si="530"/>
        <v>0.17762115054852937</v>
      </c>
      <c r="DY112" s="182" t="s">
        <v>270</v>
      </c>
      <c r="DZ112" s="1">
        <f t="shared" si="531"/>
        <v>6.8577811964636517</v>
      </c>
      <c r="EA112" s="1">
        <f t="shared" si="532"/>
        <v>5.8872031673189893</v>
      </c>
      <c r="EB112" s="1">
        <f t="shared" si="533"/>
        <v>3.8822324231791971</v>
      </c>
      <c r="EC112" s="1">
        <f t="shared" si="534"/>
        <v>16.627216786961839</v>
      </c>
      <c r="ED112" s="1">
        <f t="shared" si="535"/>
        <v>0.41244312167994057</v>
      </c>
      <c r="EE112" s="1">
        <f t="shared" si="536"/>
        <v>0.35407027181695344</v>
      </c>
      <c r="EF112" s="1">
        <f t="shared" si="537"/>
        <v>0.23348660650310599</v>
      </c>
      <c r="EG112" s="1">
        <f t="shared" si="538"/>
        <v>0.41052174241158268</v>
      </c>
      <c r="EH112" s="1">
        <f t="shared" si="539"/>
        <v>0.30663385011834304</v>
      </c>
      <c r="EI112" s="94" t="s">
        <v>115</v>
      </c>
      <c r="EJ112" s="182" t="s">
        <v>270</v>
      </c>
      <c r="EK112" s="62">
        <f t="shared" si="302"/>
        <v>4.1720494776198125</v>
      </c>
      <c r="EL112" s="62">
        <f t="shared" si="303"/>
        <v>3.8822324231791971</v>
      </c>
      <c r="EM112" s="62">
        <f t="shared" si="304"/>
        <v>2.6857317188438397</v>
      </c>
      <c r="EN112" s="1">
        <f t="shared" si="286"/>
        <v>10.74001361964285</v>
      </c>
      <c r="EO112" s="1">
        <f t="shared" si="287"/>
        <v>0.3884584904053921</v>
      </c>
      <c r="EP112" s="1">
        <f t="shared" si="288"/>
        <v>0.36147369646522826</v>
      </c>
      <c r="EQ112" s="1">
        <f t="shared" si="289"/>
        <v>0.25006781312937959</v>
      </c>
      <c r="ER112" s="1">
        <f t="shared" si="290"/>
        <v>0.43080466136199369</v>
      </c>
      <c r="ES112" s="1">
        <f t="shared" si="291"/>
        <v>0.31304540393875291</v>
      </c>
    </row>
    <row r="113" spans="1:149" x14ac:dyDescent="0.2">
      <c r="A113" s="93" t="s">
        <v>114</v>
      </c>
      <c r="B113" s="94" t="s">
        <v>118</v>
      </c>
      <c r="C113" s="182" t="s">
        <v>270</v>
      </c>
      <c r="D113" s="101">
        <v>16.352182379999999</v>
      </c>
      <c r="E113" s="101">
        <v>0.114860322</v>
      </c>
      <c r="F113" s="101">
        <v>20.475904310000001</v>
      </c>
      <c r="G113" s="101">
        <v>39.518471179999999</v>
      </c>
      <c r="H113" s="101">
        <v>0.994329676</v>
      </c>
      <c r="I113" s="101">
        <v>1.111384465</v>
      </c>
      <c r="J113" s="101">
        <v>0.94608340300000004</v>
      </c>
      <c r="K113" s="101">
        <v>5.5802785000000001E-2</v>
      </c>
      <c r="L113" s="101">
        <v>20.43098148</v>
      </c>
      <c r="M113" s="4">
        <v>1</v>
      </c>
      <c r="N113" s="4">
        <v>0</v>
      </c>
      <c r="O113">
        <f t="shared" si="453"/>
        <v>20.43098148</v>
      </c>
      <c r="P113" s="30">
        <f t="shared" si="454"/>
        <v>0</v>
      </c>
      <c r="R113" s="33">
        <v>25</v>
      </c>
      <c r="S113" s="94" t="s">
        <v>118</v>
      </c>
      <c r="T113" s="182" t="s">
        <v>270</v>
      </c>
      <c r="U113" s="1">
        <f t="shared" si="443"/>
        <v>405.66068915901752</v>
      </c>
      <c r="V113" s="1">
        <f t="shared" si="444"/>
        <v>3.706367279767667</v>
      </c>
      <c r="W113" s="1">
        <f t="shared" si="445"/>
        <v>401.6458279717537</v>
      </c>
      <c r="X113" s="1">
        <f t="shared" si="446"/>
        <v>657.65470427691798</v>
      </c>
      <c r="Y113" s="1">
        <f t="shared" si="447"/>
        <v>21.111033460721867</v>
      </c>
      <c r="Z113" s="1">
        <f t="shared" si="448"/>
        <v>19.817839960770332</v>
      </c>
      <c r="AA113" s="1">
        <f t="shared" si="449"/>
        <v>19.751219269311068</v>
      </c>
      <c r="AB113" s="1">
        <f t="shared" si="450"/>
        <v>0.78664829835883476</v>
      </c>
      <c r="AC113" s="1">
        <f t="shared" si="451"/>
        <v>284.35604008350731</v>
      </c>
      <c r="AD113" s="1">
        <f t="shared" si="452"/>
        <v>0</v>
      </c>
      <c r="AF113" s="94" t="s">
        <v>118</v>
      </c>
      <c r="AG113" s="182" t="s">
        <v>270</v>
      </c>
      <c r="AH113" s="1">
        <f t="shared" si="455"/>
        <v>405.66068915901752</v>
      </c>
      <c r="AI113" s="1">
        <f t="shared" si="456"/>
        <v>1.8531836398838335</v>
      </c>
      <c r="AJ113" s="1">
        <f t="shared" si="457"/>
        <v>602.46874195763053</v>
      </c>
      <c r="AK113" s="1">
        <f t="shared" si="458"/>
        <v>1315.309408553836</v>
      </c>
      <c r="AL113" s="1">
        <f t="shared" si="459"/>
        <v>10.555516730360933</v>
      </c>
      <c r="AM113" s="1">
        <f t="shared" si="460"/>
        <v>19.817839960770332</v>
      </c>
      <c r="AN113" s="1">
        <f t="shared" si="461"/>
        <v>39.502438538622137</v>
      </c>
      <c r="AO113" s="1">
        <f t="shared" si="462"/>
        <v>0.78664829835883476</v>
      </c>
      <c r="AP113" s="1">
        <f t="shared" si="463"/>
        <v>284.35604008350731</v>
      </c>
      <c r="AQ113" s="1">
        <f t="shared" si="464"/>
        <v>0</v>
      </c>
      <c r="AR113" s="1">
        <f t="shared" si="465"/>
        <v>2680.3105069219873</v>
      </c>
      <c r="AT113" s="94" t="s">
        <v>118</v>
      </c>
      <c r="AU113" s="182" t="s">
        <v>270</v>
      </c>
      <c r="AV113" s="22">
        <f t="shared" si="466"/>
        <v>3.7837098361494483</v>
      </c>
      <c r="AW113" s="22">
        <f t="shared" si="467"/>
        <v>3.4570316295405468E-2</v>
      </c>
      <c r="AX113" s="22">
        <f t="shared" si="468"/>
        <v>3.7462621115584418</v>
      </c>
      <c r="AY113" s="22">
        <f t="shared" si="469"/>
        <v>6.1341279543778944</v>
      </c>
      <c r="AZ113" s="22">
        <f t="shared" si="470"/>
        <v>0.19690846831180517</v>
      </c>
      <c r="BA113" s="22">
        <f t="shared" si="471"/>
        <v>0.18484649362070299</v>
      </c>
      <c r="BB113" s="22">
        <f t="shared" si="472"/>
        <v>0.18422510394134295</v>
      </c>
      <c r="BC113" s="22">
        <f t="shared" si="473"/>
        <v>7.3372870076740225E-3</v>
      </c>
      <c r="BD113" s="22">
        <f t="shared" si="474"/>
        <v>2.6522677069424305</v>
      </c>
      <c r="BE113" s="22">
        <f t="shared" si="475"/>
        <v>0</v>
      </c>
      <c r="BF113" s="33">
        <v>25</v>
      </c>
      <c r="BG113" s="17">
        <f t="shared" si="476"/>
        <v>16.323704896035888</v>
      </c>
      <c r="BH113" s="1">
        <f t="shared" si="477"/>
        <v>1.8658720456221056</v>
      </c>
      <c r="BI113" s="1">
        <f t="shared" si="478"/>
        <v>1.8803900659363362</v>
      </c>
      <c r="BJ113">
        <v>8</v>
      </c>
      <c r="BK113" s="1">
        <f t="shared" si="479"/>
        <v>8.3163676090282159</v>
      </c>
      <c r="BL113" s="1">
        <f t="shared" si="480"/>
        <v>0.4163252782279136</v>
      </c>
      <c r="BM113" s="1">
        <f t="shared" si="481"/>
        <v>1.8658720456221047</v>
      </c>
      <c r="BN113" s="1">
        <f t="shared" si="482"/>
        <v>-0.51312528399276758</v>
      </c>
      <c r="BO113" s="1">
        <f t="shared" si="483"/>
        <v>0.60117177184861659</v>
      </c>
      <c r="BP113" s="1">
        <f t="shared" si="484"/>
        <v>1.3527467616293372</v>
      </c>
      <c r="BQ113" s="1">
        <f t="shared" si="485"/>
        <v>0.75157498978072057</v>
      </c>
      <c r="BR113" s="94" t="s">
        <v>239</v>
      </c>
      <c r="BS113" s="94" t="s">
        <v>118</v>
      </c>
      <c r="BT113" s="182" t="s">
        <v>270</v>
      </c>
      <c r="BU113" s="1">
        <f t="shared" si="486"/>
        <v>1.5335319885944736</v>
      </c>
      <c r="BV113" s="1">
        <f t="shared" si="487"/>
        <v>0.60117177184861659</v>
      </c>
      <c r="BW113" s="1">
        <f t="shared" si="488"/>
        <v>6.4433148300995526</v>
      </c>
      <c r="BX113" s="1">
        <f t="shared" si="489"/>
        <v>8.5780185905426425</v>
      </c>
      <c r="BY113" s="1">
        <f t="shared" si="490"/>
        <v>0.17877461705261505</v>
      </c>
      <c r="BZ113" s="1">
        <f t="shared" si="491"/>
        <v>7.0082824547782502E-2</v>
      </c>
      <c r="CA113" s="1">
        <f t="shared" si="492"/>
        <v>0.75114255839960253</v>
      </c>
      <c r="CB113" s="1">
        <f t="shared" si="493"/>
        <v>0.78618397067349377</v>
      </c>
      <c r="CC113" s="1">
        <f t="shared" si="494"/>
        <v>6.0693506427347305E-2</v>
      </c>
      <c r="CD113" s="94" t="s">
        <v>239</v>
      </c>
      <c r="CE113" s="94" t="s">
        <v>118</v>
      </c>
      <c r="CF113" s="182" t="s">
        <v>270</v>
      </c>
      <c r="CG113" s="1">
        <f t="shared" si="495"/>
        <v>1.5335319885944736</v>
      </c>
      <c r="CH113" s="1">
        <f t="shared" si="496"/>
        <v>0.60117177184861659</v>
      </c>
      <c r="CI113" s="1">
        <f t="shared" si="497"/>
        <v>2.1477716100331841</v>
      </c>
      <c r="CJ113" s="1">
        <f t="shared" si="498"/>
        <v>4.2824753704762744</v>
      </c>
      <c r="CK113" s="1">
        <f t="shared" si="499"/>
        <v>0.3580947596725868</v>
      </c>
      <c r="CL113" s="1">
        <f t="shared" si="500"/>
        <v>0.14037950480536154</v>
      </c>
      <c r="CM113" s="1">
        <f t="shared" si="501"/>
        <v>0.5015257355220516</v>
      </c>
      <c r="CN113" s="1">
        <f t="shared" si="502"/>
        <v>0.57171548792473237</v>
      </c>
      <c r="CO113" s="1">
        <f t="shared" si="503"/>
        <v>0.12157221733212277</v>
      </c>
      <c r="CP113" s="94" t="s">
        <v>239</v>
      </c>
      <c r="CQ113" s="94" t="s">
        <v>118</v>
      </c>
      <c r="CR113" s="182" t="s">
        <v>270</v>
      </c>
      <c r="CS113" s="1">
        <f t="shared" si="504"/>
        <v>1.5725451698549127</v>
      </c>
      <c r="CT113" s="1">
        <f t="shared" si="505"/>
        <v>0.60117177184861659</v>
      </c>
      <c r="CU113" s="1">
        <f t="shared" si="506"/>
        <v>2.1477716100331841</v>
      </c>
      <c r="CV113" s="1">
        <f t="shared" si="507"/>
        <v>4.3214885517367136</v>
      </c>
      <c r="CW113" s="1">
        <f t="shared" si="508"/>
        <v>0.36388969935439036</v>
      </c>
      <c r="CX113" s="1">
        <f t="shared" si="509"/>
        <v>0.13911219818157763</v>
      </c>
      <c r="CY113" s="1">
        <f t="shared" si="510"/>
        <v>0.49699810246403192</v>
      </c>
      <c r="CZ113" s="1">
        <f t="shared" si="511"/>
        <v>0.56655420155482072</v>
      </c>
      <c r="DA113" s="1">
        <f t="shared" si="512"/>
        <v>0.12047469760154161</v>
      </c>
      <c r="DB113" s="94" t="s">
        <v>239</v>
      </c>
      <c r="DC113" s="94" t="s">
        <v>118</v>
      </c>
      <c r="DD113" s="182" t="s">
        <v>270</v>
      </c>
      <c r="DE113" s="1">
        <f t="shared" si="513"/>
        <v>3.7462621115584418</v>
      </c>
      <c r="DF113" s="1">
        <f t="shared" si="514"/>
        <v>6.1341279543778944</v>
      </c>
      <c r="DG113" s="1">
        <f t="shared" si="515"/>
        <v>6.4433148300995526</v>
      </c>
      <c r="DH113" s="1">
        <f t="shared" si="516"/>
        <v>16.323704896035888</v>
      </c>
      <c r="DI113" s="1">
        <f t="shared" si="517"/>
        <v>0.22949827477389637</v>
      </c>
      <c r="DJ113" s="1">
        <f t="shared" si="518"/>
        <v>0.37578037543839266</v>
      </c>
      <c r="DK113" s="1">
        <f t="shared" si="519"/>
        <v>0.39472134978771101</v>
      </c>
      <c r="DL113" s="1">
        <f t="shared" si="520"/>
        <v>0.58261153750690731</v>
      </c>
      <c r="DM113" s="1">
        <f t="shared" si="521"/>
        <v>0.32543535137330193</v>
      </c>
      <c r="DN113" s="94" t="s">
        <v>118</v>
      </c>
      <c r="DO113" s="182" t="s">
        <v>270</v>
      </c>
      <c r="DP113" s="62">
        <f t="shared" si="522"/>
        <v>3.7837098361494483</v>
      </c>
      <c r="DQ113" s="62">
        <f t="shared" si="523"/>
        <v>1.8803900659363362</v>
      </c>
      <c r="DR113" s="62">
        <f t="shared" si="524"/>
        <v>2.6522677069424305</v>
      </c>
      <c r="DS113" s="1">
        <f t="shared" si="525"/>
        <v>8.3163676090282141</v>
      </c>
      <c r="DT113" s="1">
        <f t="shared" si="526"/>
        <v>0.45497145076197315</v>
      </c>
      <c r="DU113" s="1">
        <f t="shared" si="527"/>
        <v>0.22610713647325936</v>
      </c>
      <c r="DV113" s="1">
        <f t="shared" si="528"/>
        <v>0.3189214127647676</v>
      </c>
      <c r="DW113" s="1">
        <f t="shared" si="529"/>
        <v>0.43197498100139731</v>
      </c>
      <c r="DX113" s="1">
        <f t="shared" si="530"/>
        <v>0.1958145241627976</v>
      </c>
      <c r="DY113" s="182" t="s">
        <v>270</v>
      </c>
      <c r="DZ113" s="1">
        <f t="shared" si="531"/>
        <v>6.4359775430918784</v>
      </c>
      <c r="EA113" s="1">
        <f t="shared" si="532"/>
        <v>6.1341279543778944</v>
      </c>
      <c r="EB113" s="1">
        <f t="shared" si="533"/>
        <v>3.7462621115584418</v>
      </c>
      <c r="EC113" s="1">
        <f t="shared" si="534"/>
        <v>16.316367609028212</v>
      </c>
      <c r="ED113" s="1">
        <f t="shared" si="535"/>
        <v>0.39444916278612818</v>
      </c>
      <c r="EE113" s="1">
        <f t="shared" si="536"/>
        <v>0.37594935964691945</v>
      </c>
      <c r="EF113" s="1">
        <f t="shared" si="537"/>
        <v>0.22960147756695251</v>
      </c>
      <c r="EG113" s="1">
        <f t="shared" si="538"/>
        <v>0.41757615739041221</v>
      </c>
      <c r="EH113" s="1">
        <f t="shared" si="539"/>
        <v>0.32558169599072456</v>
      </c>
      <c r="EI113" s="94" t="s">
        <v>118</v>
      </c>
      <c r="EJ113" s="182" t="s">
        <v>270</v>
      </c>
      <c r="EK113" s="62">
        <f t="shared" si="302"/>
        <v>3.7837098361494483</v>
      </c>
      <c r="EL113" s="62">
        <f t="shared" si="303"/>
        <v>3.7462621115584418</v>
      </c>
      <c r="EM113" s="62">
        <f t="shared" si="304"/>
        <v>2.6522677069424305</v>
      </c>
      <c r="EN113" s="1">
        <f t="shared" si="286"/>
        <v>10.182239654650321</v>
      </c>
      <c r="EO113" s="1">
        <f t="shared" si="287"/>
        <v>0.37159897669678144</v>
      </c>
      <c r="EP113" s="1">
        <f t="shared" si="288"/>
        <v>0.36792122741360639</v>
      </c>
      <c r="EQ113" s="1">
        <f t="shared" si="289"/>
        <v>0.26047979588961218</v>
      </c>
      <c r="ER113" s="1">
        <f t="shared" si="290"/>
        <v>0.4444404095964154</v>
      </c>
      <c r="ES113" s="1">
        <f t="shared" si="291"/>
        <v>0.31862912953173472</v>
      </c>
    </row>
    <row r="114" spans="1:149" x14ac:dyDescent="0.2">
      <c r="A114" s="93" t="s">
        <v>114</v>
      </c>
      <c r="B114" s="94" t="s">
        <v>119</v>
      </c>
      <c r="C114" s="182" t="s">
        <v>270</v>
      </c>
      <c r="D114" s="101">
        <v>17.574701619999999</v>
      </c>
      <c r="E114" s="101">
        <v>0.16784316699999999</v>
      </c>
      <c r="F114" s="101">
        <v>20.732333109999999</v>
      </c>
      <c r="G114" s="101">
        <v>37.785448559999999</v>
      </c>
      <c r="H114" s="101">
        <v>0.62651848099999996</v>
      </c>
      <c r="I114" s="101">
        <v>1.023698343</v>
      </c>
      <c r="J114" s="101">
        <v>1.8070617360000001</v>
      </c>
      <c r="K114" s="101">
        <v>2.7240712E-2</v>
      </c>
      <c r="L114" s="101">
        <v>20.255154269999998</v>
      </c>
      <c r="M114" s="4">
        <v>1</v>
      </c>
      <c r="N114" s="4">
        <v>0</v>
      </c>
      <c r="O114">
        <f t="shared" si="453"/>
        <v>20.255154269999998</v>
      </c>
      <c r="P114" s="30">
        <f t="shared" si="454"/>
        <v>0</v>
      </c>
      <c r="R114" s="33">
        <v>25</v>
      </c>
      <c r="S114" s="94" t="s">
        <v>119</v>
      </c>
      <c r="T114" s="182" t="s">
        <v>270</v>
      </c>
      <c r="U114" s="1">
        <f t="shared" si="443"/>
        <v>435.98862862813195</v>
      </c>
      <c r="V114" s="1">
        <f t="shared" si="444"/>
        <v>5.4160428202646012</v>
      </c>
      <c r="W114" s="1">
        <f t="shared" si="445"/>
        <v>406.67581620243232</v>
      </c>
      <c r="X114" s="1">
        <f t="shared" si="446"/>
        <v>628.81425461807282</v>
      </c>
      <c r="Y114" s="1">
        <f t="shared" si="447"/>
        <v>13.301878577494691</v>
      </c>
      <c r="Z114" s="1">
        <f t="shared" si="448"/>
        <v>18.254250053495007</v>
      </c>
      <c r="AA114" s="1">
        <f t="shared" si="449"/>
        <v>37.725714739039667</v>
      </c>
      <c r="AB114" s="1">
        <f t="shared" si="450"/>
        <v>0.38401057834090341</v>
      </c>
      <c r="AC114" s="1">
        <f t="shared" si="451"/>
        <v>281.90889728601252</v>
      </c>
      <c r="AD114" s="1">
        <f t="shared" si="452"/>
        <v>0</v>
      </c>
      <c r="AF114" s="94" t="s">
        <v>119</v>
      </c>
      <c r="AG114" s="182" t="s">
        <v>270</v>
      </c>
      <c r="AH114" s="1">
        <f t="shared" si="455"/>
        <v>435.98862862813195</v>
      </c>
      <c r="AI114" s="1">
        <f t="shared" si="456"/>
        <v>2.7080214101323006</v>
      </c>
      <c r="AJ114" s="1">
        <f t="shared" si="457"/>
        <v>610.01372430364847</v>
      </c>
      <c r="AK114" s="1">
        <f t="shared" si="458"/>
        <v>1257.6285092361456</v>
      </c>
      <c r="AL114" s="1">
        <f t="shared" si="459"/>
        <v>6.6509392887473453</v>
      </c>
      <c r="AM114" s="1">
        <f t="shared" si="460"/>
        <v>18.254250053495007</v>
      </c>
      <c r="AN114" s="1">
        <f t="shared" si="461"/>
        <v>75.451429478079334</v>
      </c>
      <c r="AO114" s="1">
        <f t="shared" si="462"/>
        <v>0.38401057834090341</v>
      </c>
      <c r="AP114" s="1">
        <f t="shared" si="463"/>
        <v>281.90889728601252</v>
      </c>
      <c r="AQ114" s="1">
        <f t="shared" si="464"/>
        <v>0</v>
      </c>
      <c r="AR114" s="1">
        <f t="shared" si="465"/>
        <v>2688.9884102627339</v>
      </c>
      <c r="AT114" s="94" t="s">
        <v>119</v>
      </c>
      <c r="AU114" s="182" t="s">
        <v>270</v>
      </c>
      <c r="AV114" s="22">
        <f t="shared" si="466"/>
        <v>4.0534632555884897</v>
      </c>
      <c r="AW114" s="22">
        <f t="shared" si="467"/>
        <v>5.0353906320252738E-2</v>
      </c>
      <c r="AX114" s="22">
        <f t="shared" si="468"/>
        <v>3.7809368631928866</v>
      </c>
      <c r="AY114" s="22">
        <f t="shared" si="469"/>
        <v>5.8461971444182712</v>
      </c>
      <c r="AZ114" s="22">
        <f t="shared" si="470"/>
        <v>0.12366991362557601</v>
      </c>
      <c r="BA114" s="22">
        <f t="shared" si="471"/>
        <v>0.16971298559549605</v>
      </c>
      <c r="BB114" s="22">
        <f t="shared" si="472"/>
        <v>0.35074263052842231</v>
      </c>
      <c r="BC114" s="22">
        <f t="shared" si="473"/>
        <v>3.570214145171629E-3</v>
      </c>
      <c r="BD114" s="22">
        <f t="shared" si="474"/>
        <v>2.6209567900152084</v>
      </c>
      <c r="BE114" s="22">
        <f t="shared" si="475"/>
        <v>0</v>
      </c>
      <c r="BF114" s="33">
        <v>25</v>
      </c>
      <c r="BG114" s="17">
        <f t="shared" si="476"/>
        <v>16.305124267360029</v>
      </c>
      <c r="BH114" s="1">
        <f t="shared" si="477"/>
        <v>2.1538028555817288</v>
      </c>
      <c r="BI114" s="1">
        <f t="shared" si="478"/>
        <v>1.6271340076111578</v>
      </c>
      <c r="BJ114">
        <v>8</v>
      </c>
      <c r="BK114" s="1">
        <f t="shared" si="479"/>
        <v>8.301554053214856</v>
      </c>
      <c r="BL114" s="1">
        <f t="shared" si="480"/>
        <v>0.3437368055413248</v>
      </c>
      <c r="BM114" s="1">
        <f t="shared" si="481"/>
        <v>2.1538028555817306</v>
      </c>
      <c r="BN114" s="1">
        <f t="shared" si="482"/>
        <v>-0.23024211404086969</v>
      </c>
      <c r="BO114" s="1">
        <f t="shared" si="483"/>
        <v>0.51344979113682088</v>
      </c>
      <c r="BP114" s="1">
        <f t="shared" si="484"/>
        <v>1.9235607415408609</v>
      </c>
      <c r="BQ114" s="1">
        <f t="shared" si="485"/>
        <v>1.4101109504040399</v>
      </c>
      <c r="BR114" s="94" t="s">
        <v>239</v>
      </c>
      <c r="BS114" s="94" t="s">
        <v>119</v>
      </c>
      <c r="BT114" s="182" t="s">
        <v>270</v>
      </c>
      <c r="BU114" s="1">
        <f t="shared" si="486"/>
        <v>1.4615492861045678</v>
      </c>
      <c r="BV114" s="1">
        <f t="shared" si="487"/>
        <v>0.51344979113682088</v>
      </c>
      <c r="BW114" s="1">
        <f t="shared" si="488"/>
        <v>6.6779902597488698</v>
      </c>
      <c r="BX114" s="1">
        <f t="shared" si="489"/>
        <v>8.6529893369902595</v>
      </c>
      <c r="BY114" s="1">
        <f t="shared" si="490"/>
        <v>0.16890686318734488</v>
      </c>
      <c r="BZ114" s="1">
        <f t="shared" si="491"/>
        <v>5.9337850902219234E-2</v>
      </c>
      <c r="CA114" s="1">
        <f t="shared" si="492"/>
        <v>0.77175528591043574</v>
      </c>
      <c r="CB114" s="1">
        <f t="shared" si="493"/>
        <v>0.8014242113615454</v>
      </c>
      <c r="CC114" s="1">
        <f t="shared" si="494"/>
        <v>5.1388086287295229E-2</v>
      </c>
      <c r="CD114" s="94" t="s">
        <v>239</v>
      </c>
      <c r="CE114" s="94" t="s">
        <v>119</v>
      </c>
      <c r="CF114" s="182" t="s">
        <v>270</v>
      </c>
      <c r="CG114" s="1">
        <f t="shared" si="495"/>
        <v>1.4615492861045678</v>
      </c>
      <c r="CH114" s="1">
        <f t="shared" si="496"/>
        <v>0.51344979113682088</v>
      </c>
      <c r="CI114" s="1">
        <f t="shared" si="497"/>
        <v>2.2259967532496234</v>
      </c>
      <c r="CJ114" s="1">
        <f t="shared" si="498"/>
        <v>4.2009958304910118</v>
      </c>
      <c r="CK114" s="1">
        <f t="shared" si="499"/>
        <v>0.3479054360150941</v>
      </c>
      <c r="CL114" s="1">
        <f t="shared" si="500"/>
        <v>0.12222097137306821</v>
      </c>
      <c r="CM114" s="1">
        <f t="shared" si="501"/>
        <v>0.52987359261183775</v>
      </c>
      <c r="CN114" s="1">
        <f t="shared" si="502"/>
        <v>0.59098407829837185</v>
      </c>
      <c r="CO114" s="1">
        <f t="shared" si="503"/>
        <v>0.10584646608428772</v>
      </c>
      <c r="CP114" s="94" t="s">
        <v>239</v>
      </c>
      <c r="CQ114" s="94" t="s">
        <v>119</v>
      </c>
      <c r="CR114" s="182" t="s">
        <v>270</v>
      </c>
      <c r="CS114" s="1">
        <f t="shared" si="504"/>
        <v>1.6337435360280328</v>
      </c>
      <c r="CT114" s="1">
        <f t="shared" si="505"/>
        <v>0.51344979113682088</v>
      </c>
      <c r="CU114" s="1">
        <f t="shared" si="506"/>
        <v>2.2259967532496234</v>
      </c>
      <c r="CV114" s="1">
        <f t="shared" si="507"/>
        <v>4.373190080414477</v>
      </c>
      <c r="CW114" s="1">
        <f t="shared" si="508"/>
        <v>0.37358164314531506</v>
      </c>
      <c r="CX114" s="1">
        <f t="shared" si="509"/>
        <v>0.1174085236853363</v>
      </c>
      <c r="CY114" s="1">
        <f t="shared" si="510"/>
        <v>0.50900983316934867</v>
      </c>
      <c r="CZ114" s="1">
        <f t="shared" si="511"/>
        <v>0.56771409501201686</v>
      </c>
      <c r="DA114" s="1">
        <f t="shared" si="512"/>
        <v>0.10167876413232819</v>
      </c>
      <c r="DB114" s="94" t="s">
        <v>239</v>
      </c>
      <c r="DC114" s="94" t="s">
        <v>119</v>
      </c>
      <c r="DD114" s="182" t="s">
        <v>270</v>
      </c>
      <c r="DE114" s="1">
        <f t="shared" si="513"/>
        <v>3.7809368631928866</v>
      </c>
      <c r="DF114" s="1">
        <f t="shared" si="514"/>
        <v>5.8461971444182712</v>
      </c>
      <c r="DG114" s="1">
        <f t="shared" si="515"/>
        <v>6.6779902597488698</v>
      </c>
      <c r="DH114" s="1">
        <f t="shared" si="516"/>
        <v>16.305124267360029</v>
      </c>
      <c r="DI114" s="1">
        <f t="shared" si="517"/>
        <v>0.23188641810977501</v>
      </c>
      <c r="DJ114" s="1">
        <f t="shared" si="518"/>
        <v>0.35854968343426386</v>
      </c>
      <c r="DK114" s="1">
        <f t="shared" si="519"/>
        <v>0.40956389845596108</v>
      </c>
      <c r="DL114" s="1">
        <f t="shared" si="520"/>
        <v>0.58883874017309301</v>
      </c>
      <c r="DM114" s="1">
        <f t="shared" si="521"/>
        <v>0.31051313437294098</v>
      </c>
      <c r="DN114" s="94" t="s">
        <v>119</v>
      </c>
      <c r="DO114" s="182" t="s">
        <v>270</v>
      </c>
      <c r="DP114" s="62">
        <f t="shared" si="522"/>
        <v>4.0534632555884897</v>
      </c>
      <c r="DQ114" s="62">
        <f t="shared" si="523"/>
        <v>1.6271340076111578</v>
      </c>
      <c r="DR114" s="62">
        <f t="shared" si="524"/>
        <v>2.6209567900152084</v>
      </c>
      <c r="DS114" s="1">
        <f t="shared" si="525"/>
        <v>8.301554053214856</v>
      </c>
      <c r="DT114" s="1">
        <f t="shared" si="526"/>
        <v>0.48827764411396529</v>
      </c>
      <c r="DU114" s="1">
        <f t="shared" si="527"/>
        <v>0.19600354309336029</v>
      </c>
      <c r="DV114" s="1">
        <f t="shared" si="528"/>
        <v>0.31571881279267439</v>
      </c>
      <c r="DW114" s="1">
        <f t="shared" si="529"/>
        <v>0.41372058433935455</v>
      </c>
      <c r="DX114" s="1">
        <f t="shared" si="530"/>
        <v>0.16974404755060796</v>
      </c>
      <c r="DY114" s="182" t="s">
        <v>270</v>
      </c>
      <c r="DZ114" s="1">
        <f t="shared" si="531"/>
        <v>6.6744200456036982</v>
      </c>
      <c r="EA114" s="1">
        <f t="shared" si="532"/>
        <v>5.8461971444182712</v>
      </c>
      <c r="EB114" s="1">
        <f t="shared" si="533"/>
        <v>3.7809368631928866</v>
      </c>
      <c r="EC114" s="1">
        <f t="shared" si="534"/>
        <v>16.301554053214858</v>
      </c>
      <c r="ED114" s="1">
        <f t="shared" si="535"/>
        <v>0.40943458665448063</v>
      </c>
      <c r="EE114" s="1">
        <f t="shared" si="536"/>
        <v>0.35862820963780029</v>
      </c>
      <c r="EF114" s="1">
        <f t="shared" si="537"/>
        <v>0.23193720370771898</v>
      </c>
      <c r="EG114" s="1">
        <f t="shared" si="538"/>
        <v>0.41125130852661912</v>
      </c>
      <c r="EH114" s="1">
        <f t="shared" si="539"/>
        <v>0.31058114006006626</v>
      </c>
      <c r="EI114" s="94" t="s">
        <v>119</v>
      </c>
      <c r="EJ114" s="182" t="s">
        <v>270</v>
      </c>
      <c r="EK114" s="62">
        <f t="shared" si="302"/>
        <v>4.0534632555884897</v>
      </c>
      <c r="EL114" s="62">
        <f t="shared" si="303"/>
        <v>3.7809368631928866</v>
      </c>
      <c r="EM114" s="62">
        <f t="shared" si="304"/>
        <v>2.6209567900152084</v>
      </c>
      <c r="EN114" s="1">
        <f t="shared" si="286"/>
        <v>10.455356908796585</v>
      </c>
      <c r="EO114" s="1">
        <f t="shared" si="287"/>
        <v>0.38769248060562334</v>
      </c>
      <c r="EP114" s="1">
        <f t="shared" si="288"/>
        <v>0.36162676187666115</v>
      </c>
      <c r="EQ114" s="1">
        <f t="shared" si="289"/>
        <v>0.25068075751771551</v>
      </c>
      <c r="ER114" s="1">
        <f t="shared" si="290"/>
        <v>0.43149413845604612</v>
      </c>
      <c r="ES114" s="1">
        <f t="shared" si="291"/>
        <v>0.3131779624734945</v>
      </c>
    </row>
    <row r="115" spans="1:149" s="23" customFormat="1" x14ac:dyDescent="0.2">
      <c r="A115" s="93" t="s">
        <v>114</v>
      </c>
      <c r="B115" s="94" t="s">
        <v>120</v>
      </c>
      <c r="C115" s="182" t="s">
        <v>270</v>
      </c>
      <c r="D115" s="101">
        <v>17.188927100000001</v>
      </c>
      <c r="E115" s="101">
        <v>6.4483067000000005E-2</v>
      </c>
      <c r="F115" s="101">
        <v>21.149914370000001</v>
      </c>
      <c r="G115" s="101">
        <v>38.08226844</v>
      </c>
      <c r="H115" s="101">
        <v>0.56904950399999998</v>
      </c>
      <c r="I115" s="101">
        <v>1.0974692049999999</v>
      </c>
      <c r="J115" s="101">
        <v>0.69377751899999995</v>
      </c>
      <c r="K115" s="101">
        <v>9.0784133000000003E-2</v>
      </c>
      <c r="L115" s="101">
        <v>21.063326660000001</v>
      </c>
      <c r="M115" s="4">
        <v>1</v>
      </c>
      <c r="N115" s="4">
        <v>0</v>
      </c>
      <c r="O115">
        <f t="shared" si="453"/>
        <v>21.063326660000001</v>
      </c>
      <c r="P115" s="30">
        <f t="shared" si="454"/>
        <v>0</v>
      </c>
      <c r="R115" s="33">
        <v>25</v>
      </c>
      <c r="S115" s="94" t="s">
        <v>120</v>
      </c>
      <c r="T115" s="182" t="s">
        <v>270</v>
      </c>
      <c r="U115" s="1">
        <f t="shared" si="443"/>
        <v>426.41843463160507</v>
      </c>
      <c r="V115" s="1">
        <f t="shared" si="444"/>
        <v>2.0807701516618269</v>
      </c>
      <c r="W115" s="1">
        <f t="shared" si="445"/>
        <v>414.86689623381727</v>
      </c>
      <c r="X115" s="1">
        <f t="shared" si="446"/>
        <v>633.7538432351472</v>
      </c>
      <c r="Y115" s="1">
        <f t="shared" si="447"/>
        <v>12.081730445859872</v>
      </c>
      <c r="Z115" s="1">
        <f t="shared" si="448"/>
        <v>19.569707649786018</v>
      </c>
      <c r="AA115" s="1">
        <f t="shared" si="449"/>
        <v>14.483873048016701</v>
      </c>
      <c r="AB115" s="1">
        <f t="shared" si="450"/>
        <v>1.2797781283215905</v>
      </c>
      <c r="AC115" s="1">
        <f t="shared" si="451"/>
        <v>293.1569472512179</v>
      </c>
      <c r="AD115" s="1">
        <f t="shared" si="452"/>
        <v>0</v>
      </c>
      <c r="AF115" s="94" t="s">
        <v>120</v>
      </c>
      <c r="AG115" s="182" t="s">
        <v>270</v>
      </c>
      <c r="AH115" s="1">
        <f t="shared" ref="AH115:AH126" si="540">U115*U$5</f>
        <v>426.41843463160507</v>
      </c>
      <c r="AI115" s="1">
        <f t="shared" ref="AI115:AI126" si="541">V115*V$5</f>
        <v>1.0403850758309134</v>
      </c>
      <c r="AJ115" s="1">
        <f t="shared" ref="AJ115:AJ126" si="542">W115*W$5</f>
        <v>622.30034435072594</v>
      </c>
      <c r="AK115" s="1">
        <f t="shared" ref="AK115:AK126" si="543">X115*X$5</f>
        <v>1267.5076864702944</v>
      </c>
      <c r="AL115" s="1">
        <f t="shared" ref="AL115:AL126" si="544">Y115*Y$5</f>
        <v>6.040865222929936</v>
      </c>
      <c r="AM115" s="1">
        <f t="shared" ref="AM115:AM126" si="545">Z115*Z$5</f>
        <v>19.569707649786018</v>
      </c>
      <c r="AN115" s="1">
        <f t="shared" ref="AN115:AN126" si="546">AA115*AA$5</f>
        <v>28.967746096033402</v>
      </c>
      <c r="AO115" s="1">
        <f t="shared" ref="AO115:AO126" si="547">AB115*AB$5</f>
        <v>1.2797781283215905</v>
      </c>
      <c r="AP115" s="1">
        <f t="shared" ref="AP115:AP126" si="548">AC115*AC$5</f>
        <v>293.1569472512179</v>
      </c>
      <c r="AQ115" s="1">
        <f t="shared" ref="AQ115:AQ126" si="549">AD115*AD$5</f>
        <v>0</v>
      </c>
      <c r="AR115" s="1">
        <f t="shared" ref="AR115:AR126" si="550">SUM(AH115:AQ115)</f>
        <v>2666.2818948767449</v>
      </c>
      <c r="AT115" s="94" t="s">
        <v>120</v>
      </c>
      <c r="AU115" s="182" t="s">
        <v>270</v>
      </c>
      <c r="AV115" s="22">
        <f t="shared" ref="AV115:AV126" si="551">U115*$R115/$AR115</f>
        <v>3.9982497298107074</v>
      </c>
      <c r="AW115" s="22">
        <f t="shared" ref="AW115:AW126" si="552">V115*$R115/$AR115</f>
        <v>1.9510035263525797E-2</v>
      </c>
      <c r="AX115" s="22">
        <f t="shared" ref="AX115:AX126" si="553">W115*$R115/$AR115</f>
        <v>3.8899384291565635</v>
      </c>
      <c r="AY115" s="22">
        <f t="shared" ref="AY115:AY126" si="554">X115*$R115/$AR115</f>
        <v>5.9422996913126847</v>
      </c>
      <c r="AZ115" s="22">
        <f t="shared" ref="AZ115:AZ126" si="555">Y115*$R115/$AR115</f>
        <v>0.113282568406166</v>
      </c>
      <c r="BA115" s="22">
        <f t="shared" ref="BA115:BA126" si="556">Z115*$R115/$AR115</f>
        <v>0.18349248524123773</v>
      </c>
      <c r="BB115" s="22">
        <f t="shared" ref="BB115:BB126" si="557">AA115*$R115/$AR115</f>
        <v>0.13580590518061342</v>
      </c>
      <c r="BC115" s="22">
        <f t="shared" ref="BC115:BC126" si="558">AB115*$R115/$AR115</f>
        <v>1.199965137576677E-2</v>
      </c>
      <c r="BD115" s="22">
        <f t="shared" ref="BD115:BD126" si="559">AC115*$R115/$AR115</f>
        <v>2.7487429950160029</v>
      </c>
      <c r="BE115" s="22">
        <f t="shared" ref="BE115:BE126" si="560">AD115*$R115/$AR115</f>
        <v>0</v>
      </c>
      <c r="BF115" s="33">
        <v>25</v>
      </c>
      <c r="BG115" s="17">
        <f t="shared" si="476"/>
        <v>16.591230496671724</v>
      </c>
      <c r="BH115" s="1">
        <f t="shared" si="477"/>
        <v>2.0577003086873153</v>
      </c>
      <c r="BI115" s="1">
        <f t="shared" si="478"/>
        <v>1.8322381204692482</v>
      </c>
      <c r="BJ115">
        <v>8</v>
      </c>
      <c r="BK115" s="1">
        <f t="shared" si="479"/>
        <v>8.5792308452959585</v>
      </c>
      <c r="BL115" s="1">
        <f t="shared" si="480"/>
        <v>0.31628508891092955</v>
      </c>
      <c r="BM115" s="1">
        <f t="shared" si="481"/>
        <v>2.0577003086873162</v>
      </c>
      <c r="BN115" s="1">
        <f t="shared" si="482"/>
        <v>-0.99069981106116245</v>
      </c>
      <c r="BO115" s="1">
        <f t="shared" si="483"/>
        <v>0.49977757415216728</v>
      </c>
      <c r="BP115" s="1">
        <f t="shared" si="484"/>
        <v>1.0670004976261538</v>
      </c>
      <c r="BQ115" s="1">
        <f t="shared" si="485"/>
        <v>0.56722292347398651</v>
      </c>
      <c r="BR115" s="94" t="s">
        <v>239</v>
      </c>
      <c r="BS115" s="94" t="s">
        <v>120</v>
      </c>
      <c r="BT115" s="182" t="s">
        <v>270</v>
      </c>
      <c r="BU115" s="1">
        <f t="shared" ref="BU115:BU126" si="561">AY115/4</f>
        <v>1.4855749228281712</v>
      </c>
      <c r="BV115" s="1">
        <f t="shared" ref="BV115:BV126" si="562">AW115+AZ115+(BA115*2)</f>
        <v>0.49977757415216728</v>
      </c>
      <c r="BW115" s="1">
        <f t="shared" ref="BW115:BW126" si="563">AV115+BD115+BC115</f>
        <v>6.7589923762024773</v>
      </c>
      <c r="BX115" s="1">
        <f t="shared" ref="BX115:BX126" si="564">BU115+BV115+BW115</f>
        <v>8.7443448731828148</v>
      </c>
      <c r="BY115" s="1">
        <f t="shared" ref="BY115:BY126" si="565">BU115/BX115</f>
        <v>0.1698897909875601</v>
      </c>
      <c r="BZ115" s="1">
        <f t="shared" ref="BZ115:BZ126" si="566">BV115/BX115</f>
        <v>5.7154375930995899E-2</v>
      </c>
      <c r="CA115" s="1">
        <f t="shared" ref="CA115:CA126" si="567">BW115/BX115</f>
        <v>0.77295583308144411</v>
      </c>
      <c r="CB115" s="1">
        <f t="shared" ref="CB115:CB126" si="568">CA115+BZ115/2</f>
        <v>0.80153302104694202</v>
      </c>
      <c r="CC115" s="1">
        <f t="shared" ref="CC115:CC126" si="569">BZ115*SIN(2*PI()/6)</f>
        <v>4.9497141493688321E-2</v>
      </c>
      <c r="CD115" s="94" t="s">
        <v>239</v>
      </c>
      <c r="CE115" s="94" t="s">
        <v>120</v>
      </c>
      <c r="CF115" s="182" t="s">
        <v>270</v>
      </c>
      <c r="CG115" s="1">
        <f t="shared" ref="CG115:CG126" si="570">AY115/4</f>
        <v>1.4855749228281712</v>
      </c>
      <c r="CH115" s="1">
        <f t="shared" ref="CH115:CH126" si="571">AW115+AZ115+(BA115*2)</f>
        <v>0.49977757415216728</v>
      </c>
      <c r="CI115" s="1">
        <f t="shared" ref="CI115:CI126" si="572">(AV115+BD115+BC115)/3</f>
        <v>2.2529974587341592</v>
      </c>
      <c r="CJ115" s="1">
        <f t="shared" ref="CJ115:CJ126" si="573">CG115+CH115+CI115</f>
        <v>4.2383499557144972</v>
      </c>
      <c r="CK115" s="1">
        <f t="shared" ref="CK115:CK126" si="574">CG115/CJ115</f>
        <v>0.35050784818398373</v>
      </c>
      <c r="CL115" s="1">
        <f t="shared" ref="CL115:CL126" si="575">CH115/CJ115</f>
        <v>0.11791795849191863</v>
      </c>
      <c r="CM115" s="1">
        <f t="shared" ref="CM115:CM126" si="576">CI115/CJ115</f>
        <v>0.53157419332409772</v>
      </c>
      <c r="CN115" s="1">
        <f t="shared" ref="CN115:CN126" si="577">CM115+CL115/2</f>
        <v>0.590533172570057</v>
      </c>
      <c r="CO115" s="1">
        <f t="shared" ref="CO115:CO126" si="578">CL115*SIN(2*PI()/6)</f>
        <v>0.1021199476164005</v>
      </c>
      <c r="CP115" s="94" t="s">
        <v>239</v>
      </c>
      <c r="CQ115" s="94" t="s">
        <v>120</v>
      </c>
      <c r="CR115" s="182" t="s">
        <v>270</v>
      </c>
      <c r="CS115" s="1">
        <f t="shared" ref="CS115:CS126" si="579">((AX115+BE115)-CH115)/2</f>
        <v>1.695080427502198</v>
      </c>
      <c r="CT115" s="1">
        <f t="shared" ref="CT115:CT126" si="580">AW115+AZ115+(BA115*2)</f>
        <v>0.49977757415216728</v>
      </c>
      <c r="CU115" s="1">
        <f t="shared" ref="CU115:CU126" si="581">(AV115+BD115+BC115)/3</f>
        <v>2.2529974587341592</v>
      </c>
      <c r="CV115" s="1">
        <f t="shared" ref="CV115:CV126" si="582">CS115+CT115+CU115</f>
        <v>4.4478554603885243</v>
      </c>
      <c r="CW115" s="1">
        <f t="shared" ref="CW115:CW126" si="583">CS115/CV115</f>
        <v>0.38110060963045123</v>
      </c>
      <c r="CX115" s="1">
        <f t="shared" ref="CX115:CX126" si="584">CT115/CV115</f>
        <v>0.11236371743710198</v>
      </c>
      <c r="CY115" s="1">
        <f t="shared" ref="CY115:CY126" si="585">CU115/CV115</f>
        <v>0.50653567293244683</v>
      </c>
      <c r="CZ115" s="1">
        <f t="shared" ref="CZ115:CZ126" si="586">CY115+CX115/2</f>
        <v>0.5627175316509978</v>
      </c>
      <c r="DA115" s="1">
        <f t="shared" ref="DA115:DA126" si="587">CX115*SIN(2*PI()/6)</f>
        <v>9.7309833764186809E-2</v>
      </c>
      <c r="DB115" s="94" t="s">
        <v>239</v>
      </c>
      <c r="DC115" s="94" t="s">
        <v>120</v>
      </c>
      <c r="DD115" s="182" t="s">
        <v>270</v>
      </c>
      <c r="DE115" s="1">
        <f t="shared" si="513"/>
        <v>3.8899384291565635</v>
      </c>
      <c r="DF115" s="1">
        <f t="shared" si="514"/>
        <v>5.9422996913126847</v>
      </c>
      <c r="DG115" s="1">
        <f t="shared" si="515"/>
        <v>6.7589923762024773</v>
      </c>
      <c r="DH115" s="1">
        <f t="shared" si="516"/>
        <v>16.591230496671727</v>
      </c>
      <c r="DI115" s="1">
        <f t="shared" si="517"/>
        <v>0.23445750030034854</v>
      </c>
      <c r="DJ115" s="1">
        <f t="shared" si="518"/>
        <v>0.35815907038991085</v>
      </c>
      <c r="DK115" s="1">
        <f t="shared" si="519"/>
        <v>0.40738342930974047</v>
      </c>
      <c r="DL115" s="1">
        <f t="shared" si="520"/>
        <v>0.58646296450469593</v>
      </c>
      <c r="DM115" s="1">
        <f t="shared" si="521"/>
        <v>0.31017485355348173</v>
      </c>
      <c r="DN115" s="94" t="s">
        <v>120</v>
      </c>
      <c r="DO115" s="182" t="s">
        <v>270</v>
      </c>
      <c r="DP115" s="62">
        <f t="shared" si="522"/>
        <v>3.9982497298107074</v>
      </c>
      <c r="DQ115" s="62">
        <f t="shared" si="523"/>
        <v>1.8322381204692482</v>
      </c>
      <c r="DR115" s="62">
        <f t="shared" si="524"/>
        <v>2.7487429950160029</v>
      </c>
      <c r="DS115" s="1">
        <f t="shared" si="525"/>
        <v>8.5792308452959585</v>
      </c>
      <c r="DT115" s="1">
        <f t="shared" si="526"/>
        <v>0.46603825003764421</v>
      </c>
      <c r="DU115" s="1">
        <f t="shared" si="527"/>
        <v>0.21356671169116226</v>
      </c>
      <c r="DV115" s="1">
        <f t="shared" si="528"/>
        <v>0.32039503827119359</v>
      </c>
      <c r="DW115" s="1">
        <f t="shared" si="529"/>
        <v>0.42717839411677472</v>
      </c>
      <c r="DX115" s="1">
        <f t="shared" si="530"/>
        <v>0.18495419772725358</v>
      </c>
      <c r="DY115" s="182" t="s">
        <v>270</v>
      </c>
      <c r="DZ115" s="1">
        <f t="shared" si="531"/>
        <v>6.7469927248267103</v>
      </c>
      <c r="EA115" s="1">
        <f t="shared" si="532"/>
        <v>5.9422996913126847</v>
      </c>
      <c r="EB115" s="1">
        <f t="shared" si="533"/>
        <v>3.8899384291565635</v>
      </c>
      <c r="EC115" s="1">
        <f t="shared" si="534"/>
        <v>16.57923084529596</v>
      </c>
      <c r="ED115" s="1">
        <f t="shared" si="535"/>
        <v>0.40695450758748802</v>
      </c>
      <c r="EE115" s="1">
        <f t="shared" si="536"/>
        <v>0.35841829737226311</v>
      </c>
      <c r="EF115" s="1">
        <f t="shared" si="537"/>
        <v>0.23462719504024876</v>
      </c>
      <c r="EG115" s="1">
        <f t="shared" si="538"/>
        <v>0.41383634372638034</v>
      </c>
      <c r="EH115" s="1">
        <f t="shared" si="539"/>
        <v>0.31039935070554514</v>
      </c>
      <c r="EI115" s="94" t="s">
        <v>120</v>
      </c>
      <c r="EJ115" s="182" t="s">
        <v>270</v>
      </c>
      <c r="EK115" s="62">
        <f t="shared" si="302"/>
        <v>3.9982497298107074</v>
      </c>
      <c r="EL115" s="62">
        <f t="shared" si="303"/>
        <v>3.8899384291565635</v>
      </c>
      <c r="EM115" s="62">
        <f t="shared" si="304"/>
        <v>2.7487429950160029</v>
      </c>
      <c r="EN115" s="1">
        <f t="shared" si="286"/>
        <v>10.636931153983273</v>
      </c>
      <c r="EO115" s="1">
        <f t="shared" si="287"/>
        <v>0.37588376496292913</v>
      </c>
      <c r="EP115" s="1">
        <f t="shared" si="288"/>
        <v>0.36570119453108202</v>
      </c>
      <c r="EQ115" s="1">
        <f t="shared" si="289"/>
        <v>0.2584150405059889</v>
      </c>
      <c r="ER115" s="1">
        <f t="shared" si="290"/>
        <v>0.44126563777152994</v>
      </c>
      <c r="ES115" s="1">
        <f t="shared" si="291"/>
        <v>0.31670652465823185</v>
      </c>
    </row>
    <row r="116" spans="1:149" ht="13.15" customHeight="1" x14ac:dyDescent="0.2">
      <c r="A116" s="93" t="s">
        <v>114</v>
      </c>
      <c r="B116" s="94" t="s">
        <v>121</v>
      </c>
      <c r="C116" s="182" t="s">
        <v>270</v>
      </c>
      <c r="D116" s="101">
        <v>17.455933519999999</v>
      </c>
      <c r="E116" s="101">
        <v>0.112809626</v>
      </c>
      <c r="F116" s="101">
        <v>20.897396149999999</v>
      </c>
      <c r="G116" s="101">
        <v>38.266551939999999</v>
      </c>
      <c r="H116" s="101">
        <v>0.72343474500000005</v>
      </c>
      <c r="I116" s="101">
        <v>1.0517711270000001</v>
      </c>
      <c r="J116" s="101">
        <v>0.92498731000000001</v>
      </c>
      <c r="K116" s="101">
        <v>0.105749842</v>
      </c>
      <c r="L116" s="101">
        <v>20.461365749999999</v>
      </c>
      <c r="M116" s="4">
        <v>1</v>
      </c>
      <c r="N116" s="4">
        <v>0</v>
      </c>
      <c r="O116">
        <f t="shared" ref="O116:O126" si="588">L116*M116</f>
        <v>20.461365749999999</v>
      </c>
      <c r="P116" s="30">
        <f t="shared" ref="P116:P126" si="589">L116*N116*(79.85/71.85)</f>
        <v>0</v>
      </c>
      <c r="Q116" s="23"/>
      <c r="R116" s="33">
        <v>25</v>
      </c>
      <c r="S116" s="94" t="s">
        <v>121</v>
      </c>
      <c r="T116" s="182" t="s">
        <v>270</v>
      </c>
      <c r="U116" s="1">
        <f t="shared" si="443"/>
        <v>433.04226048127009</v>
      </c>
      <c r="V116" s="1">
        <f t="shared" si="444"/>
        <v>3.6401944498225234</v>
      </c>
      <c r="W116" s="1">
        <f t="shared" si="445"/>
        <v>409.9136161239702</v>
      </c>
      <c r="X116" s="1">
        <f t="shared" si="446"/>
        <v>636.82063471459469</v>
      </c>
      <c r="Y116" s="1">
        <f t="shared" si="447"/>
        <v>15.359548726114649</v>
      </c>
      <c r="Z116" s="1">
        <f t="shared" si="448"/>
        <v>18.754834646932952</v>
      </c>
      <c r="AA116" s="1">
        <f t="shared" si="449"/>
        <v>19.310799791231734</v>
      </c>
      <c r="AB116" s="1">
        <f t="shared" si="450"/>
        <v>1.4907487728617064</v>
      </c>
      <c r="AC116" s="1">
        <f t="shared" si="451"/>
        <v>284.77892484342379</v>
      </c>
      <c r="AD116" s="1">
        <f t="shared" si="452"/>
        <v>0</v>
      </c>
      <c r="AF116" s="94" t="s">
        <v>121</v>
      </c>
      <c r="AG116" s="182" t="s">
        <v>270</v>
      </c>
      <c r="AH116" s="1">
        <f t="shared" si="540"/>
        <v>433.04226048127009</v>
      </c>
      <c r="AI116" s="1">
        <f t="shared" si="541"/>
        <v>1.8200972249112617</v>
      </c>
      <c r="AJ116" s="1">
        <f t="shared" si="542"/>
        <v>614.87042418595524</v>
      </c>
      <c r="AK116" s="1">
        <f t="shared" si="543"/>
        <v>1273.6412694291894</v>
      </c>
      <c r="AL116" s="1">
        <f t="shared" si="544"/>
        <v>7.6797743630573247</v>
      </c>
      <c r="AM116" s="1">
        <f t="shared" si="545"/>
        <v>18.754834646932952</v>
      </c>
      <c r="AN116" s="1">
        <f t="shared" si="546"/>
        <v>38.621599582463467</v>
      </c>
      <c r="AO116" s="1">
        <f t="shared" si="547"/>
        <v>1.4907487728617064</v>
      </c>
      <c r="AP116" s="1">
        <f t="shared" si="548"/>
        <v>284.77892484342379</v>
      </c>
      <c r="AQ116" s="1">
        <f t="shared" si="549"/>
        <v>0</v>
      </c>
      <c r="AR116" s="1">
        <f t="shared" si="550"/>
        <v>2674.6999335300652</v>
      </c>
      <c r="AT116" s="94" t="s">
        <v>121</v>
      </c>
      <c r="AU116" s="182" t="s">
        <v>270</v>
      </c>
      <c r="AV116" s="22">
        <f t="shared" si="551"/>
        <v>4.0475779642853382</v>
      </c>
      <c r="AW116" s="22">
        <f t="shared" si="552"/>
        <v>3.4024325534511457E-2</v>
      </c>
      <c r="AX116" s="22">
        <f t="shared" si="553"/>
        <v>3.8313981597083937</v>
      </c>
      <c r="AY116" s="22">
        <f t="shared" si="554"/>
        <v>5.9522624083117215</v>
      </c>
      <c r="AZ116" s="22">
        <f t="shared" si="555"/>
        <v>0.14356328847927194</v>
      </c>
      <c r="BA116" s="22">
        <f t="shared" si="556"/>
        <v>0.17529849247594242</v>
      </c>
      <c r="BB116" s="22">
        <f t="shared" si="557"/>
        <v>0.18049501132025461</v>
      </c>
      <c r="BC116" s="22">
        <f t="shared" si="558"/>
        <v>1.3933794536853134E-2</v>
      </c>
      <c r="BD116" s="22">
        <f t="shared" si="559"/>
        <v>2.661783862868432</v>
      </c>
      <c r="BE116" s="22">
        <f t="shared" si="560"/>
        <v>0</v>
      </c>
      <c r="BF116" s="33">
        <v>25</v>
      </c>
      <c r="BG116" s="17">
        <f t="shared" si="476"/>
        <v>16.506956189710738</v>
      </c>
      <c r="BH116" s="1">
        <f t="shared" si="477"/>
        <v>2.0477375916882785</v>
      </c>
      <c r="BI116" s="1">
        <f t="shared" si="478"/>
        <v>1.7836605680201152</v>
      </c>
      <c r="BJ116">
        <v>8</v>
      </c>
      <c r="BK116" s="1">
        <f t="shared" si="479"/>
        <v>8.4930223951738846</v>
      </c>
      <c r="BL116" s="1">
        <f t="shared" si="480"/>
        <v>0.35288610648972579</v>
      </c>
      <c r="BM116" s="1">
        <f t="shared" si="481"/>
        <v>2.0477375916882785</v>
      </c>
      <c r="BN116" s="1">
        <f t="shared" si="482"/>
        <v>-0.76970535836788656</v>
      </c>
      <c r="BO116" s="1">
        <f t="shared" si="483"/>
        <v>0.52818459896566827</v>
      </c>
      <c r="BP116" s="1">
        <f t="shared" si="484"/>
        <v>1.278032233320392</v>
      </c>
      <c r="BQ116" s="1">
        <f t="shared" si="485"/>
        <v>0.74984763435472368</v>
      </c>
      <c r="BR116" s="94" t="s">
        <v>239</v>
      </c>
      <c r="BS116" s="94" t="s">
        <v>121</v>
      </c>
      <c r="BT116" s="182" t="s">
        <v>270</v>
      </c>
      <c r="BU116" s="1">
        <f t="shared" si="561"/>
        <v>1.4880656020779304</v>
      </c>
      <c r="BV116" s="1">
        <f t="shared" si="562"/>
        <v>0.52818459896566827</v>
      </c>
      <c r="BW116" s="1">
        <f t="shared" si="563"/>
        <v>6.7232956216906237</v>
      </c>
      <c r="BX116" s="1">
        <f t="shared" si="564"/>
        <v>8.7395458227342218</v>
      </c>
      <c r="BY116" s="1">
        <f t="shared" si="565"/>
        <v>0.1702680702476573</v>
      </c>
      <c r="BZ116" s="1">
        <f t="shared" si="566"/>
        <v>6.043616106362177E-2</v>
      </c>
      <c r="CA116" s="1">
        <f t="shared" si="567"/>
        <v>0.76929576868872096</v>
      </c>
      <c r="CB116" s="1">
        <f t="shared" si="568"/>
        <v>0.79951384922053181</v>
      </c>
      <c r="CC116" s="1">
        <f t="shared" si="569"/>
        <v>5.2339250788304412E-2</v>
      </c>
      <c r="CD116" s="94" t="s">
        <v>239</v>
      </c>
      <c r="CE116" s="94" t="s">
        <v>121</v>
      </c>
      <c r="CF116" s="182" t="s">
        <v>270</v>
      </c>
      <c r="CG116" s="1">
        <f t="shared" si="570"/>
        <v>1.4880656020779304</v>
      </c>
      <c r="CH116" s="1">
        <f t="shared" si="571"/>
        <v>0.52818459896566827</v>
      </c>
      <c r="CI116" s="1">
        <f t="shared" si="572"/>
        <v>2.2410985405635411</v>
      </c>
      <c r="CJ116" s="1">
        <f t="shared" si="573"/>
        <v>4.2573487416071396</v>
      </c>
      <c r="CK116" s="1">
        <f t="shared" si="574"/>
        <v>0.34952870727620705</v>
      </c>
      <c r="CL116" s="1">
        <f t="shared" si="575"/>
        <v>0.12406420780231402</v>
      </c>
      <c r="CM116" s="1">
        <f t="shared" si="576"/>
        <v>0.52640708492147892</v>
      </c>
      <c r="CN116" s="1">
        <f t="shared" si="577"/>
        <v>0.58843918882263591</v>
      </c>
      <c r="CO116" s="1">
        <f t="shared" si="578"/>
        <v>0.10744275565719549</v>
      </c>
      <c r="CP116" s="94" t="s">
        <v>239</v>
      </c>
      <c r="CQ116" s="94" t="s">
        <v>121</v>
      </c>
      <c r="CR116" s="182" t="s">
        <v>270</v>
      </c>
      <c r="CS116" s="1">
        <f t="shared" si="579"/>
        <v>1.6516067803713628</v>
      </c>
      <c r="CT116" s="1">
        <f t="shared" si="580"/>
        <v>0.52818459896566827</v>
      </c>
      <c r="CU116" s="1">
        <f t="shared" si="581"/>
        <v>2.2410985405635411</v>
      </c>
      <c r="CV116" s="1">
        <f t="shared" si="582"/>
        <v>4.4208899199005725</v>
      </c>
      <c r="CW116" s="1">
        <f t="shared" si="583"/>
        <v>0.37359147372945856</v>
      </c>
      <c r="CX116" s="1">
        <f t="shared" si="584"/>
        <v>0.11947472308415844</v>
      </c>
      <c r="CY116" s="1">
        <f t="shared" si="585"/>
        <v>0.50693380318638293</v>
      </c>
      <c r="CZ116" s="1">
        <f t="shared" si="586"/>
        <v>0.56667116472846213</v>
      </c>
      <c r="DA116" s="1">
        <f t="shared" si="587"/>
        <v>0.1034681453009923</v>
      </c>
      <c r="DB116" s="94" t="s">
        <v>239</v>
      </c>
      <c r="DC116" s="94" t="s">
        <v>121</v>
      </c>
      <c r="DD116" s="182" t="s">
        <v>270</v>
      </c>
      <c r="DE116" s="1">
        <f t="shared" ref="DE116:DE126" si="590">AX116</f>
        <v>3.8313981597083937</v>
      </c>
      <c r="DF116" s="1">
        <f t="shared" ref="DF116:DF126" si="591">AY116</f>
        <v>5.9522624083117215</v>
      </c>
      <c r="DG116" s="1">
        <f t="shared" ref="DG116:DG126" si="592">AV116+BD116+BC116</f>
        <v>6.7232956216906237</v>
      </c>
      <c r="DH116" s="1">
        <f t="shared" ref="DH116:DH126" si="593">DE116+DF116+DG116</f>
        <v>16.506956189710738</v>
      </c>
      <c r="DI116" s="1">
        <f t="shared" ref="DI116:DI126" si="594">DE116/DH116</f>
        <v>0.23210809525844714</v>
      </c>
      <c r="DJ116" s="1">
        <f t="shared" ref="DJ116:DJ126" si="595">DF116/DH116</f>
        <v>0.36059115562576816</v>
      </c>
      <c r="DK116" s="1">
        <f t="shared" ref="DK116:DK126" si="596">DG116/DH116</f>
        <v>0.40730074911578473</v>
      </c>
      <c r="DL116" s="1">
        <f t="shared" ref="DL116:DL126" si="597">DK116+DJ116/2</f>
        <v>0.58759632692866881</v>
      </c>
      <c r="DM116" s="1">
        <f t="shared" ref="DM116:DM126" si="598">DJ116*SIN(2*PI()/6)</f>
        <v>0.31228110115190322</v>
      </c>
      <c r="DN116" s="94" t="s">
        <v>121</v>
      </c>
      <c r="DO116" s="182" t="s">
        <v>270</v>
      </c>
      <c r="DP116" s="62">
        <f t="shared" si="522"/>
        <v>4.0475779642853382</v>
      </c>
      <c r="DQ116" s="62">
        <f t="shared" si="523"/>
        <v>1.7836605680201152</v>
      </c>
      <c r="DR116" s="62">
        <f t="shared" si="524"/>
        <v>2.661783862868432</v>
      </c>
      <c r="DS116" s="1">
        <f t="shared" si="525"/>
        <v>8.4930223951738864</v>
      </c>
      <c r="DT116" s="1">
        <f t="shared" si="526"/>
        <v>0.47657686227053309</v>
      </c>
      <c r="DU116" s="1">
        <f t="shared" si="527"/>
        <v>0.21001481981652029</v>
      </c>
      <c r="DV116" s="1">
        <f t="shared" si="528"/>
        <v>0.31340831791294654</v>
      </c>
      <c r="DW116" s="1">
        <f t="shared" si="529"/>
        <v>0.41841572782120667</v>
      </c>
      <c r="DX116" s="1">
        <f t="shared" si="530"/>
        <v>0.18187816913231811</v>
      </c>
      <c r="DY116" s="182" t="s">
        <v>270</v>
      </c>
      <c r="DZ116" s="1">
        <f t="shared" si="531"/>
        <v>6.7093618271537707</v>
      </c>
      <c r="EA116" s="1">
        <f t="shared" si="532"/>
        <v>5.9522624083117215</v>
      </c>
      <c r="EB116" s="1">
        <f t="shared" si="533"/>
        <v>3.8313981597083937</v>
      </c>
      <c r="EC116" s="1">
        <f t="shared" si="534"/>
        <v>16.493022395173885</v>
      </c>
      <c r="ED116" s="1">
        <f t="shared" si="535"/>
        <v>0.40680001920794301</v>
      </c>
      <c r="EE116" s="1">
        <f t="shared" si="536"/>
        <v>0.36089579372992581</v>
      </c>
      <c r="EF116" s="1">
        <f t="shared" si="537"/>
        <v>0.23230418706213124</v>
      </c>
      <c r="EG116" s="1">
        <f t="shared" si="538"/>
        <v>0.41275208392709417</v>
      </c>
      <c r="EH116" s="1">
        <f t="shared" si="539"/>
        <v>0.31254492548906448</v>
      </c>
      <c r="EI116" s="94" t="s">
        <v>121</v>
      </c>
      <c r="EJ116" s="182" t="s">
        <v>270</v>
      </c>
      <c r="EK116" s="62">
        <f t="shared" si="302"/>
        <v>4.0475779642853382</v>
      </c>
      <c r="EL116" s="62">
        <f t="shared" si="303"/>
        <v>3.8313981597083937</v>
      </c>
      <c r="EM116" s="62">
        <f t="shared" si="304"/>
        <v>2.661783862868432</v>
      </c>
      <c r="EN116" s="1">
        <f t="shared" si="286"/>
        <v>10.540759986862165</v>
      </c>
      <c r="EO116" s="1">
        <f t="shared" si="287"/>
        <v>0.3839929919028775</v>
      </c>
      <c r="EP116" s="1">
        <f t="shared" si="288"/>
        <v>0.36348405280869572</v>
      </c>
      <c r="EQ116" s="1">
        <f t="shared" si="289"/>
        <v>0.25252295528842672</v>
      </c>
      <c r="ER116" s="1">
        <f t="shared" si="290"/>
        <v>0.43426498169277461</v>
      </c>
      <c r="ES116" s="1">
        <f t="shared" si="291"/>
        <v>0.31478642360285491</v>
      </c>
    </row>
    <row r="117" spans="1:149" x14ac:dyDescent="0.2">
      <c r="A117" s="93" t="s">
        <v>114</v>
      </c>
      <c r="B117" s="94" t="s">
        <v>122</v>
      </c>
      <c r="C117" s="182" t="s">
        <v>270</v>
      </c>
      <c r="D117" s="101">
        <v>17.00381453</v>
      </c>
      <c r="E117" s="101">
        <v>0.117528629</v>
      </c>
      <c r="F117" s="101">
        <v>21.016006139999998</v>
      </c>
      <c r="G117" s="101">
        <v>37.67026302</v>
      </c>
      <c r="H117" s="101">
        <v>0.87578842599999995</v>
      </c>
      <c r="I117" s="101">
        <v>1.101848116</v>
      </c>
      <c r="J117" s="101">
        <v>0.87112743699999995</v>
      </c>
      <c r="K117" s="101">
        <v>9.8368366999999998E-2</v>
      </c>
      <c r="L117" s="101">
        <v>21.245255329999999</v>
      </c>
      <c r="M117" s="4">
        <v>1</v>
      </c>
      <c r="N117" s="4">
        <v>0</v>
      </c>
      <c r="O117">
        <f t="shared" si="588"/>
        <v>21.245255329999999</v>
      </c>
      <c r="P117" s="30">
        <f t="shared" si="589"/>
        <v>0</v>
      </c>
      <c r="Q117" s="23"/>
      <c r="R117" s="33">
        <v>25</v>
      </c>
      <c r="S117" s="94" t="s">
        <v>122</v>
      </c>
      <c r="T117" s="182" t="s">
        <v>270</v>
      </c>
      <c r="U117" s="1">
        <f t="shared" si="443"/>
        <v>421.82621012155789</v>
      </c>
      <c r="V117" s="1">
        <f t="shared" si="444"/>
        <v>3.7924694740238789</v>
      </c>
      <c r="W117" s="1">
        <f t="shared" si="445"/>
        <v>412.2402145939584</v>
      </c>
      <c r="X117" s="1">
        <f t="shared" si="446"/>
        <v>626.89737094358452</v>
      </c>
      <c r="Y117" s="1">
        <f t="shared" si="447"/>
        <v>18.594234097664543</v>
      </c>
      <c r="Z117" s="1">
        <f t="shared" si="448"/>
        <v>19.647790941512124</v>
      </c>
      <c r="AA117" s="1">
        <f t="shared" si="449"/>
        <v>18.186376555323591</v>
      </c>
      <c r="AB117" s="1">
        <f t="shared" si="450"/>
        <v>1.3866925909322867</v>
      </c>
      <c r="AC117" s="1">
        <f t="shared" si="451"/>
        <v>295.68900946416147</v>
      </c>
      <c r="AD117" s="1">
        <f t="shared" si="452"/>
        <v>0</v>
      </c>
      <c r="AF117" s="94" t="s">
        <v>122</v>
      </c>
      <c r="AG117" s="182" t="s">
        <v>270</v>
      </c>
      <c r="AH117" s="1">
        <f t="shared" si="540"/>
        <v>421.82621012155789</v>
      </c>
      <c r="AI117" s="1">
        <f t="shared" si="541"/>
        <v>1.8962347370119395</v>
      </c>
      <c r="AJ117" s="1">
        <f t="shared" si="542"/>
        <v>618.3603218909376</v>
      </c>
      <c r="AK117" s="1">
        <f t="shared" si="543"/>
        <v>1253.794741887169</v>
      </c>
      <c r="AL117" s="1">
        <f t="shared" si="544"/>
        <v>9.2971170488322716</v>
      </c>
      <c r="AM117" s="1">
        <f t="shared" si="545"/>
        <v>19.647790941512124</v>
      </c>
      <c r="AN117" s="1">
        <f t="shared" si="546"/>
        <v>36.372753110647182</v>
      </c>
      <c r="AO117" s="1">
        <f t="shared" si="547"/>
        <v>1.3866925909322867</v>
      </c>
      <c r="AP117" s="1">
        <f t="shared" si="548"/>
        <v>295.68900946416147</v>
      </c>
      <c r="AQ117" s="1">
        <f t="shared" si="549"/>
        <v>0</v>
      </c>
      <c r="AR117" s="1">
        <f t="shared" si="550"/>
        <v>2658.2708717927617</v>
      </c>
      <c r="AT117" s="94" t="s">
        <v>122</v>
      </c>
      <c r="AU117" s="182" t="s">
        <v>270</v>
      </c>
      <c r="AV117" s="22">
        <f t="shared" si="551"/>
        <v>3.967110863283418</v>
      </c>
      <c r="AW117" s="22">
        <f t="shared" si="552"/>
        <v>3.5666695165137589E-2</v>
      </c>
      <c r="AX117" s="22">
        <f t="shared" si="553"/>
        <v>3.876958316854481</v>
      </c>
      <c r="AY117" s="22">
        <f t="shared" si="554"/>
        <v>5.8957250895278337</v>
      </c>
      <c r="AZ117" s="22">
        <f t="shared" si="555"/>
        <v>0.17487151417647315</v>
      </c>
      <c r="BA117" s="22">
        <f t="shared" si="556"/>
        <v>0.18477980507928335</v>
      </c>
      <c r="BB117" s="22">
        <f t="shared" si="557"/>
        <v>0.17103577318155821</v>
      </c>
      <c r="BC117" s="22">
        <f t="shared" si="558"/>
        <v>1.3041302577990188E-2</v>
      </c>
      <c r="BD117" s="22">
        <f t="shared" si="559"/>
        <v>2.7808397236879978</v>
      </c>
      <c r="BE117" s="22">
        <f t="shared" si="560"/>
        <v>0</v>
      </c>
      <c r="BF117" s="33">
        <v>25</v>
      </c>
      <c r="BG117" s="17">
        <f t="shared" si="476"/>
        <v>16.533675295931722</v>
      </c>
      <c r="BH117" s="1">
        <f t="shared" si="477"/>
        <v>2.1042749104721663</v>
      </c>
      <c r="BI117" s="1">
        <f t="shared" si="478"/>
        <v>1.7726834063823147</v>
      </c>
      <c r="BJ117">
        <v>8</v>
      </c>
      <c r="BK117" s="1">
        <f t="shared" si="479"/>
        <v>8.5206339933537301</v>
      </c>
      <c r="BL117" s="1">
        <f t="shared" si="480"/>
        <v>0.39531801442089409</v>
      </c>
      <c r="BM117" s="1">
        <f t="shared" si="481"/>
        <v>2.1042749104721672</v>
      </c>
      <c r="BN117" s="1">
        <f t="shared" si="482"/>
        <v>-0.81395139308977349</v>
      </c>
      <c r="BO117" s="1">
        <f t="shared" si="483"/>
        <v>0.58009781950017747</v>
      </c>
      <c r="BP117" s="1">
        <f t="shared" si="484"/>
        <v>1.2903235173823937</v>
      </c>
      <c r="BQ117" s="1">
        <f t="shared" si="485"/>
        <v>0.71022569788221623</v>
      </c>
      <c r="BR117" s="94" t="s">
        <v>239</v>
      </c>
      <c r="BS117" s="94" t="s">
        <v>122</v>
      </c>
      <c r="BT117" s="182" t="s">
        <v>270</v>
      </c>
      <c r="BU117" s="1">
        <f t="shared" si="561"/>
        <v>1.4739312723819584</v>
      </c>
      <c r="BV117" s="1">
        <f t="shared" si="562"/>
        <v>0.58009781950017747</v>
      </c>
      <c r="BW117" s="1">
        <f t="shared" si="563"/>
        <v>6.7609918895494063</v>
      </c>
      <c r="BX117" s="1">
        <f t="shared" si="564"/>
        <v>8.8150209814315428</v>
      </c>
      <c r="BY117" s="1">
        <f t="shared" si="565"/>
        <v>0.16720677982352286</v>
      </c>
      <c r="BZ117" s="1">
        <f t="shared" si="566"/>
        <v>6.5807877340522306E-2</v>
      </c>
      <c r="CA117" s="1">
        <f t="shared" si="567"/>
        <v>0.76698534283595476</v>
      </c>
      <c r="CB117" s="1">
        <f t="shared" si="568"/>
        <v>0.79988928150621597</v>
      </c>
      <c r="CC117" s="1">
        <f t="shared" si="569"/>
        <v>5.6991293546022635E-2</v>
      </c>
      <c r="CD117" s="94" t="s">
        <v>239</v>
      </c>
      <c r="CE117" s="94" t="s">
        <v>122</v>
      </c>
      <c r="CF117" s="182" t="s">
        <v>270</v>
      </c>
      <c r="CG117" s="1">
        <f t="shared" si="570"/>
        <v>1.4739312723819584</v>
      </c>
      <c r="CH117" s="1">
        <f t="shared" si="571"/>
        <v>0.58009781950017747</v>
      </c>
      <c r="CI117" s="1">
        <f t="shared" si="572"/>
        <v>2.2536639631831354</v>
      </c>
      <c r="CJ117" s="1">
        <f t="shared" si="573"/>
        <v>4.3076930550652719</v>
      </c>
      <c r="CK117" s="1">
        <f t="shared" si="574"/>
        <v>0.34216255743867635</v>
      </c>
      <c r="CL117" s="1">
        <f t="shared" si="575"/>
        <v>0.13466554187700536</v>
      </c>
      <c r="CM117" s="1">
        <f t="shared" si="576"/>
        <v>0.52317190068431818</v>
      </c>
      <c r="CN117" s="1">
        <f t="shared" si="577"/>
        <v>0.59050467162282083</v>
      </c>
      <c r="CO117" s="1">
        <f t="shared" si="578"/>
        <v>0.11662378027988379</v>
      </c>
      <c r="CP117" s="94" t="s">
        <v>239</v>
      </c>
      <c r="CQ117" s="94" t="s">
        <v>122</v>
      </c>
      <c r="CR117" s="182" t="s">
        <v>270</v>
      </c>
      <c r="CS117" s="1">
        <f t="shared" si="579"/>
        <v>1.6484302486771518</v>
      </c>
      <c r="CT117" s="1">
        <f t="shared" si="580"/>
        <v>0.58009781950017747</v>
      </c>
      <c r="CU117" s="1">
        <f t="shared" si="581"/>
        <v>2.2536639631831354</v>
      </c>
      <c r="CV117" s="1">
        <f t="shared" si="582"/>
        <v>4.4821920313604648</v>
      </c>
      <c r="CW117" s="1">
        <f t="shared" si="583"/>
        <v>0.36777323174545229</v>
      </c>
      <c r="CX117" s="1">
        <f t="shared" si="584"/>
        <v>0.12942279479357832</v>
      </c>
      <c r="CY117" s="1">
        <f t="shared" si="585"/>
        <v>0.50280397346096939</v>
      </c>
      <c r="CZ117" s="1">
        <f t="shared" si="586"/>
        <v>0.56751537085775849</v>
      </c>
      <c r="DA117" s="1">
        <f t="shared" si="587"/>
        <v>0.1120834281200192</v>
      </c>
      <c r="DB117" s="94" t="s">
        <v>239</v>
      </c>
      <c r="DC117" s="94" t="s">
        <v>122</v>
      </c>
      <c r="DD117" s="182" t="s">
        <v>270</v>
      </c>
      <c r="DE117" s="1">
        <f t="shared" si="590"/>
        <v>3.876958316854481</v>
      </c>
      <c r="DF117" s="1">
        <f t="shared" si="591"/>
        <v>5.8957250895278337</v>
      </c>
      <c r="DG117" s="1">
        <f t="shared" si="592"/>
        <v>6.7609918895494063</v>
      </c>
      <c r="DH117" s="1">
        <f t="shared" si="593"/>
        <v>16.533675295931722</v>
      </c>
      <c r="DI117" s="1">
        <f t="shared" si="594"/>
        <v>0.23448859660431615</v>
      </c>
      <c r="DJ117" s="1">
        <f t="shared" si="595"/>
        <v>0.35658890016901063</v>
      </c>
      <c r="DK117" s="1">
        <f t="shared" si="596"/>
        <v>0.40892250322667317</v>
      </c>
      <c r="DL117" s="1">
        <f t="shared" si="597"/>
        <v>0.58721695331117851</v>
      </c>
      <c r="DM117" s="1">
        <f t="shared" si="598"/>
        <v>0.30881504625391631</v>
      </c>
      <c r="DN117" s="94" t="s">
        <v>122</v>
      </c>
      <c r="DO117" s="182" t="s">
        <v>270</v>
      </c>
      <c r="DP117" s="62">
        <f t="shared" si="522"/>
        <v>3.967110863283418</v>
      </c>
      <c r="DQ117" s="62">
        <f t="shared" si="523"/>
        <v>1.7726834063823147</v>
      </c>
      <c r="DR117" s="62">
        <f t="shared" si="524"/>
        <v>2.7808397236879978</v>
      </c>
      <c r="DS117" s="1">
        <f t="shared" si="525"/>
        <v>8.5206339933537301</v>
      </c>
      <c r="DT117" s="1">
        <f t="shared" si="526"/>
        <v>0.46558869520482232</v>
      </c>
      <c r="DU117" s="1">
        <f t="shared" si="527"/>
        <v>0.20804595148260613</v>
      </c>
      <c r="DV117" s="1">
        <f t="shared" si="528"/>
        <v>0.3263653533125716</v>
      </c>
      <c r="DW117" s="1">
        <f t="shared" si="529"/>
        <v>0.4303883290538747</v>
      </c>
      <c r="DX117" s="1">
        <f t="shared" si="530"/>
        <v>0.18017307913844169</v>
      </c>
      <c r="DY117" s="182" t="s">
        <v>270</v>
      </c>
      <c r="DZ117" s="1">
        <f t="shared" si="531"/>
        <v>6.7479505869714158</v>
      </c>
      <c r="EA117" s="1">
        <f t="shared" si="532"/>
        <v>5.8957250895278337</v>
      </c>
      <c r="EB117" s="1">
        <f t="shared" si="533"/>
        <v>3.876958316854481</v>
      </c>
      <c r="EC117" s="1">
        <f t="shared" si="534"/>
        <v>16.52063399335373</v>
      </c>
      <c r="ED117" s="1">
        <f t="shared" si="535"/>
        <v>0.40845590972393214</v>
      </c>
      <c r="EE117" s="1">
        <f t="shared" si="536"/>
        <v>0.35687038959277778</v>
      </c>
      <c r="EF117" s="1">
        <f t="shared" si="537"/>
        <v>0.2346737006832901</v>
      </c>
      <c r="EG117" s="1">
        <f t="shared" si="538"/>
        <v>0.41310889547967899</v>
      </c>
      <c r="EH117" s="1">
        <f t="shared" si="539"/>
        <v>0.30905882324579531</v>
      </c>
      <c r="EI117" s="94" t="s">
        <v>122</v>
      </c>
      <c r="EJ117" s="182" t="s">
        <v>270</v>
      </c>
      <c r="EK117" s="62">
        <f t="shared" si="302"/>
        <v>3.967110863283418</v>
      </c>
      <c r="EL117" s="62">
        <f t="shared" si="303"/>
        <v>3.876958316854481</v>
      </c>
      <c r="EM117" s="62">
        <f t="shared" si="304"/>
        <v>2.7808397236879978</v>
      </c>
      <c r="EN117" s="1">
        <f t="shared" si="286"/>
        <v>10.624908903825897</v>
      </c>
      <c r="EO117" s="1">
        <f t="shared" si="287"/>
        <v>0.37337834132911113</v>
      </c>
      <c r="EP117" s="1">
        <f t="shared" si="288"/>
        <v>0.3648933230343685</v>
      </c>
      <c r="EQ117" s="1">
        <f t="shared" si="289"/>
        <v>0.26172833563652032</v>
      </c>
      <c r="ER117" s="1">
        <f t="shared" si="290"/>
        <v>0.44417499715370456</v>
      </c>
      <c r="ES117" s="1">
        <f t="shared" si="291"/>
        <v>0.31600688741908456</v>
      </c>
    </row>
    <row r="118" spans="1:149" x14ac:dyDescent="0.2">
      <c r="A118" s="93" t="s">
        <v>114</v>
      </c>
      <c r="B118" s="94" t="s">
        <v>244</v>
      </c>
      <c r="C118" s="182" t="s">
        <v>270</v>
      </c>
      <c r="D118" s="101">
        <v>17.213514190000001</v>
      </c>
      <c r="E118" s="101">
        <v>0.143908918</v>
      </c>
      <c r="F118" s="101">
        <v>20.877807369999999</v>
      </c>
      <c r="G118" s="101">
        <v>38.040598029999998</v>
      </c>
      <c r="H118" s="101">
        <v>0.53264359100000003</v>
      </c>
      <c r="I118" s="101">
        <v>1.2387884769999999</v>
      </c>
      <c r="J118" s="101">
        <v>1.101830909</v>
      </c>
      <c r="K118" s="101">
        <v>0</v>
      </c>
      <c r="L118" s="101">
        <v>20.850908520000001</v>
      </c>
      <c r="M118" s="4">
        <v>1</v>
      </c>
      <c r="N118" s="4">
        <v>0</v>
      </c>
      <c r="O118">
        <f t="shared" si="588"/>
        <v>20.850908520000001</v>
      </c>
      <c r="P118" s="30">
        <f t="shared" si="589"/>
        <v>0</v>
      </c>
      <c r="Q118" s="23"/>
      <c r="R118" s="33">
        <v>25</v>
      </c>
      <c r="S118" s="94" t="s">
        <v>244</v>
      </c>
      <c r="T118" s="182" t="s">
        <v>270</v>
      </c>
      <c r="U118" s="1">
        <f t="shared" si="443"/>
        <v>427.02838476804766</v>
      </c>
      <c r="V118" s="1">
        <f t="shared" si="444"/>
        <v>4.6437211358502744</v>
      </c>
      <c r="W118" s="1">
        <f t="shared" si="445"/>
        <v>409.52937171439783</v>
      </c>
      <c r="X118" s="1">
        <f t="shared" si="446"/>
        <v>633.06037660176401</v>
      </c>
      <c r="Y118" s="1">
        <f t="shared" si="447"/>
        <v>11.308781125265392</v>
      </c>
      <c r="Z118" s="1">
        <f t="shared" si="448"/>
        <v>22.089666137660487</v>
      </c>
      <c r="AA118" s="1">
        <f t="shared" si="449"/>
        <v>23.002732964509395</v>
      </c>
      <c r="AB118" s="1">
        <f t="shared" si="450"/>
        <v>0</v>
      </c>
      <c r="AC118" s="1">
        <f t="shared" si="451"/>
        <v>290.20053611691026</v>
      </c>
      <c r="AD118" s="1">
        <f t="shared" si="452"/>
        <v>0</v>
      </c>
      <c r="AF118" s="94" t="s">
        <v>244</v>
      </c>
      <c r="AG118" s="182" t="s">
        <v>270</v>
      </c>
      <c r="AH118" s="1">
        <f t="shared" si="540"/>
        <v>427.02838476804766</v>
      </c>
      <c r="AI118" s="1">
        <f t="shared" si="541"/>
        <v>2.3218605679251372</v>
      </c>
      <c r="AJ118" s="1">
        <f t="shared" si="542"/>
        <v>614.2940575715968</v>
      </c>
      <c r="AK118" s="1">
        <f t="shared" si="543"/>
        <v>1266.120753203528</v>
      </c>
      <c r="AL118" s="1">
        <f t="shared" si="544"/>
        <v>5.6543905626326962</v>
      </c>
      <c r="AM118" s="1">
        <f t="shared" si="545"/>
        <v>22.089666137660487</v>
      </c>
      <c r="AN118" s="1">
        <f t="shared" si="546"/>
        <v>46.00546592901879</v>
      </c>
      <c r="AO118" s="1">
        <f t="shared" si="547"/>
        <v>0</v>
      </c>
      <c r="AP118" s="1">
        <f t="shared" si="548"/>
        <v>290.20053611691026</v>
      </c>
      <c r="AQ118" s="1">
        <f t="shared" si="549"/>
        <v>0</v>
      </c>
      <c r="AR118" s="1">
        <f t="shared" si="550"/>
        <v>2673.7151148573203</v>
      </c>
      <c r="AT118" s="94" t="s">
        <v>244</v>
      </c>
      <c r="AU118" s="182" t="s">
        <v>270</v>
      </c>
      <c r="AV118" s="22">
        <f t="shared" si="551"/>
        <v>3.9928373669574326</v>
      </c>
      <c r="AW118" s="22">
        <f t="shared" si="552"/>
        <v>4.3420118976457228E-2</v>
      </c>
      <c r="AX118" s="22">
        <f t="shared" si="553"/>
        <v>3.8292165967750451</v>
      </c>
      <c r="AY118" s="22">
        <f t="shared" si="554"/>
        <v>5.9192953381978635</v>
      </c>
      <c r="AZ118" s="22">
        <f t="shared" si="555"/>
        <v>0.1057403335757863</v>
      </c>
      <c r="BA118" s="22">
        <f t="shared" si="556"/>
        <v>0.20654468771665749</v>
      </c>
      <c r="BB118" s="22">
        <f t="shared" si="557"/>
        <v>0.21508212334111099</v>
      </c>
      <c r="BC118" s="22">
        <f t="shared" si="558"/>
        <v>0</v>
      </c>
      <c r="BD118" s="22">
        <f t="shared" si="559"/>
        <v>2.7134579008092685</v>
      </c>
      <c r="BE118" s="22">
        <f t="shared" si="560"/>
        <v>0</v>
      </c>
      <c r="BF118" s="33">
        <v>25</v>
      </c>
      <c r="BG118" s="17">
        <f t="shared" si="476"/>
        <v>16.454807202739609</v>
      </c>
      <c r="BH118" s="1">
        <f t="shared" si="477"/>
        <v>2.0807046618021365</v>
      </c>
      <c r="BI118" s="1">
        <f t="shared" si="478"/>
        <v>1.7485119349729086</v>
      </c>
      <c r="BJ118">
        <v>8</v>
      </c>
      <c r="BK118" s="1">
        <f t="shared" si="479"/>
        <v>8.4548072027396106</v>
      </c>
      <c r="BL118" s="1">
        <f t="shared" si="480"/>
        <v>0.35570514026890099</v>
      </c>
      <c r="BM118" s="1">
        <f t="shared" si="481"/>
        <v>2.0807046618021374</v>
      </c>
      <c r="BN118" s="1">
        <f t="shared" si="482"/>
        <v>-0.65812634045212803</v>
      </c>
      <c r="BO118" s="1">
        <f t="shared" si="483"/>
        <v>0.56224982798555845</v>
      </c>
      <c r="BP118" s="1">
        <f t="shared" si="484"/>
        <v>1.4225783213500094</v>
      </c>
      <c r="BQ118" s="1">
        <f t="shared" si="485"/>
        <v>0.86032849336445094</v>
      </c>
      <c r="BR118" s="94" t="s">
        <v>239</v>
      </c>
      <c r="BS118" s="94" t="s">
        <v>244</v>
      </c>
      <c r="BT118" s="182" t="s">
        <v>270</v>
      </c>
      <c r="BU118" s="1">
        <f t="shared" si="561"/>
        <v>1.4798238345494659</v>
      </c>
      <c r="BV118" s="1">
        <f t="shared" si="562"/>
        <v>0.56224982798555856</v>
      </c>
      <c r="BW118" s="1">
        <f t="shared" si="563"/>
        <v>6.7062952677667012</v>
      </c>
      <c r="BX118" s="1">
        <f t="shared" si="564"/>
        <v>8.7483689303017265</v>
      </c>
      <c r="BY118" s="1">
        <f t="shared" si="565"/>
        <v>0.16915425564916448</v>
      </c>
      <c r="BZ118" s="1">
        <f t="shared" si="566"/>
        <v>6.4269103471173206E-2</v>
      </c>
      <c r="CA118" s="1">
        <f t="shared" si="567"/>
        <v>0.76657664087966215</v>
      </c>
      <c r="CB118" s="1">
        <f t="shared" si="568"/>
        <v>0.79871119261524881</v>
      </c>
      <c r="CC118" s="1">
        <f t="shared" si="569"/>
        <v>5.565867628448664E-2</v>
      </c>
      <c r="CD118" s="94" t="s">
        <v>239</v>
      </c>
      <c r="CE118" s="94" t="s">
        <v>244</v>
      </c>
      <c r="CF118" s="182" t="s">
        <v>270</v>
      </c>
      <c r="CG118" s="1">
        <f t="shared" si="570"/>
        <v>1.4798238345494659</v>
      </c>
      <c r="CH118" s="1">
        <f t="shared" si="571"/>
        <v>0.56224982798555856</v>
      </c>
      <c r="CI118" s="1">
        <f t="shared" si="572"/>
        <v>2.2354317559222339</v>
      </c>
      <c r="CJ118" s="1">
        <f t="shared" si="573"/>
        <v>4.2775054184572578</v>
      </c>
      <c r="CK118" s="1">
        <f t="shared" si="574"/>
        <v>0.34595487083758858</v>
      </c>
      <c r="CL118" s="1">
        <f t="shared" si="575"/>
        <v>0.13144339351610729</v>
      </c>
      <c r="CM118" s="1">
        <f t="shared" si="576"/>
        <v>0.52260173564630419</v>
      </c>
      <c r="CN118" s="1">
        <f t="shared" si="577"/>
        <v>0.5883234324043578</v>
      </c>
      <c r="CO118" s="1">
        <f t="shared" si="578"/>
        <v>0.11383331794458368</v>
      </c>
      <c r="CP118" s="94" t="s">
        <v>239</v>
      </c>
      <c r="CQ118" s="94" t="s">
        <v>244</v>
      </c>
      <c r="CR118" s="182" t="s">
        <v>270</v>
      </c>
      <c r="CS118" s="1">
        <f t="shared" si="579"/>
        <v>1.6334833843947432</v>
      </c>
      <c r="CT118" s="1">
        <f t="shared" si="580"/>
        <v>0.56224982798555856</v>
      </c>
      <c r="CU118" s="1">
        <f t="shared" si="581"/>
        <v>2.2354317559222339</v>
      </c>
      <c r="CV118" s="1">
        <f t="shared" si="582"/>
        <v>4.4311649683025358</v>
      </c>
      <c r="CW118" s="1">
        <f t="shared" si="583"/>
        <v>0.36863520001614569</v>
      </c>
      <c r="CX118" s="1">
        <f t="shared" si="584"/>
        <v>0.12688532970618377</v>
      </c>
      <c r="CY118" s="1">
        <f t="shared" si="585"/>
        <v>0.50447947027767048</v>
      </c>
      <c r="CZ118" s="1">
        <f t="shared" si="586"/>
        <v>0.5679221351307624</v>
      </c>
      <c r="DA118" s="1">
        <f t="shared" si="587"/>
        <v>0.10988591889311942</v>
      </c>
      <c r="DB118" s="94" t="s">
        <v>239</v>
      </c>
      <c r="DC118" s="94" t="s">
        <v>244</v>
      </c>
      <c r="DD118" s="182" t="s">
        <v>270</v>
      </c>
      <c r="DE118" s="1">
        <f t="shared" si="590"/>
        <v>3.8292165967750451</v>
      </c>
      <c r="DF118" s="1">
        <f t="shared" si="591"/>
        <v>5.9192953381978635</v>
      </c>
      <c r="DG118" s="1">
        <f t="shared" si="592"/>
        <v>6.7062952677667012</v>
      </c>
      <c r="DH118" s="1">
        <f t="shared" si="593"/>
        <v>16.454807202739609</v>
      </c>
      <c r="DI118" s="1">
        <f t="shared" si="594"/>
        <v>0.2327111189815404</v>
      </c>
      <c r="DJ118" s="1">
        <f t="shared" si="595"/>
        <v>0.35973045841657403</v>
      </c>
      <c r="DK118" s="1">
        <f t="shared" si="596"/>
        <v>0.40755842260188563</v>
      </c>
      <c r="DL118" s="1">
        <f t="shared" si="597"/>
        <v>0.58742365181017264</v>
      </c>
      <c r="DM118" s="1">
        <f t="shared" si="598"/>
        <v>0.31153571550377473</v>
      </c>
      <c r="DN118" s="94" t="s">
        <v>244</v>
      </c>
      <c r="DO118" s="182" t="s">
        <v>270</v>
      </c>
      <c r="DP118" s="62">
        <f t="shared" si="522"/>
        <v>3.9928373669574326</v>
      </c>
      <c r="DQ118" s="62">
        <f t="shared" si="523"/>
        <v>1.7485119349729086</v>
      </c>
      <c r="DR118" s="62">
        <f t="shared" si="524"/>
        <v>2.7134579008092685</v>
      </c>
      <c r="DS118" s="1">
        <f t="shared" si="525"/>
        <v>8.4548072027396106</v>
      </c>
      <c r="DT118" s="1">
        <f t="shared" si="526"/>
        <v>0.47225646560735696</v>
      </c>
      <c r="DU118" s="1">
        <f t="shared" si="527"/>
        <v>0.20680683699166297</v>
      </c>
      <c r="DV118" s="1">
        <f t="shared" si="528"/>
        <v>0.32093669740098002</v>
      </c>
      <c r="DW118" s="1">
        <f t="shared" si="529"/>
        <v>0.42434011589681153</v>
      </c>
      <c r="DX118" s="1">
        <f t="shared" si="530"/>
        <v>0.1790999745110875</v>
      </c>
      <c r="DY118" s="182" t="s">
        <v>270</v>
      </c>
      <c r="DZ118" s="1">
        <f t="shared" si="531"/>
        <v>6.7062952677667012</v>
      </c>
      <c r="EA118" s="1">
        <f t="shared" si="532"/>
        <v>5.9192953381978635</v>
      </c>
      <c r="EB118" s="1">
        <f t="shared" si="533"/>
        <v>3.8292165967750451</v>
      </c>
      <c r="EC118" s="1">
        <f t="shared" si="534"/>
        <v>16.454807202739609</v>
      </c>
      <c r="ED118" s="1">
        <f t="shared" si="535"/>
        <v>0.40755842260188563</v>
      </c>
      <c r="EE118" s="1">
        <f t="shared" si="536"/>
        <v>0.35973045841657403</v>
      </c>
      <c r="EF118" s="1">
        <f t="shared" si="537"/>
        <v>0.2327111189815404</v>
      </c>
      <c r="EG118" s="1">
        <f t="shared" si="538"/>
        <v>0.41257634818982741</v>
      </c>
      <c r="EH118" s="1">
        <f t="shared" si="539"/>
        <v>0.31153571550377473</v>
      </c>
      <c r="EI118" s="94" t="s">
        <v>244</v>
      </c>
      <c r="EJ118" s="182" t="s">
        <v>270</v>
      </c>
      <c r="EK118" s="62">
        <f t="shared" si="302"/>
        <v>3.9928373669574326</v>
      </c>
      <c r="EL118" s="62">
        <f t="shared" si="303"/>
        <v>3.8292165967750451</v>
      </c>
      <c r="EM118" s="62">
        <f t="shared" si="304"/>
        <v>2.7134579008092685</v>
      </c>
      <c r="EN118" s="1">
        <f t="shared" si="286"/>
        <v>10.535511864541746</v>
      </c>
      <c r="EO118" s="1">
        <f t="shared" si="287"/>
        <v>0.37898845526392516</v>
      </c>
      <c r="EP118" s="1">
        <f t="shared" si="288"/>
        <v>0.36345804988010433</v>
      </c>
      <c r="EQ118" s="1">
        <f t="shared" si="289"/>
        <v>0.25755349485597046</v>
      </c>
      <c r="ER118" s="1">
        <f t="shared" si="290"/>
        <v>0.43928251979602262</v>
      </c>
      <c r="ES118" s="1">
        <f t="shared" si="291"/>
        <v>0.31476390440612195</v>
      </c>
    </row>
    <row r="119" spans="1:149" x14ac:dyDescent="0.2">
      <c r="A119" s="93" t="s">
        <v>114</v>
      </c>
      <c r="B119" s="94" t="s">
        <v>123</v>
      </c>
      <c r="C119" s="182" t="s">
        <v>270</v>
      </c>
      <c r="D119" s="101">
        <v>18.051293430000001</v>
      </c>
      <c r="E119" s="101">
        <v>0.11154099200000001</v>
      </c>
      <c r="F119" s="101">
        <v>21.123682209999998</v>
      </c>
      <c r="G119" s="101">
        <v>38.326379269999997</v>
      </c>
      <c r="H119" s="101">
        <v>0.433497615</v>
      </c>
      <c r="I119" s="101">
        <v>1.1177079270000001</v>
      </c>
      <c r="J119" s="101">
        <v>0.40300289</v>
      </c>
      <c r="K119" s="101">
        <v>0.13077493700000001</v>
      </c>
      <c r="L119" s="101">
        <v>20.302120729999999</v>
      </c>
      <c r="M119" s="4">
        <v>1</v>
      </c>
      <c r="N119" s="4">
        <v>0</v>
      </c>
      <c r="O119">
        <f t="shared" si="588"/>
        <v>20.302120729999999</v>
      </c>
      <c r="P119" s="30">
        <f t="shared" si="589"/>
        <v>0</v>
      </c>
      <c r="Q119" s="23"/>
      <c r="R119" s="33">
        <v>25</v>
      </c>
      <c r="S119" s="94" t="s">
        <v>123</v>
      </c>
      <c r="T119" s="182" t="s">
        <v>270</v>
      </c>
      <c r="U119" s="1">
        <f t="shared" si="443"/>
        <v>447.81179434383529</v>
      </c>
      <c r="V119" s="1">
        <f t="shared" si="444"/>
        <v>3.5992575669570832</v>
      </c>
      <c r="W119" s="1">
        <f t="shared" si="445"/>
        <v>414.35233836798744</v>
      </c>
      <c r="X119" s="1">
        <f t="shared" si="446"/>
        <v>637.81626343817595</v>
      </c>
      <c r="Y119" s="1">
        <f t="shared" si="447"/>
        <v>9.2037710191082791</v>
      </c>
      <c r="Z119" s="1">
        <f t="shared" si="448"/>
        <v>19.930597842368048</v>
      </c>
      <c r="AA119" s="1">
        <f t="shared" si="449"/>
        <v>8.4134215031315236</v>
      </c>
      <c r="AB119" s="1">
        <f t="shared" si="450"/>
        <v>1.8435259397722499</v>
      </c>
      <c r="AC119" s="1">
        <f t="shared" si="451"/>
        <v>282.56257105080027</v>
      </c>
      <c r="AD119" s="1">
        <f t="shared" si="452"/>
        <v>0</v>
      </c>
      <c r="AF119" s="94" t="s">
        <v>123</v>
      </c>
      <c r="AG119" s="182" t="s">
        <v>270</v>
      </c>
      <c r="AH119" s="1">
        <f t="shared" si="540"/>
        <v>447.81179434383529</v>
      </c>
      <c r="AI119" s="1">
        <f t="shared" si="541"/>
        <v>1.7996287834785416</v>
      </c>
      <c r="AJ119" s="1">
        <f t="shared" si="542"/>
        <v>621.52850755198119</v>
      </c>
      <c r="AK119" s="1">
        <f t="shared" si="543"/>
        <v>1275.6325268763519</v>
      </c>
      <c r="AL119" s="1">
        <f t="shared" si="544"/>
        <v>4.6018855095541396</v>
      </c>
      <c r="AM119" s="1">
        <f t="shared" si="545"/>
        <v>19.930597842368048</v>
      </c>
      <c r="AN119" s="1">
        <f t="shared" si="546"/>
        <v>16.826843006263047</v>
      </c>
      <c r="AO119" s="1">
        <f t="shared" si="547"/>
        <v>1.8435259397722499</v>
      </c>
      <c r="AP119" s="1">
        <f t="shared" si="548"/>
        <v>282.56257105080027</v>
      </c>
      <c r="AQ119" s="1">
        <f t="shared" si="549"/>
        <v>0</v>
      </c>
      <c r="AR119" s="1">
        <f t="shared" si="550"/>
        <v>2672.5378809044046</v>
      </c>
      <c r="AT119" s="94" t="s">
        <v>123</v>
      </c>
      <c r="AU119" s="182" t="s">
        <v>270</v>
      </c>
      <c r="AV119" s="22">
        <f t="shared" si="551"/>
        <v>4.1890126005650181</v>
      </c>
      <c r="AW119" s="22">
        <f t="shared" si="552"/>
        <v>3.3668910669837453E-2</v>
      </c>
      <c r="AX119" s="22">
        <f t="shared" si="553"/>
        <v>3.8760193197688921</v>
      </c>
      <c r="AY119" s="22">
        <f t="shared" si="554"/>
        <v>5.9663912342968803</v>
      </c>
      <c r="AZ119" s="22">
        <f t="shared" si="555"/>
        <v>8.6095795731000666E-2</v>
      </c>
      <c r="BA119" s="22">
        <f t="shared" si="556"/>
        <v>0.18643887131380343</v>
      </c>
      <c r="BB119" s="22">
        <f t="shared" si="557"/>
        <v>7.8702546774419957E-2</v>
      </c>
      <c r="BC119" s="22">
        <f t="shared" si="558"/>
        <v>1.7245087085055538E-2</v>
      </c>
      <c r="BD119" s="22">
        <f t="shared" si="559"/>
        <v>2.6432045460397671</v>
      </c>
      <c r="BE119" s="22">
        <f t="shared" si="560"/>
        <v>0</v>
      </c>
      <c r="BF119" s="33">
        <v>25</v>
      </c>
      <c r="BG119" s="17">
        <f t="shared" si="476"/>
        <v>16.691872787755614</v>
      </c>
      <c r="BH119" s="1">
        <f t="shared" si="477"/>
        <v>2.0336087657031197</v>
      </c>
      <c r="BI119" s="1">
        <f t="shared" si="478"/>
        <v>1.8424105540657725</v>
      </c>
      <c r="BJ119">
        <v>8</v>
      </c>
      <c r="BK119" s="1">
        <f t="shared" si="479"/>
        <v>8.6746277006705572</v>
      </c>
      <c r="BL119" s="1">
        <f t="shared" si="480"/>
        <v>0.30620357771464157</v>
      </c>
      <c r="BM119" s="1">
        <f t="shared" si="481"/>
        <v>2.0336087657031214</v>
      </c>
      <c r="BN119" s="1">
        <f t="shared" si="482"/>
        <v>-1.19166595540689</v>
      </c>
      <c r="BO119" s="1">
        <f t="shared" si="483"/>
        <v>0.49264244902844501</v>
      </c>
      <c r="BP119" s="1">
        <f t="shared" si="484"/>
        <v>0.84194281029623141</v>
      </c>
      <c r="BQ119" s="1">
        <f t="shared" si="485"/>
        <v>0.34930036126778641</v>
      </c>
      <c r="BR119" s="94" t="s">
        <v>239</v>
      </c>
      <c r="BS119" s="94" t="s">
        <v>123</v>
      </c>
      <c r="BT119" s="182" t="s">
        <v>270</v>
      </c>
      <c r="BU119" s="1">
        <f t="shared" si="561"/>
        <v>1.4915978085742201</v>
      </c>
      <c r="BV119" s="1">
        <f t="shared" si="562"/>
        <v>0.49264244902844501</v>
      </c>
      <c r="BW119" s="1">
        <f t="shared" si="563"/>
        <v>6.8494622336898408</v>
      </c>
      <c r="BX119" s="1">
        <f t="shared" si="564"/>
        <v>8.833702491292506</v>
      </c>
      <c r="BY119" s="1">
        <f t="shared" si="565"/>
        <v>0.16885307265492666</v>
      </c>
      <c r="BZ119" s="1">
        <f t="shared" si="566"/>
        <v>5.5768512638279248E-2</v>
      </c>
      <c r="CA119" s="1">
        <f t="shared" si="567"/>
        <v>0.77537841470679414</v>
      </c>
      <c r="CB119" s="1">
        <f t="shared" si="568"/>
        <v>0.80326267102593374</v>
      </c>
      <c r="CC119" s="1">
        <f t="shared" si="569"/>
        <v>4.8296948676023355E-2</v>
      </c>
      <c r="CD119" s="94" t="s">
        <v>239</v>
      </c>
      <c r="CE119" s="94" t="s">
        <v>123</v>
      </c>
      <c r="CF119" s="182" t="s">
        <v>270</v>
      </c>
      <c r="CG119" s="1">
        <f t="shared" si="570"/>
        <v>1.4915978085742201</v>
      </c>
      <c r="CH119" s="1">
        <f t="shared" si="571"/>
        <v>0.49264244902844501</v>
      </c>
      <c r="CI119" s="1">
        <f t="shared" si="572"/>
        <v>2.2831540778966137</v>
      </c>
      <c r="CJ119" s="1">
        <f t="shared" si="573"/>
        <v>4.2673943354992794</v>
      </c>
      <c r="CK119" s="1">
        <f t="shared" si="574"/>
        <v>0.34953362433980573</v>
      </c>
      <c r="CL119" s="1">
        <f t="shared" si="575"/>
        <v>0.11544338542381424</v>
      </c>
      <c r="CM119" s="1">
        <f t="shared" si="576"/>
        <v>0.53502299023637989</v>
      </c>
      <c r="CN119" s="1">
        <f t="shared" si="577"/>
        <v>0.59274468294828697</v>
      </c>
      <c r="CO119" s="1">
        <f t="shared" si="578"/>
        <v>9.997690447590131E-2</v>
      </c>
      <c r="CP119" s="94" t="s">
        <v>239</v>
      </c>
      <c r="CQ119" s="94" t="s">
        <v>123</v>
      </c>
      <c r="CR119" s="182" t="s">
        <v>270</v>
      </c>
      <c r="CS119" s="1">
        <f t="shared" si="579"/>
        <v>1.6916884353702235</v>
      </c>
      <c r="CT119" s="1">
        <f t="shared" si="580"/>
        <v>0.49264244902844501</v>
      </c>
      <c r="CU119" s="1">
        <f t="shared" si="581"/>
        <v>2.2831540778966137</v>
      </c>
      <c r="CV119" s="1">
        <f t="shared" si="582"/>
        <v>4.4674849622952824</v>
      </c>
      <c r="CW119" s="1">
        <f t="shared" si="583"/>
        <v>0.37866684491335728</v>
      </c>
      <c r="CX119" s="1">
        <f t="shared" si="584"/>
        <v>0.1102728835544502</v>
      </c>
      <c r="CY119" s="1">
        <f t="shared" si="585"/>
        <v>0.51106027153219247</v>
      </c>
      <c r="CZ119" s="1">
        <f t="shared" si="586"/>
        <v>0.56619671330941757</v>
      </c>
      <c r="DA119" s="1">
        <f t="shared" si="587"/>
        <v>9.5499118506717107E-2</v>
      </c>
      <c r="DB119" s="94" t="s">
        <v>239</v>
      </c>
      <c r="DC119" s="94" t="s">
        <v>123</v>
      </c>
      <c r="DD119" s="182" t="s">
        <v>270</v>
      </c>
      <c r="DE119" s="1">
        <f t="shared" si="590"/>
        <v>3.8760193197688921</v>
      </c>
      <c r="DF119" s="1">
        <f t="shared" si="591"/>
        <v>5.9663912342968803</v>
      </c>
      <c r="DG119" s="1">
        <f t="shared" si="592"/>
        <v>6.8494622336898408</v>
      </c>
      <c r="DH119" s="1">
        <f t="shared" si="593"/>
        <v>16.691872787755614</v>
      </c>
      <c r="DI119" s="1">
        <f t="shared" si="594"/>
        <v>0.23220997242515296</v>
      </c>
      <c r="DJ119" s="1">
        <f t="shared" si="595"/>
        <v>0.35744288913306055</v>
      </c>
      <c r="DK119" s="1">
        <f t="shared" si="596"/>
        <v>0.41034713844178644</v>
      </c>
      <c r="DL119" s="1">
        <f t="shared" si="597"/>
        <v>0.58906858300831666</v>
      </c>
      <c r="DM119" s="1">
        <f t="shared" si="598"/>
        <v>0.30955462239133508</v>
      </c>
      <c r="DN119" s="94" t="s">
        <v>123</v>
      </c>
      <c r="DO119" s="182" t="s">
        <v>270</v>
      </c>
      <c r="DP119" s="62">
        <f t="shared" si="522"/>
        <v>4.1890126005650181</v>
      </c>
      <c r="DQ119" s="62">
        <f t="shared" si="523"/>
        <v>1.8424105540657725</v>
      </c>
      <c r="DR119" s="62">
        <f t="shared" si="524"/>
        <v>2.6432045460397671</v>
      </c>
      <c r="DS119" s="1">
        <f t="shared" si="525"/>
        <v>8.6746277006705572</v>
      </c>
      <c r="DT119" s="1">
        <f t="shared" si="526"/>
        <v>0.48290402137272165</v>
      </c>
      <c r="DU119" s="1">
        <f t="shared" si="527"/>
        <v>0.21239073510017639</v>
      </c>
      <c r="DV119" s="1">
        <f t="shared" si="528"/>
        <v>0.30470524352710199</v>
      </c>
      <c r="DW119" s="1">
        <f t="shared" si="529"/>
        <v>0.41090061107719017</v>
      </c>
      <c r="DX119" s="1">
        <f t="shared" si="530"/>
        <v>0.18393577212520398</v>
      </c>
      <c r="DY119" s="182" t="s">
        <v>270</v>
      </c>
      <c r="DZ119" s="1">
        <f t="shared" si="531"/>
        <v>6.8322171466047852</v>
      </c>
      <c r="EA119" s="1">
        <f t="shared" si="532"/>
        <v>5.9663912342968803</v>
      </c>
      <c r="EB119" s="1">
        <f t="shared" si="533"/>
        <v>3.8760193197688921</v>
      </c>
      <c r="EC119" s="1">
        <f t="shared" si="534"/>
        <v>16.674627700670559</v>
      </c>
      <c r="ED119" s="1">
        <f t="shared" si="535"/>
        <v>0.40973731283547832</v>
      </c>
      <c r="EE119" s="1">
        <f t="shared" si="536"/>
        <v>0.35781256058010497</v>
      </c>
      <c r="EF119" s="1">
        <f t="shared" si="537"/>
        <v>0.23245012658441666</v>
      </c>
      <c r="EG119" s="1">
        <f t="shared" si="538"/>
        <v>0.41135640687446917</v>
      </c>
      <c r="EH119" s="1">
        <f t="shared" si="539"/>
        <v>0.30987476725552932</v>
      </c>
      <c r="EI119" s="94" t="s">
        <v>123</v>
      </c>
      <c r="EJ119" s="182" t="s">
        <v>270</v>
      </c>
      <c r="EK119" s="62">
        <f t="shared" si="302"/>
        <v>4.1890126005650181</v>
      </c>
      <c r="EL119" s="62">
        <f t="shared" si="303"/>
        <v>3.8760193197688921</v>
      </c>
      <c r="EM119" s="62">
        <f t="shared" si="304"/>
        <v>2.6432045460397671</v>
      </c>
      <c r="EN119" s="1">
        <f t="shared" si="286"/>
        <v>10.708236466373677</v>
      </c>
      <c r="EO119" s="1">
        <f t="shared" si="287"/>
        <v>0.39119537691565553</v>
      </c>
      <c r="EP119" s="1">
        <f t="shared" si="288"/>
        <v>0.36196616799979003</v>
      </c>
      <c r="EQ119" s="1">
        <f t="shared" si="289"/>
        <v>0.24683845508455446</v>
      </c>
      <c r="ER119" s="1">
        <f t="shared" si="290"/>
        <v>0.42782153908444948</v>
      </c>
      <c r="ES119" s="1">
        <f t="shared" si="291"/>
        <v>0.3134718967983241</v>
      </c>
    </row>
    <row r="120" spans="1:149" x14ac:dyDescent="0.2">
      <c r="A120" s="93" t="s">
        <v>114</v>
      </c>
      <c r="B120" s="94" t="s">
        <v>124</v>
      </c>
      <c r="C120" s="182" t="s">
        <v>270</v>
      </c>
      <c r="D120" s="101">
        <v>17.681850189999999</v>
      </c>
      <c r="E120" s="101">
        <v>0.101627257</v>
      </c>
      <c r="F120" s="101">
        <v>21.204539929999999</v>
      </c>
      <c r="G120" s="101">
        <v>38.182297699999999</v>
      </c>
      <c r="H120" s="101">
        <v>0.54173183000000003</v>
      </c>
      <c r="I120" s="101">
        <v>1.092593819</v>
      </c>
      <c r="J120" s="101">
        <v>0.45440502799999999</v>
      </c>
      <c r="K120" s="101">
        <v>0</v>
      </c>
      <c r="L120" s="101">
        <v>20.740954240000001</v>
      </c>
      <c r="M120" s="4">
        <v>1</v>
      </c>
      <c r="N120" s="4">
        <v>0</v>
      </c>
      <c r="O120">
        <f t="shared" si="588"/>
        <v>20.740954240000001</v>
      </c>
      <c r="P120" s="30">
        <f t="shared" si="589"/>
        <v>0</v>
      </c>
      <c r="Q120" s="23"/>
      <c r="R120" s="33">
        <v>25</v>
      </c>
      <c r="S120" s="94" t="s">
        <v>124</v>
      </c>
      <c r="T120" s="182" t="s">
        <v>270</v>
      </c>
      <c r="U120" s="1">
        <f t="shared" si="443"/>
        <v>438.64674249565854</v>
      </c>
      <c r="V120" s="1">
        <f t="shared" si="444"/>
        <v>3.2793564698289774</v>
      </c>
      <c r="W120" s="1">
        <f t="shared" si="445"/>
        <v>415.9384058454296</v>
      </c>
      <c r="X120" s="1">
        <f t="shared" si="446"/>
        <v>635.41850058245961</v>
      </c>
      <c r="Y120" s="1">
        <f t="shared" si="447"/>
        <v>11.50173736730361</v>
      </c>
      <c r="Z120" s="1">
        <f t="shared" si="448"/>
        <v>19.482771380171183</v>
      </c>
      <c r="AA120" s="1">
        <f t="shared" si="449"/>
        <v>9.4865350313152401</v>
      </c>
      <c r="AB120" s="1">
        <f t="shared" si="450"/>
        <v>0</v>
      </c>
      <c r="AC120" s="1">
        <f t="shared" si="451"/>
        <v>288.67020514961729</v>
      </c>
      <c r="AD120" s="1">
        <f t="shared" si="452"/>
        <v>0</v>
      </c>
      <c r="AF120" s="94" t="s">
        <v>124</v>
      </c>
      <c r="AG120" s="182" t="s">
        <v>270</v>
      </c>
      <c r="AH120" s="1">
        <f t="shared" si="540"/>
        <v>438.64674249565854</v>
      </c>
      <c r="AI120" s="1">
        <f t="shared" si="541"/>
        <v>1.6396782349144887</v>
      </c>
      <c r="AJ120" s="1">
        <f t="shared" si="542"/>
        <v>623.90760876814443</v>
      </c>
      <c r="AK120" s="1">
        <f t="shared" si="543"/>
        <v>1270.8370011649192</v>
      </c>
      <c r="AL120" s="1">
        <f t="shared" si="544"/>
        <v>5.750868683651805</v>
      </c>
      <c r="AM120" s="1">
        <f t="shared" si="545"/>
        <v>19.482771380171183</v>
      </c>
      <c r="AN120" s="1">
        <f t="shared" si="546"/>
        <v>18.97307006263048</v>
      </c>
      <c r="AO120" s="1">
        <f t="shared" si="547"/>
        <v>0</v>
      </c>
      <c r="AP120" s="1">
        <f t="shared" si="548"/>
        <v>288.67020514961729</v>
      </c>
      <c r="AQ120" s="1">
        <f t="shared" si="549"/>
        <v>0</v>
      </c>
      <c r="AR120" s="1">
        <f t="shared" si="550"/>
        <v>2667.9079459397071</v>
      </c>
      <c r="AT120" s="94" t="s">
        <v>124</v>
      </c>
      <c r="AU120" s="182" t="s">
        <v>270</v>
      </c>
      <c r="AV120" s="22">
        <f t="shared" si="551"/>
        <v>4.1103999030704532</v>
      </c>
      <c r="AW120" s="22">
        <f t="shared" si="552"/>
        <v>3.0729662869551356E-2</v>
      </c>
      <c r="AX120" s="22">
        <f t="shared" si="553"/>
        <v>3.89760829715327</v>
      </c>
      <c r="AY120" s="22">
        <f t="shared" si="554"/>
        <v>5.954276847796641</v>
      </c>
      <c r="AZ120" s="22">
        <f t="shared" si="555"/>
        <v>0.10777861905625455</v>
      </c>
      <c r="BA120" s="22">
        <f t="shared" si="556"/>
        <v>0.18256600091676739</v>
      </c>
      <c r="BB120" s="22">
        <f t="shared" si="557"/>
        <v>8.8894887150743063E-2</v>
      </c>
      <c r="BC120" s="22">
        <f t="shared" si="558"/>
        <v>0</v>
      </c>
      <c r="BD120" s="22">
        <f t="shared" si="559"/>
        <v>2.7050240394252065</v>
      </c>
      <c r="BE120" s="22">
        <f t="shared" si="560"/>
        <v>0</v>
      </c>
      <c r="BF120" s="33">
        <v>25</v>
      </c>
      <c r="BG120" s="17">
        <f t="shared" si="476"/>
        <v>16.667309087445574</v>
      </c>
      <c r="BH120" s="1">
        <f t="shared" si="477"/>
        <v>2.045723152203359</v>
      </c>
      <c r="BI120" s="1">
        <f t="shared" si="478"/>
        <v>1.851885144949911</v>
      </c>
      <c r="BJ120">
        <v>8</v>
      </c>
      <c r="BK120" s="1">
        <f t="shared" si="479"/>
        <v>8.6673090874455703</v>
      </c>
      <c r="BL120" s="1">
        <f t="shared" si="480"/>
        <v>0.32107428284257333</v>
      </c>
      <c r="BM120" s="1">
        <f t="shared" si="481"/>
        <v>2.0457231522033581</v>
      </c>
      <c r="BN120" s="1">
        <f t="shared" si="482"/>
        <v>-1.1865033198410515</v>
      </c>
      <c r="BO120" s="1">
        <f t="shared" si="483"/>
        <v>0.50364028375934067</v>
      </c>
      <c r="BP120" s="1">
        <f t="shared" si="484"/>
        <v>0.85921983236230659</v>
      </c>
      <c r="BQ120" s="1">
        <f t="shared" si="485"/>
        <v>0.35557954860296592</v>
      </c>
      <c r="BR120" s="94" t="s">
        <v>239</v>
      </c>
      <c r="BS120" s="94" t="s">
        <v>124</v>
      </c>
      <c r="BT120" s="182" t="s">
        <v>270</v>
      </c>
      <c r="BU120" s="1">
        <f t="shared" si="561"/>
        <v>1.4885692119491603</v>
      </c>
      <c r="BV120" s="1">
        <f t="shared" si="562"/>
        <v>0.50364028375934067</v>
      </c>
      <c r="BW120" s="1">
        <f t="shared" si="563"/>
        <v>6.8154239424956593</v>
      </c>
      <c r="BX120" s="1">
        <f t="shared" si="564"/>
        <v>8.8076334382041601</v>
      </c>
      <c r="BY120" s="1">
        <f t="shared" si="565"/>
        <v>0.16900898775967604</v>
      </c>
      <c r="BZ120" s="1">
        <f t="shared" si="566"/>
        <v>5.7182248477183541E-2</v>
      </c>
      <c r="CA120" s="1">
        <f t="shared" si="567"/>
        <v>0.77380876376314045</v>
      </c>
      <c r="CB120" s="1">
        <f t="shared" si="568"/>
        <v>0.80239988800173223</v>
      </c>
      <c r="CC120" s="1">
        <f t="shared" si="569"/>
        <v>4.9521279826754971E-2</v>
      </c>
      <c r="CD120" s="94" t="s">
        <v>239</v>
      </c>
      <c r="CE120" s="94" t="s">
        <v>124</v>
      </c>
      <c r="CF120" s="182" t="s">
        <v>270</v>
      </c>
      <c r="CG120" s="1">
        <f t="shared" si="570"/>
        <v>1.4885692119491603</v>
      </c>
      <c r="CH120" s="1">
        <f t="shared" si="571"/>
        <v>0.50364028375934067</v>
      </c>
      <c r="CI120" s="1">
        <f t="shared" si="572"/>
        <v>2.2718079808318863</v>
      </c>
      <c r="CJ120" s="1">
        <f t="shared" si="573"/>
        <v>4.2640174765403867</v>
      </c>
      <c r="CK120" s="1">
        <f t="shared" si="574"/>
        <v>0.34910016671810451</v>
      </c>
      <c r="CL120" s="1">
        <f t="shared" si="575"/>
        <v>0.11811402897156265</v>
      </c>
      <c r="CM120" s="1">
        <f t="shared" si="576"/>
        <v>0.53278580431033296</v>
      </c>
      <c r="CN120" s="1">
        <f t="shared" si="577"/>
        <v>0.59184281879611422</v>
      </c>
      <c r="CO120" s="1">
        <f t="shared" si="578"/>
        <v>0.10228974963270442</v>
      </c>
      <c r="CP120" s="94" t="s">
        <v>239</v>
      </c>
      <c r="CQ120" s="94" t="s">
        <v>124</v>
      </c>
      <c r="CR120" s="182" t="s">
        <v>270</v>
      </c>
      <c r="CS120" s="1">
        <f t="shared" si="579"/>
        <v>1.6969840066969646</v>
      </c>
      <c r="CT120" s="1">
        <f t="shared" si="580"/>
        <v>0.50364028375934067</v>
      </c>
      <c r="CU120" s="1">
        <f t="shared" si="581"/>
        <v>2.2718079808318863</v>
      </c>
      <c r="CV120" s="1">
        <f t="shared" si="582"/>
        <v>4.4724322712881914</v>
      </c>
      <c r="CW120" s="1">
        <f t="shared" si="583"/>
        <v>0.37943201903607215</v>
      </c>
      <c r="CX120" s="1">
        <f t="shared" si="584"/>
        <v>0.11260992972270936</v>
      </c>
      <c r="CY120" s="1">
        <f t="shared" si="585"/>
        <v>0.50795805124121851</v>
      </c>
      <c r="CZ120" s="1">
        <f t="shared" si="586"/>
        <v>0.56426301610257323</v>
      </c>
      <c r="DA120" s="1">
        <f t="shared" si="587"/>
        <v>9.7523059858246636E-2</v>
      </c>
      <c r="DB120" s="94" t="s">
        <v>239</v>
      </c>
      <c r="DC120" s="94" t="s">
        <v>124</v>
      </c>
      <c r="DD120" s="182" t="s">
        <v>270</v>
      </c>
      <c r="DE120" s="1">
        <f t="shared" si="590"/>
        <v>3.89760829715327</v>
      </c>
      <c r="DF120" s="1">
        <f t="shared" si="591"/>
        <v>5.954276847796641</v>
      </c>
      <c r="DG120" s="1">
        <f t="shared" si="592"/>
        <v>6.8154239424956593</v>
      </c>
      <c r="DH120" s="1">
        <f t="shared" si="593"/>
        <v>16.66730908744557</v>
      </c>
      <c r="DI120" s="1">
        <f t="shared" si="594"/>
        <v>0.2338474841202226</v>
      </c>
      <c r="DJ120" s="1">
        <f t="shared" si="595"/>
        <v>0.3572428408543537</v>
      </c>
      <c r="DK120" s="1">
        <f t="shared" si="596"/>
        <v>0.40890967502542369</v>
      </c>
      <c r="DL120" s="1">
        <f t="shared" si="597"/>
        <v>0.58753109545260052</v>
      </c>
      <c r="DM120" s="1">
        <f t="shared" si="598"/>
        <v>0.30938137549999162</v>
      </c>
      <c r="DN120" s="94" t="s">
        <v>124</v>
      </c>
      <c r="DO120" s="182" t="s">
        <v>270</v>
      </c>
      <c r="DP120" s="62">
        <f t="shared" si="522"/>
        <v>4.1103999030704532</v>
      </c>
      <c r="DQ120" s="62">
        <f t="shared" si="523"/>
        <v>1.851885144949911</v>
      </c>
      <c r="DR120" s="62">
        <f t="shared" si="524"/>
        <v>2.7050240394252065</v>
      </c>
      <c r="DS120" s="1">
        <f t="shared" si="525"/>
        <v>8.6673090874455703</v>
      </c>
      <c r="DT120" s="1">
        <f t="shared" si="526"/>
        <v>0.47424175849737354</v>
      </c>
      <c r="DU120" s="1">
        <f t="shared" si="527"/>
        <v>0.21366321729916507</v>
      </c>
      <c r="DV120" s="1">
        <f t="shared" si="528"/>
        <v>0.31209502420346141</v>
      </c>
      <c r="DW120" s="1">
        <f t="shared" si="529"/>
        <v>0.41892663285304393</v>
      </c>
      <c r="DX120" s="1">
        <f t="shared" si="530"/>
        <v>0.18503777403539168</v>
      </c>
      <c r="DY120" s="182" t="s">
        <v>270</v>
      </c>
      <c r="DZ120" s="1">
        <f t="shared" si="531"/>
        <v>6.8154239424956593</v>
      </c>
      <c r="EA120" s="1">
        <f t="shared" si="532"/>
        <v>5.954276847796641</v>
      </c>
      <c r="EB120" s="1">
        <f t="shared" si="533"/>
        <v>3.89760829715327</v>
      </c>
      <c r="EC120" s="1">
        <f t="shared" si="534"/>
        <v>16.66730908744557</v>
      </c>
      <c r="ED120" s="1">
        <f t="shared" si="535"/>
        <v>0.40890967502542369</v>
      </c>
      <c r="EE120" s="1">
        <f t="shared" si="536"/>
        <v>0.3572428408543537</v>
      </c>
      <c r="EF120" s="1">
        <f t="shared" si="537"/>
        <v>0.2338474841202226</v>
      </c>
      <c r="EG120" s="1">
        <f t="shared" si="538"/>
        <v>0.41246890454739948</v>
      </c>
      <c r="EH120" s="1">
        <f t="shared" si="539"/>
        <v>0.30938137549999162</v>
      </c>
      <c r="EI120" s="94" t="s">
        <v>124</v>
      </c>
      <c r="EJ120" s="182" t="s">
        <v>270</v>
      </c>
      <c r="EK120" s="62">
        <f t="shared" si="302"/>
        <v>4.1103999030704532</v>
      </c>
      <c r="EL120" s="62">
        <f t="shared" si="303"/>
        <v>3.89760829715327</v>
      </c>
      <c r="EM120" s="62">
        <f t="shared" si="304"/>
        <v>2.7050240394252065</v>
      </c>
      <c r="EN120" s="1">
        <f t="shared" si="286"/>
        <v>10.71303223964893</v>
      </c>
      <c r="EO120" s="1">
        <f t="shared" si="287"/>
        <v>0.38368221163919064</v>
      </c>
      <c r="EP120" s="1">
        <f t="shared" si="288"/>
        <v>0.3638193379768076</v>
      </c>
      <c r="EQ120" s="1">
        <f t="shared" si="289"/>
        <v>0.25249845038400176</v>
      </c>
      <c r="ER120" s="1">
        <f t="shared" si="290"/>
        <v>0.43440811937240553</v>
      </c>
      <c r="ES120" s="1">
        <f t="shared" si="291"/>
        <v>0.31507678907595194</v>
      </c>
    </row>
    <row r="121" spans="1:149" x14ac:dyDescent="0.2">
      <c r="A121" s="93" t="s">
        <v>114</v>
      </c>
      <c r="B121" s="94" t="s">
        <v>245</v>
      </c>
      <c r="C121" s="182" t="s">
        <v>270</v>
      </c>
      <c r="D121" s="101">
        <v>17.132081500000002</v>
      </c>
      <c r="E121" s="101">
        <v>7.5366375999999999E-2</v>
      </c>
      <c r="F121" s="101">
        <v>20.905042810000001</v>
      </c>
      <c r="G121" s="101">
        <v>37.727672220000002</v>
      </c>
      <c r="H121" s="101">
        <v>0.57095021999999995</v>
      </c>
      <c r="I121" s="101">
        <v>1.0585145929999999</v>
      </c>
      <c r="J121" s="101">
        <v>0.47339498699999999</v>
      </c>
      <c r="K121" s="101">
        <v>0.17123634300000001</v>
      </c>
      <c r="L121" s="101">
        <v>21.885740949999999</v>
      </c>
      <c r="M121" s="4">
        <v>1</v>
      </c>
      <c r="N121" s="4">
        <v>0</v>
      </c>
      <c r="O121">
        <f t="shared" si="588"/>
        <v>21.885740949999999</v>
      </c>
      <c r="P121" s="30">
        <f t="shared" si="589"/>
        <v>0</v>
      </c>
      <c r="Q121" s="23"/>
      <c r="R121" s="33">
        <v>25</v>
      </c>
      <c r="S121" s="94" t="s">
        <v>245</v>
      </c>
      <c r="T121" s="182" t="s">
        <v>270</v>
      </c>
      <c r="U121" s="1">
        <f t="shared" si="443"/>
        <v>425.00822376581493</v>
      </c>
      <c r="V121" s="1">
        <f t="shared" si="444"/>
        <v>2.431957921910294</v>
      </c>
      <c r="W121" s="1">
        <f t="shared" si="445"/>
        <v>410.06360945468816</v>
      </c>
      <c r="X121" s="1">
        <f t="shared" si="446"/>
        <v>627.85275786320517</v>
      </c>
      <c r="Y121" s="1">
        <f t="shared" si="447"/>
        <v>12.12208535031847</v>
      </c>
      <c r="Z121" s="1">
        <f t="shared" si="448"/>
        <v>18.875081900855918</v>
      </c>
      <c r="AA121" s="1">
        <f t="shared" si="449"/>
        <v>9.8829851148225476</v>
      </c>
      <c r="AB121" s="1">
        <f t="shared" si="450"/>
        <v>2.4139077975792742</v>
      </c>
      <c r="AC121" s="1">
        <f t="shared" si="451"/>
        <v>304.60321433542106</v>
      </c>
      <c r="AD121" s="1">
        <f t="shared" si="452"/>
        <v>0</v>
      </c>
      <c r="AF121" s="94" t="s">
        <v>245</v>
      </c>
      <c r="AG121" s="182" t="s">
        <v>270</v>
      </c>
      <c r="AH121" s="1">
        <f t="shared" si="540"/>
        <v>425.00822376581493</v>
      </c>
      <c r="AI121" s="1">
        <f t="shared" si="541"/>
        <v>1.215978960955147</v>
      </c>
      <c r="AJ121" s="1">
        <f t="shared" si="542"/>
        <v>615.0954141820323</v>
      </c>
      <c r="AK121" s="1">
        <f t="shared" si="543"/>
        <v>1255.7055157264103</v>
      </c>
      <c r="AL121" s="1">
        <f t="shared" si="544"/>
        <v>6.0610426751592348</v>
      </c>
      <c r="AM121" s="1">
        <f t="shared" si="545"/>
        <v>18.875081900855918</v>
      </c>
      <c r="AN121" s="1">
        <f t="shared" si="546"/>
        <v>19.765970229645095</v>
      </c>
      <c r="AO121" s="1">
        <f t="shared" si="547"/>
        <v>2.4139077975792742</v>
      </c>
      <c r="AP121" s="1">
        <f t="shared" si="548"/>
        <v>304.60321433542106</v>
      </c>
      <c r="AQ121" s="1">
        <f t="shared" si="549"/>
        <v>0</v>
      </c>
      <c r="AR121" s="1">
        <f t="shared" si="550"/>
        <v>2648.744349573873</v>
      </c>
      <c r="AT121" s="94" t="s">
        <v>245</v>
      </c>
      <c r="AU121" s="182" t="s">
        <v>270</v>
      </c>
      <c r="AV121" s="22">
        <f t="shared" si="551"/>
        <v>4.0114122738401479</v>
      </c>
      <c r="AW121" s="22">
        <f t="shared" si="552"/>
        <v>2.2953875506157708E-2</v>
      </c>
      <c r="AX121" s="22">
        <f t="shared" si="553"/>
        <v>3.8703585108228618</v>
      </c>
      <c r="AY121" s="22">
        <f t="shared" si="554"/>
        <v>5.9259471187188506</v>
      </c>
      <c r="AZ121" s="22">
        <f t="shared" si="555"/>
        <v>0.11441350835036851</v>
      </c>
      <c r="BA121" s="22">
        <f t="shared" si="556"/>
        <v>0.1781512238420869</v>
      </c>
      <c r="BB121" s="22">
        <f t="shared" si="557"/>
        <v>9.3279907481563021E-2</v>
      </c>
      <c r="BC121" s="22">
        <f t="shared" si="558"/>
        <v>2.2783510590288006E-2</v>
      </c>
      <c r="BD121" s="22">
        <f t="shared" si="559"/>
        <v>2.8749774811640965</v>
      </c>
      <c r="BE121" s="22">
        <f t="shared" si="560"/>
        <v>0</v>
      </c>
      <c r="BF121" s="33">
        <v>25</v>
      </c>
      <c r="BG121" s="17">
        <f t="shared" si="476"/>
        <v>16.705478895136245</v>
      </c>
      <c r="BH121" s="1">
        <f t="shared" si="477"/>
        <v>2.0740528812811494</v>
      </c>
      <c r="BI121" s="1">
        <f t="shared" si="478"/>
        <v>1.7963056295417124</v>
      </c>
      <c r="BJ121">
        <v>8</v>
      </c>
      <c r="BK121" s="1">
        <f t="shared" si="479"/>
        <v>8.6826953845459567</v>
      </c>
      <c r="BL121" s="1">
        <f t="shared" si="480"/>
        <v>0.31551860769861306</v>
      </c>
      <c r="BM121" s="1">
        <f t="shared" si="481"/>
        <v>2.0740528812811476</v>
      </c>
      <c r="BN121" s="1">
        <f t="shared" si="482"/>
        <v>-1.1616963986336266</v>
      </c>
      <c r="BO121" s="1">
        <f t="shared" si="483"/>
        <v>0.49366983154069999</v>
      </c>
      <c r="BP121" s="1">
        <f t="shared" si="484"/>
        <v>0.91235648264752101</v>
      </c>
      <c r="BQ121" s="1">
        <f t="shared" si="485"/>
        <v>0.41868665110682102</v>
      </c>
      <c r="BR121" s="94" t="s">
        <v>239</v>
      </c>
      <c r="BS121" s="94" t="s">
        <v>245</v>
      </c>
      <c r="BT121" s="182" t="s">
        <v>270</v>
      </c>
      <c r="BU121" s="1">
        <f t="shared" si="561"/>
        <v>1.4814867796797127</v>
      </c>
      <c r="BV121" s="1">
        <f t="shared" si="562"/>
        <v>0.49366983154069999</v>
      </c>
      <c r="BW121" s="1">
        <f t="shared" si="563"/>
        <v>6.9091732655945322</v>
      </c>
      <c r="BX121" s="1">
        <f t="shared" si="564"/>
        <v>8.8843298768149452</v>
      </c>
      <c r="BY121" s="1">
        <f t="shared" si="565"/>
        <v>0.16675278836121171</v>
      </c>
      <c r="BZ121" s="1">
        <f t="shared" si="566"/>
        <v>5.5566355412917406E-2</v>
      </c>
      <c r="CA121" s="1">
        <f t="shared" si="567"/>
        <v>0.7776808562258708</v>
      </c>
      <c r="CB121" s="1">
        <f t="shared" si="568"/>
        <v>0.80546403393232946</v>
      </c>
      <c r="CC121" s="1">
        <f t="shared" si="569"/>
        <v>4.812187538330142E-2</v>
      </c>
      <c r="CD121" s="94" t="s">
        <v>239</v>
      </c>
      <c r="CE121" s="94" t="s">
        <v>245</v>
      </c>
      <c r="CF121" s="182" t="s">
        <v>270</v>
      </c>
      <c r="CG121" s="1">
        <f t="shared" si="570"/>
        <v>1.4814867796797127</v>
      </c>
      <c r="CH121" s="1">
        <f t="shared" si="571"/>
        <v>0.49366983154069999</v>
      </c>
      <c r="CI121" s="1">
        <f t="shared" si="572"/>
        <v>2.3030577551981772</v>
      </c>
      <c r="CJ121" s="1">
        <f t="shared" si="573"/>
        <v>4.2782143664185899</v>
      </c>
      <c r="CK121" s="1">
        <f t="shared" si="574"/>
        <v>0.34628624299625865</v>
      </c>
      <c r="CL121" s="1">
        <f t="shared" si="575"/>
        <v>0.11539156041728794</v>
      </c>
      <c r="CM121" s="1">
        <f t="shared" si="576"/>
        <v>0.53832219658645342</v>
      </c>
      <c r="CN121" s="1">
        <f t="shared" si="577"/>
        <v>0.59601797679509738</v>
      </c>
      <c r="CO121" s="1">
        <f t="shared" si="578"/>
        <v>9.9932022703698234E-2</v>
      </c>
      <c r="CP121" s="94" t="s">
        <v>239</v>
      </c>
      <c r="CQ121" s="94" t="s">
        <v>245</v>
      </c>
      <c r="CR121" s="182" t="s">
        <v>270</v>
      </c>
      <c r="CS121" s="1">
        <f t="shared" si="579"/>
        <v>1.6883443396410809</v>
      </c>
      <c r="CT121" s="1">
        <f t="shared" si="580"/>
        <v>0.49366983154069999</v>
      </c>
      <c r="CU121" s="1">
        <f t="shared" si="581"/>
        <v>2.3030577551981772</v>
      </c>
      <c r="CV121" s="1">
        <f t="shared" si="582"/>
        <v>4.4850719263799581</v>
      </c>
      <c r="CW121" s="1">
        <f t="shared" si="583"/>
        <v>0.37643640221480157</v>
      </c>
      <c r="CX121" s="1">
        <f t="shared" si="584"/>
        <v>0.11006954618432538</v>
      </c>
      <c r="CY121" s="1">
        <f t="shared" si="585"/>
        <v>0.51349405160087302</v>
      </c>
      <c r="CZ121" s="1">
        <f t="shared" si="586"/>
        <v>0.56852882469303567</v>
      </c>
      <c r="DA121" s="1">
        <f t="shared" si="587"/>
        <v>9.5323023178650296E-2</v>
      </c>
      <c r="DB121" s="94" t="s">
        <v>239</v>
      </c>
      <c r="DC121" s="94" t="s">
        <v>245</v>
      </c>
      <c r="DD121" s="182" t="s">
        <v>270</v>
      </c>
      <c r="DE121" s="1">
        <f t="shared" si="590"/>
        <v>3.8703585108228618</v>
      </c>
      <c r="DF121" s="1">
        <f t="shared" si="591"/>
        <v>5.9259471187188506</v>
      </c>
      <c r="DG121" s="1">
        <f t="shared" si="592"/>
        <v>6.9091732655945322</v>
      </c>
      <c r="DH121" s="1">
        <f t="shared" si="593"/>
        <v>16.705478895136245</v>
      </c>
      <c r="DI121" s="1">
        <f t="shared" si="594"/>
        <v>0.23168198500132228</v>
      </c>
      <c r="DJ121" s="1">
        <f t="shared" si="595"/>
        <v>0.35473075365975731</v>
      </c>
      <c r="DK121" s="1">
        <f t="shared" si="596"/>
        <v>0.41358726133892032</v>
      </c>
      <c r="DL121" s="1">
        <f t="shared" si="597"/>
        <v>0.59095263816879895</v>
      </c>
      <c r="DM121" s="1">
        <f t="shared" si="598"/>
        <v>0.30720584417294955</v>
      </c>
      <c r="DN121" s="94" t="s">
        <v>245</v>
      </c>
      <c r="DO121" s="182" t="s">
        <v>270</v>
      </c>
      <c r="DP121" s="62">
        <f t="shared" si="522"/>
        <v>4.0114122738401479</v>
      </c>
      <c r="DQ121" s="62">
        <f t="shared" si="523"/>
        <v>1.7963056295417124</v>
      </c>
      <c r="DR121" s="62">
        <f t="shared" si="524"/>
        <v>2.8749774811640965</v>
      </c>
      <c r="DS121" s="1">
        <f t="shared" si="525"/>
        <v>8.6826953845459567</v>
      </c>
      <c r="DT121" s="1">
        <f t="shared" si="526"/>
        <v>0.46200080691301554</v>
      </c>
      <c r="DU121" s="1">
        <f t="shared" si="527"/>
        <v>0.20688341004555999</v>
      </c>
      <c r="DV121" s="1">
        <f t="shared" si="528"/>
        <v>0.33111578304142447</v>
      </c>
      <c r="DW121" s="1">
        <f t="shared" si="529"/>
        <v>0.43455748806420447</v>
      </c>
      <c r="DX121" s="1">
        <f t="shared" si="530"/>
        <v>0.17916628872100768</v>
      </c>
      <c r="DY121" s="182" t="s">
        <v>270</v>
      </c>
      <c r="DZ121" s="1">
        <f t="shared" si="531"/>
        <v>6.8863897550042443</v>
      </c>
      <c r="EA121" s="1">
        <f t="shared" si="532"/>
        <v>5.9259471187188506</v>
      </c>
      <c r="EB121" s="1">
        <f t="shared" si="533"/>
        <v>3.8703585108228618</v>
      </c>
      <c r="EC121" s="1">
        <f t="shared" si="534"/>
        <v>16.682695384545955</v>
      </c>
      <c r="ED121" s="1">
        <f t="shared" si="535"/>
        <v>0.41278639909612352</v>
      </c>
      <c r="EE121" s="1">
        <f t="shared" si="536"/>
        <v>0.35521520846135946</v>
      </c>
      <c r="EF121" s="1">
        <f t="shared" si="537"/>
        <v>0.23199839244251713</v>
      </c>
      <c r="EG121" s="1">
        <f t="shared" si="538"/>
        <v>0.40960599667319686</v>
      </c>
      <c r="EH121" s="1">
        <f t="shared" si="539"/>
        <v>0.30762539433812236</v>
      </c>
      <c r="EI121" s="94" t="s">
        <v>245</v>
      </c>
      <c r="EJ121" s="182" t="s">
        <v>270</v>
      </c>
      <c r="EK121" s="62">
        <f t="shared" si="302"/>
        <v>4.0114122738401479</v>
      </c>
      <c r="EL121" s="62">
        <f t="shared" si="303"/>
        <v>3.8703585108228618</v>
      </c>
      <c r="EM121" s="62">
        <f t="shared" si="304"/>
        <v>2.8749774811640965</v>
      </c>
      <c r="EN121" s="1">
        <f t="shared" si="286"/>
        <v>10.756748265827106</v>
      </c>
      <c r="EO121" s="1">
        <f t="shared" si="287"/>
        <v>0.37292053088050053</v>
      </c>
      <c r="EP121" s="1">
        <f t="shared" si="288"/>
        <v>0.35980748225916231</v>
      </c>
      <c r="EQ121" s="1">
        <f t="shared" si="289"/>
        <v>0.26727198686033715</v>
      </c>
      <c r="ER121" s="1">
        <f t="shared" si="290"/>
        <v>0.44717572798991834</v>
      </c>
      <c r="ES121" s="1">
        <f t="shared" si="291"/>
        <v>0.31160242010815326</v>
      </c>
    </row>
    <row r="122" spans="1:149" x14ac:dyDescent="0.2">
      <c r="A122" s="93" t="s">
        <v>114</v>
      </c>
      <c r="B122" s="94" t="s">
        <v>246</v>
      </c>
      <c r="C122" s="182" t="s">
        <v>270</v>
      </c>
      <c r="D122" s="101">
        <v>17.302069889999999</v>
      </c>
      <c r="E122" s="101">
        <v>0.10138591199999999</v>
      </c>
      <c r="F122" s="101">
        <v>21.197688240000002</v>
      </c>
      <c r="G122" s="101">
        <v>37.801343520000003</v>
      </c>
      <c r="H122" s="101">
        <v>0.61568436100000001</v>
      </c>
      <c r="I122" s="101">
        <v>1.1302235540000001</v>
      </c>
      <c r="J122" s="101">
        <v>0.47502179300000003</v>
      </c>
      <c r="K122" s="101">
        <v>0.14160498399999999</v>
      </c>
      <c r="L122" s="101">
        <v>21.23497776</v>
      </c>
      <c r="M122" s="4">
        <v>1</v>
      </c>
      <c r="N122" s="4">
        <v>0</v>
      </c>
      <c r="O122">
        <f t="shared" si="588"/>
        <v>21.23497776</v>
      </c>
      <c r="P122" s="30">
        <f t="shared" si="589"/>
        <v>0</v>
      </c>
      <c r="Q122" s="23"/>
      <c r="R122" s="33">
        <v>25</v>
      </c>
      <c r="S122" s="94" t="s">
        <v>246</v>
      </c>
      <c r="T122" s="182" t="s">
        <v>270</v>
      </c>
      <c r="U122" s="1">
        <f t="shared" si="443"/>
        <v>429.22525155048368</v>
      </c>
      <c r="V122" s="1">
        <f t="shared" si="444"/>
        <v>3.2715686350435624</v>
      </c>
      <c r="W122" s="1">
        <f t="shared" si="445"/>
        <v>415.80400627697145</v>
      </c>
      <c r="X122" s="1">
        <f t="shared" si="446"/>
        <v>629.07877383924119</v>
      </c>
      <c r="Y122" s="1">
        <f t="shared" si="447"/>
        <v>13.071854798301485</v>
      </c>
      <c r="Z122" s="1">
        <f t="shared" si="448"/>
        <v>20.153772360912985</v>
      </c>
      <c r="AA122" s="1">
        <f t="shared" si="449"/>
        <v>9.9169476617954082</v>
      </c>
      <c r="AB122" s="1">
        <f t="shared" si="450"/>
        <v>1.9961964210698449</v>
      </c>
      <c r="AC122" s="1">
        <f t="shared" si="451"/>
        <v>295.54596743215029</v>
      </c>
      <c r="AD122" s="1">
        <f t="shared" si="452"/>
        <v>0</v>
      </c>
      <c r="AF122" s="94" t="s">
        <v>246</v>
      </c>
      <c r="AG122" s="182" t="s">
        <v>270</v>
      </c>
      <c r="AH122" s="1">
        <f t="shared" si="540"/>
        <v>429.22525155048368</v>
      </c>
      <c r="AI122" s="1">
        <f t="shared" si="541"/>
        <v>1.6357843175217812</v>
      </c>
      <c r="AJ122" s="1">
        <f t="shared" si="542"/>
        <v>623.70600941545717</v>
      </c>
      <c r="AK122" s="1">
        <f t="shared" si="543"/>
        <v>1258.1575476784824</v>
      </c>
      <c r="AL122" s="1">
        <f t="shared" si="544"/>
        <v>6.5359273991507427</v>
      </c>
      <c r="AM122" s="1">
        <f t="shared" si="545"/>
        <v>20.153772360912985</v>
      </c>
      <c r="AN122" s="1">
        <f t="shared" si="546"/>
        <v>19.833895323590816</v>
      </c>
      <c r="AO122" s="1">
        <f t="shared" si="547"/>
        <v>1.9961964210698449</v>
      </c>
      <c r="AP122" s="1">
        <f t="shared" si="548"/>
        <v>295.54596743215029</v>
      </c>
      <c r="AQ122" s="1">
        <f t="shared" si="549"/>
        <v>0</v>
      </c>
      <c r="AR122" s="1">
        <f t="shared" si="550"/>
        <v>2656.7903518988196</v>
      </c>
      <c r="AT122" s="94" t="s">
        <v>246</v>
      </c>
      <c r="AU122" s="182" t="s">
        <v>270</v>
      </c>
      <c r="AV122" s="22">
        <f t="shared" si="551"/>
        <v>4.0389454444882578</v>
      </c>
      <c r="AW122" s="22">
        <f t="shared" si="552"/>
        <v>3.0784971730130662E-2</v>
      </c>
      <c r="AX122" s="22">
        <f t="shared" si="553"/>
        <v>3.9126535330478238</v>
      </c>
      <c r="AY122" s="22">
        <f t="shared" si="554"/>
        <v>5.919537209528368</v>
      </c>
      <c r="AZ122" s="22">
        <f t="shared" si="555"/>
        <v>0.12300419930536648</v>
      </c>
      <c r="BA122" s="22">
        <f t="shared" si="556"/>
        <v>0.18964398476632713</v>
      </c>
      <c r="BB122" s="22">
        <f t="shared" si="557"/>
        <v>9.3316994834648156E-2</v>
      </c>
      <c r="BC122" s="22">
        <f t="shared" si="558"/>
        <v>1.878390987496581E-2</v>
      </c>
      <c r="BD122" s="22">
        <f t="shared" si="559"/>
        <v>2.7810433670549344</v>
      </c>
      <c r="BE122" s="22">
        <f t="shared" si="560"/>
        <v>0</v>
      </c>
      <c r="BF122" s="33">
        <v>25</v>
      </c>
      <c r="BG122" s="17">
        <f t="shared" si="476"/>
        <v>16.670963463994347</v>
      </c>
      <c r="BH122" s="1">
        <f t="shared" si="477"/>
        <v>2.080462790471632</v>
      </c>
      <c r="BI122" s="1">
        <f t="shared" si="478"/>
        <v>1.8321907425761919</v>
      </c>
      <c r="BJ122">
        <v>8</v>
      </c>
      <c r="BK122" s="1">
        <f t="shared" si="479"/>
        <v>8.6521795541193836</v>
      </c>
      <c r="BL122" s="1">
        <f t="shared" si="480"/>
        <v>0.34343315580182426</v>
      </c>
      <c r="BM122" s="1">
        <f t="shared" si="481"/>
        <v>2.080462790471632</v>
      </c>
      <c r="BN122" s="1">
        <f t="shared" si="482"/>
        <v>-1.1365498508149585</v>
      </c>
      <c r="BO122" s="1">
        <f t="shared" si="483"/>
        <v>0.53307714056815136</v>
      </c>
      <c r="BP122" s="1">
        <f t="shared" si="484"/>
        <v>0.94391293965667344</v>
      </c>
      <c r="BQ122" s="1">
        <f t="shared" si="485"/>
        <v>0.41083579908852208</v>
      </c>
      <c r="BR122" s="94" t="s">
        <v>239</v>
      </c>
      <c r="BS122" s="94" t="s">
        <v>246</v>
      </c>
      <c r="BT122" s="182" t="s">
        <v>270</v>
      </c>
      <c r="BU122" s="1">
        <f t="shared" si="561"/>
        <v>1.479884302382092</v>
      </c>
      <c r="BV122" s="1">
        <f t="shared" si="562"/>
        <v>0.53307714056815136</v>
      </c>
      <c r="BW122" s="1">
        <f t="shared" si="563"/>
        <v>6.8387727214181577</v>
      </c>
      <c r="BX122" s="1">
        <f t="shared" si="564"/>
        <v>8.851734164368402</v>
      </c>
      <c r="BY122" s="1">
        <f t="shared" si="565"/>
        <v>0.16718580505266295</v>
      </c>
      <c r="BZ122" s="1">
        <f t="shared" si="566"/>
        <v>6.0222904424083325E-2</v>
      </c>
      <c r="CA122" s="1">
        <f t="shared" si="567"/>
        <v>0.77259129052325359</v>
      </c>
      <c r="CB122" s="1">
        <f t="shared" si="568"/>
        <v>0.80270274273529529</v>
      </c>
      <c r="CC122" s="1">
        <f t="shared" si="569"/>
        <v>5.2154565120938412E-2</v>
      </c>
      <c r="CD122" s="94" t="s">
        <v>239</v>
      </c>
      <c r="CE122" s="94" t="s">
        <v>246</v>
      </c>
      <c r="CF122" s="182" t="s">
        <v>270</v>
      </c>
      <c r="CG122" s="1">
        <f t="shared" si="570"/>
        <v>1.479884302382092</v>
      </c>
      <c r="CH122" s="1">
        <f t="shared" si="571"/>
        <v>0.53307714056815136</v>
      </c>
      <c r="CI122" s="1">
        <f t="shared" si="572"/>
        <v>2.2795909071393861</v>
      </c>
      <c r="CJ122" s="1">
        <f t="shared" si="573"/>
        <v>4.292552350089629</v>
      </c>
      <c r="CK122" s="1">
        <f t="shared" si="574"/>
        <v>0.34475626193613967</v>
      </c>
      <c r="CL122" s="1">
        <f t="shared" si="575"/>
        <v>0.12418652053411082</v>
      </c>
      <c r="CM122" s="1">
        <f t="shared" si="576"/>
        <v>0.53105721752974966</v>
      </c>
      <c r="CN122" s="1">
        <f t="shared" si="577"/>
        <v>0.59315047779680508</v>
      </c>
      <c r="CO122" s="1">
        <f t="shared" si="578"/>
        <v>0.10754868159013779</v>
      </c>
      <c r="CP122" s="94" t="s">
        <v>239</v>
      </c>
      <c r="CQ122" s="94" t="s">
        <v>246</v>
      </c>
      <c r="CR122" s="182" t="s">
        <v>270</v>
      </c>
      <c r="CS122" s="1">
        <f t="shared" si="579"/>
        <v>1.6897881962398362</v>
      </c>
      <c r="CT122" s="1">
        <f t="shared" si="580"/>
        <v>0.53307714056815136</v>
      </c>
      <c r="CU122" s="1">
        <f t="shared" si="581"/>
        <v>2.2795909071393861</v>
      </c>
      <c r="CV122" s="1">
        <f t="shared" si="582"/>
        <v>4.502456243947373</v>
      </c>
      <c r="CW122" s="1">
        <f t="shared" si="583"/>
        <v>0.37530363532381</v>
      </c>
      <c r="CX122" s="1">
        <f t="shared" si="584"/>
        <v>0.11839696194377547</v>
      </c>
      <c r="CY122" s="1">
        <f t="shared" si="585"/>
        <v>0.50629940273241469</v>
      </c>
      <c r="CZ122" s="1">
        <f t="shared" si="586"/>
        <v>0.56549788370430243</v>
      </c>
      <c r="DA122" s="1">
        <f t="shared" si="587"/>
        <v>0.10253477677420895</v>
      </c>
      <c r="DB122" s="94" t="s">
        <v>239</v>
      </c>
      <c r="DC122" s="94" t="s">
        <v>246</v>
      </c>
      <c r="DD122" s="182" t="s">
        <v>270</v>
      </c>
      <c r="DE122" s="1">
        <f t="shared" si="590"/>
        <v>3.9126535330478238</v>
      </c>
      <c r="DF122" s="1">
        <f t="shared" si="591"/>
        <v>5.919537209528368</v>
      </c>
      <c r="DG122" s="1">
        <f t="shared" si="592"/>
        <v>6.8387727214181577</v>
      </c>
      <c r="DH122" s="1">
        <f t="shared" si="593"/>
        <v>16.670963463994347</v>
      </c>
      <c r="DI122" s="1">
        <f t="shared" si="594"/>
        <v>0.23469870481680941</v>
      </c>
      <c r="DJ122" s="1">
        <f t="shared" si="595"/>
        <v>0.35508068998611148</v>
      </c>
      <c r="DK122" s="1">
        <f t="shared" si="596"/>
        <v>0.41022060519707926</v>
      </c>
      <c r="DL122" s="1">
        <f t="shared" si="597"/>
        <v>0.58776095019013497</v>
      </c>
      <c r="DM122" s="1">
        <f t="shared" si="598"/>
        <v>0.30750889792127928</v>
      </c>
      <c r="DN122" s="94" t="s">
        <v>246</v>
      </c>
      <c r="DO122" s="182" t="s">
        <v>270</v>
      </c>
      <c r="DP122" s="62">
        <f t="shared" si="522"/>
        <v>4.0389454444882578</v>
      </c>
      <c r="DQ122" s="62">
        <f t="shared" si="523"/>
        <v>1.8321907425761919</v>
      </c>
      <c r="DR122" s="62">
        <f t="shared" si="524"/>
        <v>2.7810433670549344</v>
      </c>
      <c r="DS122" s="1">
        <f t="shared" si="525"/>
        <v>8.6521795541193836</v>
      </c>
      <c r="DT122" s="1">
        <f t="shared" si="526"/>
        <v>0.46681248571237499</v>
      </c>
      <c r="DU122" s="1">
        <f t="shared" si="527"/>
        <v>0.21176060102727165</v>
      </c>
      <c r="DV122" s="1">
        <f t="shared" si="528"/>
        <v>0.32142691326035344</v>
      </c>
      <c r="DW122" s="1">
        <f t="shared" si="529"/>
        <v>0.42730721377398928</v>
      </c>
      <c r="DX122" s="1">
        <f t="shared" si="530"/>
        <v>0.18339006001027833</v>
      </c>
      <c r="DY122" s="182" t="s">
        <v>270</v>
      </c>
      <c r="DZ122" s="1">
        <f t="shared" si="531"/>
        <v>6.8199888115431921</v>
      </c>
      <c r="EA122" s="1">
        <f t="shared" si="532"/>
        <v>5.919537209528368</v>
      </c>
      <c r="EB122" s="1">
        <f t="shared" si="533"/>
        <v>3.9126535330478238</v>
      </c>
      <c r="EC122" s="1">
        <f t="shared" si="534"/>
        <v>16.652179554119385</v>
      </c>
      <c r="ED122" s="1">
        <f t="shared" si="535"/>
        <v>0.40955532513796827</v>
      </c>
      <c r="EE122" s="1">
        <f t="shared" si="536"/>
        <v>0.35548122636378876</v>
      </c>
      <c r="EF122" s="1">
        <f t="shared" si="537"/>
        <v>0.23496344849824291</v>
      </c>
      <c r="EG122" s="1">
        <f t="shared" si="538"/>
        <v>0.41270406168013729</v>
      </c>
      <c r="EH122" s="1">
        <f t="shared" si="539"/>
        <v>0.3078557725994876</v>
      </c>
      <c r="EI122" s="94" t="s">
        <v>246</v>
      </c>
      <c r="EJ122" s="182" t="s">
        <v>270</v>
      </c>
      <c r="EK122" s="62">
        <f t="shared" si="302"/>
        <v>4.0389454444882578</v>
      </c>
      <c r="EL122" s="62">
        <f t="shared" si="303"/>
        <v>3.9126535330478238</v>
      </c>
      <c r="EM122" s="62">
        <f t="shared" si="304"/>
        <v>2.7810433670549344</v>
      </c>
      <c r="EN122" s="1">
        <f t="shared" si="286"/>
        <v>10.732642344591016</v>
      </c>
      <c r="EO122" s="1">
        <f t="shared" si="287"/>
        <v>0.37632349190540071</v>
      </c>
      <c r="EP122" s="1">
        <f t="shared" si="288"/>
        <v>0.36455640721315041</v>
      </c>
      <c r="EQ122" s="1">
        <f t="shared" si="289"/>
        <v>0.25912010088144893</v>
      </c>
      <c r="ER122" s="1">
        <f t="shared" si="290"/>
        <v>0.44139830448802414</v>
      </c>
      <c r="ES122" s="1">
        <f t="shared" si="291"/>
        <v>0.31571510975897282</v>
      </c>
    </row>
    <row r="123" spans="1:149" x14ac:dyDescent="0.2">
      <c r="A123" s="93" t="s">
        <v>114</v>
      </c>
      <c r="B123" s="94" t="s">
        <v>247</v>
      </c>
      <c r="C123" s="182" t="s">
        <v>270</v>
      </c>
      <c r="D123" s="101">
        <v>16.757991430000001</v>
      </c>
      <c r="E123" s="101">
        <v>5.4858634000000003E-2</v>
      </c>
      <c r="F123" s="101">
        <v>20.74969407</v>
      </c>
      <c r="G123" s="101">
        <v>40.089204909999999</v>
      </c>
      <c r="H123" s="101">
        <v>0.64451499899999998</v>
      </c>
      <c r="I123" s="101">
        <v>1.1515707070000001</v>
      </c>
      <c r="J123" s="101">
        <v>0.67112243599999999</v>
      </c>
      <c r="K123" s="101">
        <v>8.4741553999999997E-2</v>
      </c>
      <c r="L123" s="101">
        <v>19.79630126</v>
      </c>
      <c r="M123" s="4">
        <v>1</v>
      </c>
      <c r="N123" s="4">
        <v>0</v>
      </c>
      <c r="O123">
        <f t="shared" si="588"/>
        <v>19.79630126</v>
      </c>
      <c r="P123" s="30">
        <f t="shared" si="589"/>
        <v>0</v>
      </c>
      <c r="Q123" s="23"/>
      <c r="R123" s="33">
        <v>25</v>
      </c>
      <c r="S123" s="94" t="s">
        <v>247</v>
      </c>
      <c r="T123" s="182" t="s">
        <v>270</v>
      </c>
      <c r="U123" s="1">
        <f t="shared" si="443"/>
        <v>415.72789456710495</v>
      </c>
      <c r="V123" s="1">
        <f t="shared" si="444"/>
        <v>1.7702043885124235</v>
      </c>
      <c r="W123" s="1">
        <f t="shared" si="445"/>
        <v>407.01636072969796</v>
      </c>
      <c r="X123" s="1">
        <f t="shared" si="446"/>
        <v>667.15268613746048</v>
      </c>
      <c r="Y123" s="1">
        <f t="shared" si="447"/>
        <v>13.683970254777069</v>
      </c>
      <c r="Z123" s="1">
        <f t="shared" si="448"/>
        <v>20.534427728245365</v>
      </c>
      <c r="AA123" s="1">
        <f t="shared" si="449"/>
        <v>14.010906805845512</v>
      </c>
      <c r="AB123" s="1">
        <f t="shared" si="450"/>
        <v>1.1945962778449732</v>
      </c>
      <c r="AC123" s="1">
        <f t="shared" si="451"/>
        <v>275.52263409881698</v>
      </c>
      <c r="AD123" s="1">
        <f t="shared" si="452"/>
        <v>0</v>
      </c>
      <c r="AF123" s="94" t="s">
        <v>247</v>
      </c>
      <c r="AG123" s="182" t="s">
        <v>270</v>
      </c>
      <c r="AH123" s="1">
        <f t="shared" si="540"/>
        <v>415.72789456710495</v>
      </c>
      <c r="AI123" s="1">
        <f t="shared" si="541"/>
        <v>0.88510219425621173</v>
      </c>
      <c r="AJ123" s="1">
        <f t="shared" si="542"/>
        <v>610.52454109454698</v>
      </c>
      <c r="AK123" s="1">
        <f t="shared" si="543"/>
        <v>1334.305372274921</v>
      </c>
      <c r="AL123" s="1">
        <f t="shared" si="544"/>
        <v>6.8419851273885346</v>
      </c>
      <c r="AM123" s="1">
        <f t="shared" si="545"/>
        <v>20.534427728245365</v>
      </c>
      <c r="AN123" s="1">
        <f t="shared" si="546"/>
        <v>28.021813611691023</v>
      </c>
      <c r="AO123" s="1">
        <f t="shared" si="547"/>
        <v>1.1945962778449732</v>
      </c>
      <c r="AP123" s="1">
        <f t="shared" si="548"/>
        <v>275.52263409881698</v>
      </c>
      <c r="AQ123" s="1">
        <f t="shared" si="549"/>
        <v>0</v>
      </c>
      <c r="AR123" s="1">
        <f t="shared" si="550"/>
        <v>2693.5583669748157</v>
      </c>
      <c r="AT123" s="94" t="s">
        <v>247</v>
      </c>
      <c r="AU123" s="182" t="s">
        <v>270</v>
      </c>
      <c r="AV123" s="22">
        <f t="shared" si="551"/>
        <v>3.85853801855811</v>
      </c>
      <c r="AW123" s="22">
        <f t="shared" si="552"/>
        <v>1.6429979856911102E-2</v>
      </c>
      <c r="AX123" s="22">
        <f t="shared" si="553"/>
        <v>3.7776827645545459</v>
      </c>
      <c r="AY123" s="22">
        <f t="shared" si="554"/>
        <v>6.1921127672346641</v>
      </c>
      <c r="AZ123" s="22">
        <f t="shared" si="555"/>
        <v>0.12700643897820732</v>
      </c>
      <c r="BA123" s="22">
        <f t="shared" si="556"/>
        <v>0.19058829372340605</v>
      </c>
      <c r="BB123" s="22">
        <f t="shared" si="557"/>
        <v>0.13004086877817889</v>
      </c>
      <c r="BC123" s="22">
        <f t="shared" si="558"/>
        <v>1.1087529163017971E-2</v>
      </c>
      <c r="BD123" s="22">
        <f t="shared" si="559"/>
        <v>2.5572365302804023</v>
      </c>
      <c r="BE123" s="22">
        <f t="shared" si="560"/>
        <v>0</v>
      </c>
      <c r="BF123" s="33">
        <v>25</v>
      </c>
      <c r="BG123" s="17">
        <f t="shared" si="476"/>
        <v>16.39665760979074</v>
      </c>
      <c r="BH123" s="1">
        <f t="shared" si="477"/>
        <v>1.8078872327653359</v>
      </c>
      <c r="BI123" s="1">
        <f t="shared" si="478"/>
        <v>1.96979553178921</v>
      </c>
      <c r="BJ123">
        <v>8</v>
      </c>
      <c r="BK123" s="1">
        <f t="shared" si="479"/>
        <v>8.3855700806277227</v>
      </c>
      <c r="BL123" s="1">
        <f t="shared" si="480"/>
        <v>0.33402471255852445</v>
      </c>
      <c r="BM123" s="1">
        <f t="shared" si="481"/>
        <v>1.807887232765335</v>
      </c>
      <c r="BN123" s="1">
        <f t="shared" si="482"/>
        <v>-0.7409356930446549</v>
      </c>
      <c r="BO123" s="1">
        <f t="shared" si="483"/>
        <v>0.52461300628193053</v>
      </c>
      <c r="BP123" s="1">
        <f t="shared" si="484"/>
        <v>1.0669515397206801</v>
      </c>
      <c r="BQ123" s="1">
        <f t="shared" si="485"/>
        <v>0.5423385334387496</v>
      </c>
      <c r="BR123" s="94" t="s">
        <v>239</v>
      </c>
      <c r="BS123" s="94" t="s">
        <v>247</v>
      </c>
      <c r="BT123" s="182" t="s">
        <v>270</v>
      </c>
      <c r="BU123" s="1">
        <f t="shared" si="561"/>
        <v>1.548028191808666</v>
      </c>
      <c r="BV123" s="1">
        <f t="shared" si="562"/>
        <v>0.52461300628193053</v>
      </c>
      <c r="BW123" s="1">
        <f t="shared" si="563"/>
        <v>6.4268620780015304</v>
      </c>
      <c r="BX123" s="1">
        <f t="shared" si="564"/>
        <v>8.4995032760921276</v>
      </c>
      <c r="BY123" s="1">
        <f t="shared" si="565"/>
        <v>0.18213160716850893</v>
      </c>
      <c r="BZ123" s="1">
        <f t="shared" si="566"/>
        <v>6.1722784172292863E-2</v>
      </c>
      <c r="CA123" s="1">
        <f t="shared" si="567"/>
        <v>0.75614560865919811</v>
      </c>
      <c r="CB123" s="1">
        <f t="shared" si="568"/>
        <v>0.78700700074534458</v>
      </c>
      <c r="CC123" s="1">
        <f t="shared" si="569"/>
        <v>5.3453499085509684E-2</v>
      </c>
      <c r="CD123" s="94" t="s">
        <v>239</v>
      </c>
      <c r="CE123" s="94" t="s">
        <v>247</v>
      </c>
      <c r="CF123" s="182" t="s">
        <v>270</v>
      </c>
      <c r="CG123" s="1">
        <f t="shared" si="570"/>
        <v>1.548028191808666</v>
      </c>
      <c r="CH123" s="1">
        <f t="shared" si="571"/>
        <v>0.52461300628193053</v>
      </c>
      <c r="CI123" s="1">
        <f t="shared" si="572"/>
        <v>2.1422873593338436</v>
      </c>
      <c r="CJ123" s="1">
        <f t="shared" si="573"/>
        <v>4.2149285574244395</v>
      </c>
      <c r="CK123" s="1">
        <f t="shared" si="574"/>
        <v>0.36727270005131452</v>
      </c>
      <c r="CL123" s="1">
        <f t="shared" si="575"/>
        <v>0.12446545632614443</v>
      </c>
      <c r="CM123" s="1">
        <f t="shared" si="576"/>
        <v>0.50826184362254123</v>
      </c>
      <c r="CN123" s="1">
        <f t="shared" si="577"/>
        <v>0.57049457178561347</v>
      </c>
      <c r="CO123" s="1">
        <f t="shared" si="578"/>
        <v>0.10779024707206364</v>
      </c>
      <c r="CP123" s="94" t="s">
        <v>239</v>
      </c>
      <c r="CQ123" s="94" t="s">
        <v>247</v>
      </c>
      <c r="CR123" s="182" t="s">
        <v>270</v>
      </c>
      <c r="CS123" s="1">
        <f t="shared" si="579"/>
        <v>1.6265348791363077</v>
      </c>
      <c r="CT123" s="1">
        <f t="shared" si="580"/>
        <v>0.52461300628193053</v>
      </c>
      <c r="CU123" s="1">
        <f t="shared" si="581"/>
        <v>2.1422873593338436</v>
      </c>
      <c r="CV123" s="1">
        <f t="shared" si="582"/>
        <v>4.2934352447520823</v>
      </c>
      <c r="CW123" s="1">
        <f t="shared" si="583"/>
        <v>0.37884229909474959</v>
      </c>
      <c r="CX123" s="1">
        <f t="shared" si="584"/>
        <v>0.1221895699773675</v>
      </c>
      <c r="CY123" s="1">
        <f t="shared" si="585"/>
        <v>0.49896813092788284</v>
      </c>
      <c r="CZ123" s="1">
        <f t="shared" si="586"/>
        <v>0.56006291591656654</v>
      </c>
      <c r="DA123" s="1">
        <f t="shared" si="587"/>
        <v>0.10581927167789661</v>
      </c>
      <c r="DB123" s="94" t="s">
        <v>239</v>
      </c>
      <c r="DC123" s="94" t="s">
        <v>247</v>
      </c>
      <c r="DD123" s="182" t="s">
        <v>270</v>
      </c>
      <c r="DE123" s="1">
        <f t="shared" si="590"/>
        <v>3.7776827645545459</v>
      </c>
      <c r="DF123" s="1">
        <f t="shared" si="591"/>
        <v>6.1921127672346641</v>
      </c>
      <c r="DG123" s="1">
        <f t="shared" si="592"/>
        <v>6.4268620780015304</v>
      </c>
      <c r="DH123" s="1">
        <f t="shared" si="593"/>
        <v>16.39665760979074</v>
      </c>
      <c r="DI123" s="1">
        <f t="shared" si="594"/>
        <v>0.23039346520834975</v>
      </c>
      <c r="DJ123" s="1">
        <f t="shared" si="595"/>
        <v>0.37764481729113147</v>
      </c>
      <c r="DK123" s="1">
        <f t="shared" si="596"/>
        <v>0.39196171750051884</v>
      </c>
      <c r="DL123" s="1">
        <f t="shared" si="597"/>
        <v>0.58078412614608455</v>
      </c>
      <c r="DM123" s="1">
        <f t="shared" si="598"/>
        <v>0.32705000538165269</v>
      </c>
      <c r="DN123" s="94" t="s">
        <v>247</v>
      </c>
      <c r="DO123" s="182" t="s">
        <v>270</v>
      </c>
      <c r="DP123" s="62">
        <f t="shared" si="522"/>
        <v>3.85853801855811</v>
      </c>
      <c r="DQ123" s="62">
        <f t="shared" si="523"/>
        <v>1.96979553178921</v>
      </c>
      <c r="DR123" s="62">
        <f t="shared" si="524"/>
        <v>2.5572365302804023</v>
      </c>
      <c r="DS123" s="1">
        <f t="shared" si="525"/>
        <v>8.3855700806277227</v>
      </c>
      <c r="DT123" s="1">
        <f t="shared" si="526"/>
        <v>0.46014021485218681</v>
      </c>
      <c r="DU123" s="1">
        <f t="shared" si="527"/>
        <v>0.23490299560429601</v>
      </c>
      <c r="DV123" s="1">
        <f t="shared" si="528"/>
        <v>0.30495678954351713</v>
      </c>
      <c r="DW123" s="1">
        <f t="shared" si="529"/>
        <v>0.42240828734566516</v>
      </c>
      <c r="DX123" s="1">
        <f t="shared" si="530"/>
        <v>0.20343196161838464</v>
      </c>
      <c r="DY123" s="182" t="s">
        <v>270</v>
      </c>
      <c r="DZ123" s="1">
        <f t="shared" si="531"/>
        <v>6.4157745488385123</v>
      </c>
      <c r="EA123" s="1">
        <f t="shared" si="532"/>
        <v>6.1921127672346641</v>
      </c>
      <c r="EB123" s="1">
        <f t="shared" si="533"/>
        <v>3.7776827645545459</v>
      </c>
      <c r="EC123" s="1">
        <f t="shared" si="534"/>
        <v>16.385570080627723</v>
      </c>
      <c r="ED123" s="1">
        <f t="shared" si="535"/>
        <v>0.39155027974423257</v>
      </c>
      <c r="EE123" s="1">
        <f t="shared" si="536"/>
        <v>0.37790035603066718</v>
      </c>
      <c r="EF123" s="1">
        <f t="shared" si="537"/>
        <v>0.23054936422510022</v>
      </c>
      <c r="EG123" s="1">
        <f t="shared" si="538"/>
        <v>0.41949954224043384</v>
      </c>
      <c r="EH123" s="1">
        <f t="shared" si="539"/>
        <v>0.32727130842174168</v>
      </c>
      <c r="EI123" s="94" t="s">
        <v>247</v>
      </c>
      <c r="EJ123" s="182" t="s">
        <v>270</v>
      </c>
      <c r="EK123" s="62">
        <f t="shared" si="302"/>
        <v>3.85853801855811</v>
      </c>
      <c r="EL123" s="62">
        <f t="shared" si="303"/>
        <v>3.7776827645545459</v>
      </c>
      <c r="EM123" s="62">
        <f t="shared" si="304"/>
        <v>2.5572365302804023</v>
      </c>
      <c r="EN123" s="1">
        <f t="shared" si="286"/>
        <v>10.193457313393058</v>
      </c>
      <c r="EO123" s="1">
        <f t="shared" si="287"/>
        <v>0.37853084580914703</v>
      </c>
      <c r="EP123" s="1">
        <f t="shared" si="288"/>
        <v>0.3705987721742941</v>
      </c>
      <c r="EQ123" s="1">
        <f t="shared" si="289"/>
        <v>0.25087038201655887</v>
      </c>
      <c r="ER123" s="1">
        <f t="shared" si="290"/>
        <v>0.43616976810370589</v>
      </c>
      <c r="ES123" s="1">
        <f t="shared" si="291"/>
        <v>0.32094795131426024</v>
      </c>
    </row>
    <row r="124" spans="1:149" x14ac:dyDescent="0.2">
      <c r="A124" s="93" t="s">
        <v>114</v>
      </c>
      <c r="B124" s="94" t="s">
        <v>248</v>
      </c>
      <c r="C124" s="182" t="s">
        <v>270</v>
      </c>
      <c r="D124" s="101">
        <v>16.994293859999999</v>
      </c>
      <c r="E124" s="101">
        <v>0.103854223</v>
      </c>
      <c r="F124" s="101">
        <v>21.635660999999999</v>
      </c>
      <c r="G124" s="101">
        <v>38.800120069999998</v>
      </c>
      <c r="H124" s="101">
        <v>0.53579879399999997</v>
      </c>
      <c r="I124" s="101">
        <v>1.3344007470000001</v>
      </c>
      <c r="J124" s="101">
        <v>0.43149520899999999</v>
      </c>
      <c r="K124" s="101">
        <v>1.24975E-2</v>
      </c>
      <c r="L124" s="101">
        <v>20.1518786</v>
      </c>
      <c r="M124" s="4">
        <v>1</v>
      </c>
      <c r="N124" s="4">
        <v>0</v>
      </c>
      <c r="O124">
        <f t="shared" si="588"/>
        <v>20.1518786</v>
      </c>
      <c r="P124" s="30">
        <f t="shared" si="589"/>
        <v>0</v>
      </c>
      <c r="Q124" s="23"/>
      <c r="R124" s="33">
        <v>25</v>
      </c>
      <c r="S124" s="94" t="s">
        <v>248</v>
      </c>
      <c r="T124" s="182" t="s">
        <v>270</v>
      </c>
      <c r="U124" s="1">
        <f t="shared" si="443"/>
        <v>421.59002381543036</v>
      </c>
      <c r="V124" s="1">
        <f t="shared" si="444"/>
        <v>3.3512172636334299</v>
      </c>
      <c r="W124" s="1">
        <f t="shared" si="445"/>
        <v>424.39507650058852</v>
      </c>
      <c r="X124" s="1">
        <f t="shared" si="446"/>
        <v>645.70011765684797</v>
      </c>
      <c r="Y124" s="1">
        <f t="shared" si="447"/>
        <v>11.375770573248406</v>
      </c>
      <c r="Z124" s="1">
        <f t="shared" si="448"/>
        <v>23.794592492867334</v>
      </c>
      <c r="AA124" s="1">
        <f t="shared" si="449"/>
        <v>9.0082507098121081</v>
      </c>
      <c r="AB124" s="1">
        <f t="shared" si="450"/>
        <v>0.1761764598082253</v>
      </c>
      <c r="AC124" s="1">
        <f t="shared" si="451"/>
        <v>280.47151844119696</v>
      </c>
      <c r="AD124" s="1">
        <f t="shared" si="452"/>
        <v>0</v>
      </c>
      <c r="AF124" s="94" t="s">
        <v>248</v>
      </c>
      <c r="AG124" s="182" t="s">
        <v>270</v>
      </c>
      <c r="AH124" s="1">
        <f t="shared" si="540"/>
        <v>421.59002381543036</v>
      </c>
      <c r="AI124" s="1">
        <f t="shared" si="541"/>
        <v>1.6756086318167149</v>
      </c>
      <c r="AJ124" s="1">
        <f t="shared" si="542"/>
        <v>636.59261475088283</v>
      </c>
      <c r="AK124" s="1">
        <f t="shared" si="543"/>
        <v>1291.4002353136959</v>
      </c>
      <c r="AL124" s="1">
        <f t="shared" si="544"/>
        <v>5.6878852866242031</v>
      </c>
      <c r="AM124" s="1">
        <f t="shared" si="545"/>
        <v>23.794592492867334</v>
      </c>
      <c r="AN124" s="1">
        <f t="shared" si="546"/>
        <v>18.016501419624216</v>
      </c>
      <c r="AO124" s="1">
        <f t="shared" si="547"/>
        <v>0.1761764598082253</v>
      </c>
      <c r="AP124" s="1">
        <f t="shared" si="548"/>
        <v>280.47151844119696</v>
      </c>
      <c r="AQ124" s="1">
        <f t="shared" si="549"/>
        <v>0</v>
      </c>
      <c r="AR124" s="1">
        <f t="shared" si="550"/>
        <v>2679.4051566119465</v>
      </c>
      <c r="AT124" s="94" t="s">
        <v>248</v>
      </c>
      <c r="AU124" s="182" t="s">
        <v>270</v>
      </c>
      <c r="AV124" s="22">
        <f t="shared" si="551"/>
        <v>3.9336158510320476</v>
      </c>
      <c r="AW124" s="22">
        <f t="shared" si="552"/>
        <v>3.1268295272214225E-2</v>
      </c>
      <c r="AX124" s="22">
        <f t="shared" si="553"/>
        <v>3.9597881963960568</v>
      </c>
      <c r="AY124" s="22">
        <f t="shared" si="554"/>
        <v>6.0246592052666896</v>
      </c>
      <c r="AZ124" s="22">
        <f t="shared" si="555"/>
        <v>0.10614082145412489</v>
      </c>
      <c r="BA124" s="22">
        <f t="shared" si="556"/>
        <v>0.22201375960397038</v>
      </c>
      <c r="BB124" s="22">
        <f t="shared" si="557"/>
        <v>8.4050845087598275E-2</v>
      </c>
      <c r="BC124" s="22">
        <f t="shared" si="558"/>
        <v>1.6438019775907729E-3</v>
      </c>
      <c r="BD124" s="22">
        <f t="shared" si="559"/>
        <v>2.6169196337205634</v>
      </c>
      <c r="BE124" s="22">
        <f t="shared" si="560"/>
        <v>0</v>
      </c>
      <c r="BF124" s="33">
        <v>25</v>
      </c>
      <c r="BG124" s="17">
        <f t="shared" si="476"/>
        <v>16.53662668839295</v>
      </c>
      <c r="BH124" s="1">
        <f t="shared" si="477"/>
        <v>1.9753407947333104</v>
      </c>
      <c r="BI124" s="1">
        <f t="shared" si="478"/>
        <v>1.9844474016627465</v>
      </c>
      <c r="BJ124">
        <v>8</v>
      </c>
      <c r="BK124" s="1">
        <f t="shared" si="479"/>
        <v>8.5349828864153583</v>
      </c>
      <c r="BL124" s="1">
        <f t="shared" si="480"/>
        <v>0.35942287633030945</v>
      </c>
      <c r="BM124" s="1">
        <f t="shared" si="481"/>
        <v>1.9753407947333095</v>
      </c>
      <c r="BN124" s="1">
        <f t="shared" si="482"/>
        <v>-1.0544131744934617</v>
      </c>
      <c r="BO124" s="1">
        <f t="shared" si="483"/>
        <v>0.58143663593427986</v>
      </c>
      <c r="BP124" s="1">
        <f t="shared" si="484"/>
        <v>0.92092762023984776</v>
      </c>
      <c r="BQ124" s="1">
        <f t="shared" si="485"/>
        <v>0.3394909843055679</v>
      </c>
      <c r="BR124" s="94" t="s">
        <v>239</v>
      </c>
      <c r="BS124" s="94" t="s">
        <v>248</v>
      </c>
      <c r="BT124" s="182" t="s">
        <v>270</v>
      </c>
      <c r="BU124" s="1">
        <f t="shared" si="561"/>
        <v>1.5061648013166724</v>
      </c>
      <c r="BV124" s="1">
        <f t="shared" si="562"/>
        <v>0.58143663593427986</v>
      </c>
      <c r="BW124" s="1">
        <f t="shared" si="563"/>
        <v>6.552179286730202</v>
      </c>
      <c r="BX124" s="1">
        <f t="shared" si="564"/>
        <v>8.6397807239811542</v>
      </c>
      <c r="BY124" s="1">
        <f t="shared" si="565"/>
        <v>0.17432905410852159</v>
      </c>
      <c r="BZ124" s="1">
        <f t="shared" si="566"/>
        <v>6.7297614894369417E-2</v>
      </c>
      <c r="CA124" s="1">
        <f t="shared" si="567"/>
        <v>0.75837333099710902</v>
      </c>
      <c r="CB124" s="1">
        <f t="shared" si="568"/>
        <v>0.7920221384442937</v>
      </c>
      <c r="CC124" s="1">
        <f t="shared" si="569"/>
        <v>5.8281444112625924E-2</v>
      </c>
      <c r="CD124" s="94" t="s">
        <v>239</v>
      </c>
      <c r="CE124" s="94" t="s">
        <v>248</v>
      </c>
      <c r="CF124" s="182" t="s">
        <v>270</v>
      </c>
      <c r="CG124" s="1">
        <f t="shared" si="570"/>
        <v>1.5061648013166724</v>
      </c>
      <c r="CH124" s="1">
        <f t="shared" si="571"/>
        <v>0.58143663593427986</v>
      </c>
      <c r="CI124" s="1">
        <f t="shared" si="572"/>
        <v>2.1840597622434008</v>
      </c>
      <c r="CJ124" s="1">
        <f t="shared" si="573"/>
        <v>4.2716611994943534</v>
      </c>
      <c r="CK124" s="1">
        <f t="shared" si="574"/>
        <v>0.35259463027989218</v>
      </c>
      <c r="CL124" s="1">
        <f t="shared" si="575"/>
        <v>0.13611487633970265</v>
      </c>
      <c r="CM124" s="1">
        <f t="shared" si="576"/>
        <v>0.51129049338040511</v>
      </c>
      <c r="CN124" s="1">
        <f t="shared" si="577"/>
        <v>0.57934793155025643</v>
      </c>
      <c r="CO124" s="1">
        <f t="shared" si="578"/>
        <v>0.11787894074315991</v>
      </c>
      <c r="CP124" s="94" t="s">
        <v>239</v>
      </c>
      <c r="CQ124" s="94" t="s">
        <v>248</v>
      </c>
      <c r="CR124" s="182" t="s">
        <v>270</v>
      </c>
      <c r="CS124" s="1">
        <f t="shared" si="579"/>
        <v>1.6891757802308884</v>
      </c>
      <c r="CT124" s="1">
        <f t="shared" si="580"/>
        <v>0.58143663593427986</v>
      </c>
      <c r="CU124" s="1">
        <f t="shared" si="581"/>
        <v>2.1840597622434008</v>
      </c>
      <c r="CV124" s="1">
        <f t="shared" si="582"/>
        <v>4.4546721784085692</v>
      </c>
      <c r="CW124" s="1">
        <f t="shared" si="583"/>
        <v>0.37919193884079394</v>
      </c>
      <c r="CX124" s="1">
        <f t="shared" si="584"/>
        <v>0.1305228785975443</v>
      </c>
      <c r="CY124" s="1">
        <f t="shared" si="585"/>
        <v>0.49028518256166176</v>
      </c>
      <c r="CZ124" s="1">
        <f t="shared" si="586"/>
        <v>0.55554662186043391</v>
      </c>
      <c r="DA124" s="1">
        <f t="shared" si="587"/>
        <v>0.11303612864054556</v>
      </c>
      <c r="DB124" s="94" t="s">
        <v>239</v>
      </c>
      <c r="DC124" s="94" t="s">
        <v>248</v>
      </c>
      <c r="DD124" s="182" t="s">
        <v>270</v>
      </c>
      <c r="DE124" s="1">
        <f t="shared" si="590"/>
        <v>3.9597881963960568</v>
      </c>
      <c r="DF124" s="1">
        <f t="shared" si="591"/>
        <v>6.0246592052666896</v>
      </c>
      <c r="DG124" s="1">
        <f t="shared" si="592"/>
        <v>6.552179286730202</v>
      </c>
      <c r="DH124" s="1">
        <f t="shared" si="593"/>
        <v>16.53662668839295</v>
      </c>
      <c r="DI124" s="1">
        <f t="shared" si="594"/>
        <v>0.23945562000111126</v>
      </c>
      <c r="DJ124" s="1">
        <f t="shared" si="595"/>
        <v>0.36432213889761417</v>
      </c>
      <c r="DK124" s="1">
        <f t="shared" si="596"/>
        <v>0.39622224110127452</v>
      </c>
      <c r="DL124" s="1">
        <f t="shared" si="597"/>
        <v>0.57838331055008163</v>
      </c>
      <c r="DM124" s="1">
        <f t="shared" si="598"/>
        <v>0.31551222744641666</v>
      </c>
      <c r="DN124" s="94" t="s">
        <v>248</v>
      </c>
      <c r="DO124" s="182" t="s">
        <v>270</v>
      </c>
      <c r="DP124" s="62">
        <f t="shared" si="522"/>
        <v>3.9336158510320476</v>
      </c>
      <c r="DQ124" s="62">
        <f t="shared" si="523"/>
        <v>1.9844474016627465</v>
      </c>
      <c r="DR124" s="62">
        <f t="shared" si="524"/>
        <v>2.6169196337205634</v>
      </c>
      <c r="DS124" s="1">
        <f t="shared" si="525"/>
        <v>8.5349828864153565</v>
      </c>
      <c r="DT124" s="1">
        <f t="shared" si="526"/>
        <v>0.46088151591879095</v>
      </c>
      <c r="DU124" s="1">
        <f t="shared" si="527"/>
        <v>0.2325074845576173</v>
      </c>
      <c r="DV124" s="1">
        <f t="shared" si="528"/>
        <v>0.30661099952359183</v>
      </c>
      <c r="DW124" s="1">
        <f t="shared" si="529"/>
        <v>0.42286474180240047</v>
      </c>
      <c r="DX124" s="1">
        <f t="shared" si="530"/>
        <v>0.20135738819691465</v>
      </c>
      <c r="DY124" s="182" t="s">
        <v>270</v>
      </c>
      <c r="DZ124" s="1">
        <f t="shared" si="531"/>
        <v>6.5505354847526114</v>
      </c>
      <c r="EA124" s="1">
        <f t="shared" si="532"/>
        <v>6.0246592052666896</v>
      </c>
      <c r="EB124" s="1">
        <f t="shared" si="533"/>
        <v>3.9597881963960568</v>
      </c>
      <c r="EC124" s="1">
        <f t="shared" si="534"/>
        <v>16.53498288641536</v>
      </c>
      <c r="ED124" s="1">
        <f t="shared" si="535"/>
        <v>0.39616221738785906</v>
      </c>
      <c r="EE124" s="1">
        <f t="shared" si="536"/>
        <v>0.36435835746865919</v>
      </c>
      <c r="EF124" s="1">
        <f t="shared" si="537"/>
        <v>0.23947942514348161</v>
      </c>
      <c r="EG124" s="1">
        <f t="shared" si="538"/>
        <v>0.42165860387781118</v>
      </c>
      <c r="EH124" s="1">
        <f t="shared" si="539"/>
        <v>0.3155435936490304</v>
      </c>
      <c r="EI124" s="94" t="s">
        <v>248</v>
      </c>
      <c r="EJ124" s="182" t="s">
        <v>270</v>
      </c>
      <c r="EK124" s="62">
        <f t="shared" si="302"/>
        <v>3.9336158510320476</v>
      </c>
      <c r="EL124" s="62">
        <f t="shared" si="303"/>
        <v>3.9597881963960568</v>
      </c>
      <c r="EM124" s="62">
        <f t="shared" si="304"/>
        <v>2.6169196337205634</v>
      </c>
      <c r="EN124" s="1">
        <f t="shared" si="286"/>
        <v>10.510323681148668</v>
      </c>
      <c r="EO124" s="1">
        <f t="shared" si="287"/>
        <v>0.37426210365789087</v>
      </c>
      <c r="EP124" s="1">
        <f t="shared" si="288"/>
        <v>0.37675225963766834</v>
      </c>
      <c r="EQ124" s="1">
        <f t="shared" si="289"/>
        <v>0.24898563670444082</v>
      </c>
      <c r="ER124" s="1">
        <f t="shared" si="290"/>
        <v>0.43736176652327496</v>
      </c>
      <c r="ES124" s="1">
        <f t="shared" si="291"/>
        <v>0.32627702777941137</v>
      </c>
    </row>
    <row r="125" spans="1:149" x14ac:dyDescent="0.2">
      <c r="A125" s="93" t="s">
        <v>114</v>
      </c>
      <c r="B125" s="94" t="s">
        <v>249</v>
      </c>
      <c r="C125" s="182" t="s">
        <v>270</v>
      </c>
      <c r="D125" s="101">
        <v>17.076348289999999</v>
      </c>
      <c r="E125" s="101">
        <v>5.5347340000000002E-2</v>
      </c>
      <c r="F125" s="101">
        <v>22.65713925</v>
      </c>
      <c r="G125" s="101">
        <v>37.402292060000001</v>
      </c>
      <c r="H125" s="101">
        <v>0.58893501999999998</v>
      </c>
      <c r="I125" s="101">
        <v>1.054827161</v>
      </c>
      <c r="J125" s="101">
        <v>0.422109489</v>
      </c>
      <c r="K125" s="101">
        <v>9.6689368999999997E-2</v>
      </c>
      <c r="L125" s="101">
        <v>20.64631202</v>
      </c>
      <c r="M125" s="4">
        <v>1</v>
      </c>
      <c r="N125" s="4">
        <v>0</v>
      </c>
      <c r="O125">
        <f t="shared" si="588"/>
        <v>20.64631202</v>
      </c>
      <c r="P125" s="30">
        <f t="shared" si="589"/>
        <v>0</v>
      </c>
      <c r="Q125" s="23"/>
      <c r="R125" s="33">
        <v>25</v>
      </c>
      <c r="S125" s="94" t="s">
        <v>249</v>
      </c>
      <c r="T125" s="182" t="s">
        <v>270</v>
      </c>
      <c r="U125" s="1">
        <f t="shared" si="443"/>
        <v>423.62560878193989</v>
      </c>
      <c r="V125" s="1">
        <f t="shared" si="444"/>
        <v>1.7859741852210391</v>
      </c>
      <c r="W125" s="1">
        <f t="shared" si="445"/>
        <v>444.43191938014911</v>
      </c>
      <c r="X125" s="1">
        <f t="shared" si="446"/>
        <v>622.4378775170577</v>
      </c>
      <c r="Y125" s="1">
        <f t="shared" si="447"/>
        <v>12.503928237791932</v>
      </c>
      <c r="Z125" s="1">
        <f t="shared" si="448"/>
        <v>18.809328833808845</v>
      </c>
      <c r="AA125" s="1">
        <f t="shared" si="449"/>
        <v>8.8123066597077244</v>
      </c>
      <c r="AB125" s="1">
        <f t="shared" si="450"/>
        <v>1.3630238632935519</v>
      </c>
      <c r="AC125" s="1">
        <f t="shared" si="451"/>
        <v>287.35298566457902</v>
      </c>
      <c r="AD125" s="1">
        <f t="shared" si="452"/>
        <v>0</v>
      </c>
      <c r="AF125" s="94" t="s">
        <v>249</v>
      </c>
      <c r="AG125" s="182" t="s">
        <v>270</v>
      </c>
      <c r="AH125" s="1">
        <f t="shared" si="540"/>
        <v>423.62560878193989</v>
      </c>
      <c r="AI125" s="1">
        <f t="shared" si="541"/>
        <v>0.89298709261051956</v>
      </c>
      <c r="AJ125" s="1">
        <f t="shared" si="542"/>
        <v>666.64787907022367</v>
      </c>
      <c r="AK125" s="1">
        <f t="shared" si="543"/>
        <v>1244.8757550341154</v>
      </c>
      <c r="AL125" s="1">
        <f t="shared" si="544"/>
        <v>6.251964118895966</v>
      </c>
      <c r="AM125" s="1">
        <f t="shared" si="545"/>
        <v>18.809328833808845</v>
      </c>
      <c r="AN125" s="1">
        <f t="shared" si="546"/>
        <v>17.624613319415449</v>
      </c>
      <c r="AO125" s="1">
        <f t="shared" si="547"/>
        <v>1.3630238632935519</v>
      </c>
      <c r="AP125" s="1">
        <f t="shared" si="548"/>
        <v>287.35298566457902</v>
      </c>
      <c r="AQ125" s="1">
        <f t="shared" si="549"/>
        <v>0</v>
      </c>
      <c r="AR125" s="1">
        <f t="shared" si="550"/>
        <v>2667.4441457788826</v>
      </c>
      <c r="AT125" s="94" t="s">
        <v>249</v>
      </c>
      <c r="AU125" s="182" t="s">
        <v>270</v>
      </c>
      <c r="AV125" s="22">
        <f t="shared" si="551"/>
        <v>3.9703325133565541</v>
      </c>
      <c r="AW125" s="22">
        <f t="shared" si="552"/>
        <v>1.6738627761402874E-2</v>
      </c>
      <c r="AX125" s="22">
        <f t="shared" si="553"/>
        <v>4.1653348213817694</v>
      </c>
      <c r="AY125" s="22">
        <f t="shared" si="554"/>
        <v>5.8336542725931047</v>
      </c>
      <c r="AZ125" s="22">
        <f t="shared" si="555"/>
        <v>0.11719015989124709</v>
      </c>
      <c r="BA125" s="22">
        <f t="shared" si="556"/>
        <v>0.17628606079319234</v>
      </c>
      <c r="BB125" s="22">
        <f t="shared" si="557"/>
        <v>8.2591295057225719E-2</v>
      </c>
      <c r="BC125" s="22">
        <f t="shared" si="558"/>
        <v>1.2774624217066358E-2</v>
      </c>
      <c r="BD125" s="22">
        <f t="shared" si="559"/>
        <v>2.6931490404335454</v>
      </c>
      <c r="BE125" s="22">
        <f t="shared" si="560"/>
        <v>0</v>
      </c>
      <c r="BF125" s="33">
        <v>25</v>
      </c>
      <c r="BG125" s="17">
        <f t="shared" si="476"/>
        <v>16.675245271982039</v>
      </c>
      <c r="BH125" s="1">
        <f t="shared" si="477"/>
        <v>2.1663457274068953</v>
      </c>
      <c r="BI125" s="1">
        <f t="shared" si="478"/>
        <v>1.998989093974874</v>
      </c>
      <c r="BJ125">
        <v>8</v>
      </c>
      <c r="BK125" s="1">
        <f t="shared" si="479"/>
        <v>8.6624706477649731</v>
      </c>
      <c r="BL125" s="1">
        <f t="shared" si="480"/>
        <v>0.31021484844584235</v>
      </c>
      <c r="BM125" s="1">
        <f t="shared" si="481"/>
        <v>2.1663457274068953</v>
      </c>
      <c r="BN125" s="1">
        <f t="shared" si="482"/>
        <v>-1.3239303895048238</v>
      </c>
      <c r="BO125" s="1">
        <f t="shared" si="483"/>
        <v>0.48650090923903466</v>
      </c>
      <c r="BP125" s="1">
        <f t="shared" si="484"/>
        <v>0.84241533790207157</v>
      </c>
      <c r="BQ125" s="1">
        <f t="shared" si="485"/>
        <v>0.35591442866303691</v>
      </c>
      <c r="BR125" s="94" t="s">
        <v>239</v>
      </c>
      <c r="BS125" s="94" t="s">
        <v>249</v>
      </c>
      <c r="BT125" s="182" t="s">
        <v>270</v>
      </c>
      <c r="BU125" s="1">
        <f t="shared" si="561"/>
        <v>1.4584135681482762</v>
      </c>
      <c r="BV125" s="1">
        <f t="shared" si="562"/>
        <v>0.48650090923903466</v>
      </c>
      <c r="BW125" s="1">
        <f t="shared" si="563"/>
        <v>6.6762561780071659</v>
      </c>
      <c r="BX125" s="1">
        <f t="shared" si="564"/>
        <v>8.6211706553944758</v>
      </c>
      <c r="BY125" s="1">
        <f t="shared" si="565"/>
        <v>0.16916653508485086</v>
      </c>
      <c r="BZ125" s="1">
        <f t="shared" si="566"/>
        <v>5.6430956848606079E-2</v>
      </c>
      <c r="CA125" s="1">
        <f t="shared" si="567"/>
        <v>0.7744025080665432</v>
      </c>
      <c r="CB125" s="1">
        <f t="shared" si="568"/>
        <v>0.80261798649084626</v>
      </c>
      <c r="CC125" s="1">
        <f t="shared" si="569"/>
        <v>4.8870642190756312E-2</v>
      </c>
      <c r="CD125" s="94" t="s">
        <v>239</v>
      </c>
      <c r="CE125" s="94" t="s">
        <v>249</v>
      </c>
      <c r="CF125" s="182" t="s">
        <v>270</v>
      </c>
      <c r="CG125" s="1">
        <f t="shared" si="570"/>
        <v>1.4584135681482762</v>
      </c>
      <c r="CH125" s="1">
        <f t="shared" si="571"/>
        <v>0.48650090923903466</v>
      </c>
      <c r="CI125" s="1">
        <f t="shared" si="572"/>
        <v>2.2254187260023888</v>
      </c>
      <c r="CJ125" s="1">
        <f t="shared" si="573"/>
        <v>4.1703332033896992</v>
      </c>
      <c r="CK125" s="1">
        <f t="shared" si="574"/>
        <v>0.34971152112326642</v>
      </c>
      <c r="CL125" s="1">
        <f t="shared" si="575"/>
        <v>0.11665756319989026</v>
      </c>
      <c r="CM125" s="1">
        <f t="shared" si="576"/>
        <v>0.5336309156768434</v>
      </c>
      <c r="CN125" s="1">
        <f t="shared" si="577"/>
        <v>0.59195969727678854</v>
      </c>
      <c r="CO125" s="1">
        <f t="shared" si="578"/>
        <v>0.10102841327469363</v>
      </c>
      <c r="CP125" s="94" t="s">
        <v>239</v>
      </c>
      <c r="CQ125" s="94" t="s">
        <v>249</v>
      </c>
      <c r="CR125" s="182" t="s">
        <v>270</v>
      </c>
      <c r="CS125" s="1">
        <f t="shared" si="579"/>
        <v>1.8394169560713673</v>
      </c>
      <c r="CT125" s="1">
        <f t="shared" si="580"/>
        <v>0.48650090923903466</v>
      </c>
      <c r="CU125" s="1">
        <f t="shared" si="581"/>
        <v>2.2254187260023888</v>
      </c>
      <c r="CV125" s="1">
        <f t="shared" si="582"/>
        <v>4.5513365913127908</v>
      </c>
      <c r="CW125" s="1">
        <f t="shared" si="583"/>
        <v>0.40414874162071246</v>
      </c>
      <c r="CX125" s="1">
        <f t="shared" si="584"/>
        <v>0.1068918765901926</v>
      </c>
      <c r="CY125" s="1">
        <f t="shared" si="585"/>
        <v>0.48895938178909493</v>
      </c>
      <c r="CZ125" s="1">
        <f t="shared" si="586"/>
        <v>0.54240532008419118</v>
      </c>
      <c r="DA125" s="1">
        <f t="shared" si="587"/>
        <v>9.2571080585297921E-2</v>
      </c>
      <c r="DB125" s="94" t="s">
        <v>239</v>
      </c>
      <c r="DC125" s="94" t="s">
        <v>249</v>
      </c>
      <c r="DD125" s="182" t="s">
        <v>270</v>
      </c>
      <c r="DE125" s="1">
        <f t="shared" si="590"/>
        <v>4.1653348213817694</v>
      </c>
      <c r="DF125" s="1">
        <f t="shared" si="591"/>
        <v>5.8336542725931047</v>
      </c>
      <c r="DG125" s="1">
        <f t="shared" si="592"/>
        <v>6.6762561780071659</v>
      </c>
      <c r="DH125" s="1">
        <f t="shared" si="593"/>
        <v>16.675245271982039</v>
      </c>
      <c r="DI125" s="1">
        <f t="shared" si="594"/>
        <v>0.24979151751251411</v>
      </c>
      <c r="DJ125" s="1">
        <f t="shared" si="595"/>
        <v>0.34983918841630984</v>
      </c>
      <c r="DK125" s="1">
        <f t="shared" si="596"/>
        <v>0.40036929407117611</v>
      </c>
      <c r="DL125" s="1">
        <f t="shared" si="597"/>
        <v>0.575288888279331</v>
      </c>
      <c r="DM125" s="1">
        <f t="shared" si="598"/>
        <v>0.30296962440785502</v>
      </c>
      <c r="DN125" s="94" t="s">
        <v>249</v>
      </c>
      <c r="DO125" s="182" t="s">
        <v>270</v>
      </c>
      <c r="DP125" s="62">
        <f t="shared" si="522"/>
        <v>3.9703325133565541</v>
      </c>
      <c r="DQ125" s="62">
        <f t="shared" si="523"/>
        <v>1.998989093974874</v>
      </c>
      <c r="DR125" s="62">
        <f t="shared" si="524"/>
        <v>2.6931490404335454</v>
      </c>
      <c r="DS125" s="1">
        <f t="shared" si="525"/>
        <v>8.6624706477649731</v>
      </c>
      <c r="DT125" s="1">
        <f t="shared" si="526"/>
        <v>0.45833719671892337</v>
      </c>
      <c r="DU125" s="1">
        <f t="shared" si="527"/>
        <v>0.23076431369965317</v>
      </c>
      <c r="DV125" s="1">
        <f t="shared" si="528"/>
        <v>0.31089848958142352</v>
      </c>
      <c r="DW125" s="1">
        <f t="shared" si="529"/>
        <v>0.42628064643125008</v>
      </c>
      <c r="DX125" s="1">
        <f t="shared" si="530"/>
        <v>0.199847757950781</v>
      </c>
      <c r="DY125" s="182" t="s">
        <v>270</v>
      </c>
      <c r="DZ125" s="1">
        <f t="shared" si="531"/>
        <v>6.6634815537900991</v>
      </c>
      <c r="EA125" s="1">
        <f t="shared" si="532"/>
        <v>5.8336542725931047</v>
      </c>
      <c r="EB125" s="1">
        <f t="shared" si="533"/>
        <v>4.1653348213817694</v>
      </c>
      <c r="EC125" s="1">
        <f t="shared" si="534"/>
        <v>16.662470647764973</v>
      </c>
      <c r="ED125" s="1">
        <f t="shared" si="535"/>
        <v>0.39990957491552476</v>
      </c>
      <c r="EE125" s="1">
        <f t="shared" si="536"/>
        <v>0.3501073997916152</v>
      </c>
      <c r="EF125" s="1">
        <f t="shared" si="537"/>
        <v>0.24998302529286004</v>
      </c>
      <c r="EG125" s="1">
        <f t="shared" si="538"/>
        <v>0.42503672518866764</v>
      </c>
      <c r="EH125" s="1">
        <f t="shared" si="539"/>
        <v>0.30320190227245342</v>
      </c>
      <c r="EI125" s="94" t="s">
        <v>249</v>
      </c>
      <c r="EJ125" s="182" t="s">
        <v>270</v>
      </c>
      <c r="EK125" s="62">
        <f t="shared" si="302"/>
        <v>3.9703325133565541</v>
      </c>
      <c r="EL125" s="62">
        <f t="shared" si="303"/>
        <v>4.1653348213817694</v>
      </c>
      <c r="EM125" s="62">
        <f t="shared" si="304"/>
        <v>2.6931490404335454</v>
      </c>
      <c r="EN125" s="1">
        <f t="shared" si="286"/>
        <v>10.828816375171868</v>
      </c>
      <c r="EO125" s="1">
        <f t="shared" si="287"/>
        <v>0.36664510467271999</v>
      </c>
      <c r="EP125" s="1">
        <f t="shared" si="288"/>
        <v>0.38465282604033996</v>
      </c>
      <c r="EQ125" s="1">
        <f t="shared" si="289"/>
        <v>0.24870206928694008</v>
      </c>
      <c r="ER125" s="1">
        <f t="shared" si="290"/>
        <v>0.44102848230711006</v>
      </c>
      <c r="ES125" s="1">
        <f t="shared" si="291"/>
        <v>0.33311911898841085</v>
      </c>
    </row>
    <row r="126" spans="1:149" x14ac:dyDescent="0.2">
      <c r="A126" s="93" t="s">
        <v>114</v>
      </c>
      <c r="B126" s="94" t="s">
        <v>250</v>
      </c>
      <c r="C126" s="182" t="s">
        <v>270</v>
      </c>
      <c r="D126" s="101">
        <v>16.858348920000001</v>
      </c>
      <c r="E126" s="101">
        <v>0.13873455000000001</v>
      </c>
      <c r="F126" s="101">
        <v>20.678848510000002</v>
      </c>
      <c r="G126" s="101">
        <v>39.047649419999999</v>
      </c>
      <c r="H126" s="101">
        <v>0.54705520299999999</v>
      </c>
      <c r="I126" s="101">
        <v>1.2303088900000001</v>
      </c>
      <c r="J126" s="101">
        <v>0.50692445699999999</v>
      </c>
      <c r="K126" s="101">
        <v>0</v>
      </c>
      <c r="L126" s="101">
        <v>20.99213005</v>
      </c>
      <c r="M126" s="4">
        <v>1</v>
      </c>
      <c r="N126" s="4">
        <v>0</v>
      </c>
      <c r="O126">
        <f t="shared" si="588"/>
        <v>20.99213005</v>
      </c>
      <c r="P126" s="30">
        <f t="shared" si="589"/>
        <v>0</v>
      </c>
      <c r="Q126" s="23"/>
      <c r="R126" s="33">
        <v>25</v>
      </c>
      <c r="S126" s="94" t="s">
        <v>250</v>
      </c>
      <c r="T126" s="182" t="s">
        <v>270</v>
      </c>
      <c r="U126" s="1">
        <f t="shared" si="443"/>
        <v>418.21753708757132</v>
      </c>
      <c r="V126" s="1">
        <f t="shared" si="444"/>
        <v>4.4767521781219752</v>
      </c>
      <c r="W126" s="1">
        <f t="shared" si="445"/>
        <v>405.62668713220882</v>
      </c>
      <c r="X126" s="1">
        <f t="shared" si="446"/>
        <v>649.81942785821263</v>
      </c>
      <c r="Y126" s="1">
        <f t="shared" si="447"/>
        <v>11.614760148619958</v>
      </c>
      <c r="Z126" s="1">
        <f t="shared" si="448"/>
        <v>21.938460948644796</v>
      </c>
      <c r="AA126" s="1">
        <f t="shared" si="449"/>
        <v>10.582974050104385</v>
      </c>
      <c r="AB126" s="1">
        <f t="shared" si="450"/>
        <v>0</v>
      </c>
      <c r="AC126" s="1">
        <f t="shared" si="451"/>
        <v>292.16604105775923</v>
      </c>
      <c r="AD126" s="1">
        <f t="shared" si="452"/>
        <v>0</v>
      </c>
      <c r="AF126" s="94" t="s">
        <v>250</v>
      </c>
      <c r="AG126" s="182" t="s">
        <v>270</v>
      </c>
      <c r="AH126" s="1">
        <f t="shared" si="540"/>
        <v>418.21753708757132</v>
      </c>
      <c r="AI126" s="1">
        <f t="shared" si="541"/>
        <v>2.2383760890609876</v>
      </c>
      <c r="AJ126" s="1">
        <f t="shared" si="542"/>
        <v>608.44003069831319</v>
      </c>
      <c r="AK126" s="1">
        <f t="shared" si="543"/>
        <v>1299.6388557164253</v>
      </c>
      <c r="AL126" s="1">
        <f t="shared" si="544"/>
        <v>5.8073800743099788</v>
      </c>
      <c r="AM126" s="1">
        <f t="shared" si="545"/>
        <v>21.938460948644796</v>
      </c>
      <c r="AN126" s="1">
        <f t="shared" si="546"/>
        <v>21.165948100208769</v>
      </c>
      <c r="AO126" s="1">
        <f t="shared" si="547"/>
        <v>0</v>
      </c>
      <c r="AP126" s="1">
        <f t="shared" si="548"/>
        <v>292.16604105775923</v>
      </c>
      <c r="AQ126" s="1">
        <f t="shared" si="549"/>
        <v>0</v>
      </c>
      <c r="AR126" s="1">
        <f t="shared" si="550"/>
        <v>2669.6126297722935</v>
      </c>
      <c r="AT126" s="94" t="s">
        <v>250</v>
      </c>
      <c r="AU126" s="182" t="s">
        <v>270</v>
      </c>
      <c r="AV126" s="22">
        <f t="shared" si="551"/>
        <v>3.9164627521563258</v>
      </c>
      <c r="AW126" s="22">
        <f t="shared" si="552"/>
        <v>4.1923237553230921E-2</v>
      </c>
      <c r="AX126" s="22">
        <f t="shared" si="553"/>
        <v>3.7985537921170893</v>
      </c>
      <c r="AY126" s="22">
        <f t="shared" si="554"/>
        <v>6.0853344471332482</v>
      </c>
      <c r="AZ126" s="22">
        <f t="shared" si="555"/>
        <v>0.10876821621130335</v>
      </c>
      <c r="BA126" s="22">
        <f t="shared" si="556"/>
        <v>0.20544610764854726</v>
      </c>
      <c r="BB126" s="22">
        <f t="shared" si="557"/>
        <v>9.9105895852454329E-2</v>
      </c>
      <c r="BC126" s="22">
        <f t="shared" si="558"/>
        <v>0</v>
      </c>
      <c r="BD126" s="22">
        <f t="shared" si="559"/>
        <v>2.7360340391658218</v>
      </c>
      <c r="BE126" s="22">
        <f t="shared" si="560"/>
        <v>0</v>
      </c>
      <c r="BF126" s="33">
        <v>25</v>
      </c>
      <c r="BG126" s="17">
        <f t="shared" si="476"/>
        <v>16.536385030572486</v>
      </c>
      <c r="BH126" s="1">
        <f t="shared" si="477"/>
        <v>1.9146655528667518</v>
      </c>
      <c r="BI126" s="1">
        <f t="shared" si="478"/>
        <v>1.8838882392503375</v>
      </c>
      <c r="BJ126">
        <v>8</v>
      </c>
      <c r="BK126" s="1">
        <f t="shared" si="479"/>
        <v>8.536385030572486</v>
      </c>
      <c r="BL126" s="1">
        <f t="shared" si="480"/>
        <v>0.3561375614130815</v>
      </c>
      <c r="BM126" s="1">
        <f t="shared" si="481"/>
        <v>1.9146655528667509</v>
      </c>
      <c r="BN126" s="1">
        <f t="shared" si="482"/>
        <v>-0.95665830039530775</v>
      </c>
      <c r="BO126" s="1">
        <f t="shared" si="483"/>
        <v>0.56158366906162882</v>
      </c>
      <c r="BP126" s="1">
        <f t="shared" si="484"/>
        <v>0.95800725247144314</v>
      </c>
      <c r="BQ126" s="1">
        <f t="shared" si="485"/>
        <v>0.39642358340981432</v>
      </c>
      <c r="BR126" s="94" t="s">
        <v>239</v>
      </c>
      <c r="BS126" s="94" t="s">
        <v>250</v>
      </c>
      <c r="BT126" s="182" t="s">
        <v>270</v>
      </c>
      <c r="BU126" s="1">
        <f t="shared" si="561"/>
        <v>1.5213336117833121</v>
      </c>
      <c r="BV126" s="1">
        <f t="shared" si="562"/>
        <v>0.56158366906162882</v>
      </c>
      <c r="BW126" s="1">
        <f t="shared" si="563"/>
        <v>6.6524967913221476</v>
      </c>
      <c r="BX126" s="1">
        <f t="shared" si="564"/>
        <v>8.7354140721670888</v>
      </c>
      <c r="BY126" s="1">
        <f t="shared" si="565"/>
        <v>0.17415701181591481</v>
      </c>
      <c r="BZ126" s="1">
        <f t="shared" si="566"/>
        <v>6.4288156740154465E-2</v>
      </c>
      <c r="CA126" s="1">
        <f t="shared" si="567"/>
        <v>0.76155483144393066</v>
      </c>
      <c r="CB126" s="1">
        <f t="shared" si="568"/>
        <v>0.79369890981400792</v>
      </c>
      <c r="CC126" s="1">
        <f t="shared" si="569"/>
        <v>5.5675176899449549E-2</v>
      </c>
      <c r="CD126" s="94" t="s">
        <v>239</v>
      </c>
      <c r="CE126" s="94" t="s">
        <v>250</v>
      </c>
      <c r="CF126" s="182" t="s">
        <v>270</v>
      </c>
      <c r="CG126" s="1">
        <f t="shared" si="570"/>
        <v>1.5213336117833121</v>
      </c>
      <c r="CH126" s="1">
        <f t="shared" si="571"/>
        <v>0.56158366906162882</v>
      </c>
      <c r="CI126" s="1">
        <f t="shared" si="572"/>
        <v>2.217498930440716</v>
      </c>
      <c r="CJ126" s="1">
        <f t="shared" si="573"/>
        <v>4.3004162112856568</v>
      </c>
      <c r="CK126" s="1">
        <f t="shared" si="574"/>
        <v>0.3537642723489996</v>
      </c>
      <c r="CL126" s="1">
        <f t="shared" si="575"/>
        <v>0.13058821320314418</v>
      </c>
      <c r="CM126" s="1">
        <f t="shared" si="576"/>
        <v>0.51564751444785628</v>
      </c>
      <c r="CN126" s="1">
        <f t="shared" si="577"/>
        <v>0.58094162104942837</v>
      </c>
      <c r="CO126" s="1">
        <f t="shared" si="578"/>
        <v>0.11309271006874129</v>
      </c>
      <c r="CP126" s="94" t="s">
        <v>239</v>
      </c>
      <c r="CQ126" s="94" t="s">
        <v>250</v>
      </c>
      <c r="CR126" s="182" t="s">
        <v>270</v>
      </c>
      <c r="CS126" s="1">
        <f t="shared" si="579"/>
        <v>1.6184850615277302</v>
      </c>
      <c r="CT126" s="1">
        <f t="shared" si="580"/>
        <v>0.56158366906162882</v>
      </c>
      <c r="CU126" s="1">
        <f t="shared" si="581"/>
        <v>2.217498930440716</v>
      </c>
      <c r="CV126" s="1">
        <f t="shared" si="582"/>
        <v>4.3975676610300756</v>
      </c>
      <c r="CW126" s="1">
        <f t="shared" si="583"/>
        <v>0.36804096861777907</v>
      </c>
      <c r="CX126" s="1">
        <f t="shared" si="584"/>
        <v>0.12770324696495627</v>
      </c>
      <c r="CY126" s="1">
        <f t="shared" si="585"/>
        <v>0.50425578441726449</v>
      </c>
      <c r="CZ126" s="1">
        <f t="shared" si="586"/>
        <v>0.56810740789974257</v>
      </c>
      <c r="DA126" s="1">
        <f t="shared" si="587"/>
        <v>0.11059425601741014</v>
      </c>
      <c r="DB126" s="94" t="s">
        <v>239</v>
      </c>
      <c r="DC126" s="94" t="s">
        <v>250</v>
      </c>
      <c r="DD126" s="182" t="s">
        <v>270</v>
      </c>
      <c r="DE126" s="1">
        <f t="shared" si="590"/>
        <v>3.7985537921170893</v>
      </c>
      <c r="DF126" s="1">
        <f t="shared" si="591"/>
        <v>6.0853344471332482</v>
      </c>
      <c r="DG126" s="1">
        <f t="shared" si="592"/>
        <v>6.6524967913221476</v>
      </c>
      <c r="DH126" s="1">
        <f t="shared" si="593"/>
        <v>16.536385030572486</v>
      </c>
      <c r="DI126" s="1">
        <f t="shared" si="594"/>
        <v>0.22970883812237797</v>
      </c>
      <c r="DJ126" s="1">
        <f t="shared" si="595"/>
        <v>0.36799665923856245</v>
      </c>
      <c r="DK126" s="1">
        <f t="shared" si="596"/>
        <v>0.40229450263905953</v>
      </c>
      <c r="DL126" s="1">
        <f t="shared" si="597"/>
        <v>0.58629283225834072</v>
      </c>
      <c r="DM126" s="1">
        <f t="shared" si="598"/>
        <v>0.31869445540840052</v>
      </c>
      <c r="DN126" s="94" t="s">
        <v>250</v>
      </c>
      <c r="DO126" s="182" t="s">
        <v>270</v>
      </c>
      <c r="DP126" s="62">
        <f t="shared" si="522"/>
        <v>3.9164627521563258</v>
      </c>
      <c r="DQ126" s="62">
        <f t="shared" si="523"/>
        <v>1.8838882392503375</v>
      </c>
      <c r="DR126" s="62">
        <f t="shared" si="524"/>
        <v>2.7360340391658218</v>
      </c>
      <c r="DS126" s="1">
        <f t="shared" si="525"/>
        <v>8.536385030572486</v>
      </c>
      <c r="DT126" s="1">
        <f t="shared" si="526"/>
        <v>0.45879640364507684</v>
      </c>
      <c r="DU126" s="1">
        <f t="shared" si="527"/>
        <v>0.22068922998474402</v>
      </c>
      <c r="DV126" s="1">
        <f t="shared" si="528"/>
        <v>0.32051436637017905</v>
      </c>
      <c r="DW126" s="1">
        <f t="shared" si="529"/>
        <v>0.43085898136255107</v>
      </c>
      <c r="DX126" s="1">
        <f t="shared" si="530"/>
        <v>0.19112247950841477</v>
      </c>
      <c r="DY126" s="182" t="s">
        <v>270</v>
      </c>
      <c r="DZ126" s="1">
        <f t="shared" si="531"/>
        <v>6.6524967913221476</v>
      </c>
      <c r="EA126" s="1">
        <f t="shared" si="532"/>
        <v>6.0853344471332482</v>
      </c>
      <c r="EB126" s="1">
        <f t="shared" si="533"/>
        <v>3.7985537921170893</v>
      </c>
      <c r="EC126" s="1">
        <f t="shared" si="534"/>
        <v>16.536385030572486</v>
      </c>
      <c r="ED126" s="1">
        <f t="shared" si="535"/>
        <v>0.40229450263905953</v>
      </c>
      <c r="EE126" s="1">
        <f t="shared" si="536"/>
        <v>0.36799665923856245</v>
      </c>
      <c r="EF126" s="1">
        <f t="shared" si="537"/>
        <v>0.22970883812237797</v>
      </c>
      <c r="EG126" s="1">
        <f t="shared" si="538"/>
        <v>0.41370716774165917</v>
      </c>
      <c r="EH126" s="1">
        <f t="shared" si="539"/>
        <v>0.31869445540840052</v>
      </c>
      <c r="EI126" s="94" t="s">
        <v>250</v>
      </c>
      <c r="EJ126" s="182" t="s">
        <v>270</v>
      </c>
      <c r="EK126" s="62">
        <f t="shared" si="302"/>
        <v>3.9164627521563258</v>
      </c>
      <c r="EL126" s="62">
        <f t="shared" si="303"/>
        <v>3.7985537921170893</v>
      </c>
      <c r="EM126" s="62">
        <f t="shared" si="304"/>
        <v>2.7360340391658218</v>
      </c>
      <c r="EN126" s="1">
        <f t="shared" si="286"/>
        <v>10.451050583439237</v>
      </c>
      <c r="EO126" s="1">
        <f t="shared" si="287"/>
        <v>0.37474345003767978</v>
      </c>
      <c r="EP126" s="1">
        <f t="shared" si="288"/>
        <v>0.36346143019691129</v>
      </c>
      <c r="EQ126" s="1">
        <f t="shared" si="289"/>
        <v>0.26179511976540892</v>
      </c>
      <c r="ER126" s="1">
        <f t="shared" si="290"/>
        <v>0.44352583486386454</v>
      </c>
      <c r="ES126" s="1">
        <f t="shared" si="291"/>
        <v>0.31476683184634963</v>
      </c>
    </row>
    <row r="127" spans="1:149" s="24" customFormat="1" x14ac:dyDescent="0.2">
      <c r="A127" s="90" t="s">
        <v>77</v>
      </c>
      <c r="B127" s="90" t="s">
        <v>191</v>
      </c>
      <c r="C127" s="90" t="s">
        <v>189</v>
      </c>
      <c r="D127" s="99">
        <v>0.806615114749762</v>
      </c>
      <c r="E127" s="99">
        <v>1.25058138536904</v>
      </c>
      <c r="F127" s="99">
        <v>35.989522907675003</v>
      </c>
      <c r="G127" s="99">
        <v>49.949405451312401</v>
      </c>
      <c r="H127" s="99">
        <v>8.4808885972200994</v>
      </c>
      <c r="I127" s="99">
        <v>3.2002139027129999E-2</v>
      </c>
      <c r="J127" s="99">
        <v>0.27849406302864599</v>
      </c>
      <c r="K127" s="99">
        <v>0</v>
      </c>
      <c r="L127" s="99">
        <v>3.2098154705524</v>
      </c>
      <c r="M127" s="4">
        <v>0</v>
      </c>
      <c r="N127" s="4">
        <v>1</v>
      </c>
      <c r="O127">
        <f t="shared" ref="O127:O138" si="599">L127*M127</f>
        <v>0</v>
      </c>
      <c r="P127" s="30">
        <f t="shared" ref="P127:P138" si="600">L127*N127*(79.85/71.85)</f>
        <v>3.5672061979625491</v>
      </c>
      <c r="R127" s="33">
        <v>11</v>
      </c>
      <c r="S127" s="90" t="s">
        <v>191</v>
      </c>
      <c r="T127" s="90" t="s">
        <v>189</v>
      </c>
      <c r="U127" s="1">
        <f t="shared" si="443"/>
        <v>20.01029805878844</v>
      </c>
      <c r="V127" s="1">
        <f t="shared" si="444"/>
        <v>40.354352544983541</v>
      </c>
      <c r="W127" s="1">
        <f t="shared" si="445"/>
        <v>705.95376437181255</v>
      </c>
      <c r="X127" s="1">
        <f t="shared" si="446"/>
        <v>831.24322601618235</v>
      </c>
      <c r="Y127" s="1">
        <f t="shared" si="447"/>
        <v>180.06132902802756</v>
      </c>
      <c r="Z127" s="1">
        <f t="shared" si="448"/>
        <v>0.57065155183898009</v>
      </c>
      <c r="AA127" s="1">
        <f t="shared" si="449"/>
        <v>5.8140722970489769</v>
      </c>
      <c r="AB127" s="1">
        <f t="shared" si="450"/>
        <v>0</v>
      </c>
      <c r="AC127" s="1">
        <f t="shared" si="451"/>
        <v>0</v>
      </c>
      <c r="AD127" s="1">
        <f t="shared" si="452"/>
        <v>44.673840926268618</v>
      </c>
      <c r="AF127" s="90" t="s">
        <v>191</v>
      </c>
      <c r="AG127" s="90" t="s">
        <v>189</v>
      </c>
      <c r="AH127" s="1">
        <f t="shared" ref="AH127:AH138" si="601">U127*U$5</f>
        <v>20.01029805878844</v>
      </c>
      <c r="AI127" s="1">
        <f t="shared" ref="AI127:AI138" si="602">V127*V$5</f>
        <v>20.177176272491771</v>
      </c>
      <c r="AJ127" s="1">
        <f t="shared" ref="AJ127:AJ138" si="603">W127*W$5</f>
        <v>1058.9306465577188</v>
      </c>
      <c r="AK127" s="1">
        <f t="shared" ref="AK127:AK138" si="604">X127*X$5</f>
        <v>1662.4864520323647</v>
      </c>
      <c r="AL127" s="1">
        <f t="shared" ref="AL127:AL138" si="605">Y127*Y$5</f>
        <v>90.030664514013779</v>
      </c>
      <c r="AM127" s="1">
        <f t="shared" ref="AM127:AM138" si="606">Z127*Z$5</f>
        <v>0.57065155183898009</v>
      </c>
      <c r="AN127" s="1">
        <f t="shared" ref="AN127:AN138" si="607">AA127*AA$5</f>
        <v>11.628144594097954</v>
      </c>
      <c r="AO127" s="1">
        <f t="shared" ref="AO127:AO138" si="608">AB127*AB$5</f>
        <v>0</v>
      </c>
      <c r="AP127" s="1">
        <f t="shared" ref="AP127:AP138" si="609">AC127*AC$5</f>
        <v>0</v>
      </c>
      <c r="AQ127" s="1">
        <f t="shared" ref="AQ127:AQ138" si="610">AD127*AD$5</f>
        <v>67.01076138940293</v>
      </c>
      <c r="AR127" s="1">
        <f t="shared" ref="AR127:AR138" si="611">SUM(AH127:AQ127)</f>
        <v>2930.8447949707174</v>
      </c>
      <c r="AT127" s="90" t="s">
        <v>191</v>
      </c>
      <c r="AU127" s="90" t="s">
        <v>189</v>
      </c>
      <c r="AV127" s="22">
        <f t="shared" ref="AV127:AV138" si="612">U127*$R127/$AR127</f>
        <v>7.5102331936642869E-2</v>
      </c>
      <c r="AW127" s="22">
        <f t="shared" ref="AW127:AW138" si="613">V127*$R127/$AR127</f>
        <v>0.15145731318032962</v>
      </c>
      <c r="AX127" s="22">
        <f t="shared" ref="AX127:AX138" si="614">W127*$R127/$AR127</f>
        <v>2.6495744235298289</v>
      </c>
      <c r="AY127" s="22">
        <f t="shared" ref="AY127:AY138" si="615">X127*$R127/$AR127</f>
        <v>3.1198088352779401</v>
      </c>
      <c r="AZ127" s="22">
        <f t="shared" ref="AZ127:AZ138" si="616">Y127*$R127/$AR127</f>
        <v>0.67580331196899579</v>
      </c>
      <c r="BA127" s="22">
        <f t="shared" ref="BA127:BA138" si="617">Z127*$R127/$AR127</f>
        <v>2.1417603146370286E-3</v>
      </c>
      <c r="BB127" s="22">
        <f t="shared" ref="BB127:BB138" si="618">AA127*$R127/$AR127</f>
        <v>2.1821283534796568E-2</v>
      </c>
      <c r="BC127" s="22">
        <f t="shared" ref="BC127:BC138" si="619">AB127*$R127/$AR127</f>
        <v>0</v>
      </c>
      <c r="BD127" s="22">
        <f t="shared" ref="BD127:BD138" si="620">AC127*$R127/$AR127</f>
        <v>0</v>
      </c>
      <c r="BE127" s="22">
        <f t="shared" ref="BE127:BE138" si="621">AD127*$R127/$AR127</f>
        <v>0.16766914816922762</v>
      </c>
      <c r="BF127" s="33">
        <v>11</v>
      </c>
      <c r="BG127" s="17">
        <f t="shared" ref="BG127:BG138" si="622">AV127+AX127+AY127+BC127+BD127+BE127</f>
        <v>6.0121547389136403</v>
      </c>
      <c r="BH127" s="1">
        <f t="shared" ref="BH127:BH138" si="623">4-AY127</f>
        <v>0.88019116472205994</v>
      </c>
      <c r="BI127" s="1">
        <f t="shared" ref="BI127:BI138" si="624">AX127-BH127</f>
        <v>1.7693832588077689</v>
      </c>
      <c r="BJ127">
        <v>4</v>
      </c>
      <c r="BK127" s="1">
        <f t="shared" ref="BK127:BK138" si="625">(AX127-BH127)+BD127+BE127+AV127</f>
        <v>2.0121547389136394</v>
      </c>
      <c r="BL127" s="1">
        <f t="shared" ref="BL127:BL138" si="626">BA127+AZ127+AW127</f>
        <v>0.82940238546396239</v>
      </c>
      <c r="BM127" s="1">
        <f t="shared" ref="BM127:BM138" si="627">16-((AY127*4)+(BH127*3))</f>
        <v>0.88019116472205994</v>
      </c>
      <c r="BN127" s="1">
        <f t="shared" ref="BN127:BN138" si="628">6-((BI127*3)+(AV127*2)+(BD127*2)+(BE127*3))</f>
        <v>3.8638115195725575E-2</v>
      </c>
      <c r="BO127" s="1">
        <f t="shared" ref="BO127:BO138" si="629">(BA127*2+AW127+AZ127)</f>
        <v>0.83154414577859947</v>
      </c>
      <c r="BP127" s="1">
        <f t="shared" ref="BP127:BP138" si="630">BM127+BN127</f>
        <v>0.91882927991778551</v>
      </c>
      <c r="BQ127" s="1">
        <f t="shared" ref="BQ127:BQ138" si="631">BP127-BO127</f>
        <v>8.7285134139186038E-2</v>
      </c>
      <c r="BR127" s="90" t="s">
        <v>189</v>
      </c>
      <c r="BS127" s="90" t="s">
        <v>191</v>
      </c>
      <c r="BT127" s="90" t="s">
        <v>189</v>
      </c>
      <c r="BU127" s="1">
        <f t="shared" ref="BU127:BU138" si="632">AY127/4</f>
        <v>0.77995220881948502</v>
      </c>
      <c r="BV127" s="1">
        <f t="shared" ref="BV127:BV138" si="633">AW127+AZ127+(BA127*2)</f>
        <v>0.83154414577859947</v>
      </c>
      <c r="BW127" s="1">
        <f t="shared" ref="BW127:BW138" si="634">AV127+BD127+BC127</f>
        <v>7.5102331936642869E-2</v>
      </c>
      <c r="BX127" s="1">
        <f t="shared" ref="BX127:BX138" si="635">BU127+BV127+BW127</f>
        <v>1.6865986865347273</v>
      </c>
      <c r="BY127" s="1">
        <f t="shared" ref="BY127:BY138" si="636">BU127/BX127</f>
        <v>0.46244089660829085</v>
      </c>
      <c r="BZ127" s="1">
        <f t="shared" ref="BZ127:BZ138" si="637">BV127/BX127</f>
        <v>0.49303023441046528</v>
      </c>
      <c r="CA127" s="1">
        <f t="shared" ref="CA127:CA138" si="638">BW127/BX127</f>
        <v>4.452886898124387E-2</v>
      </c>
      <c r="CB127" s="1">
        <f t="shared" ref="CB127:CB138" si="639">CA127+BZ127/2</f>
        <v>0.29104398618647653</v>
      </c>
      <c r="CC127" s="1">
        <f t="shared" ref="CC127:CC138" si="640">BZ127*SIN(2*PI()/6)</f>
        <v>0.42697670783325958</v>
      </c>
      <c r="CD127" s="90" t="s">
        <v>189</v>
      </c>
      <c r="CE127" s="90" t="s">
        <v>191</v>
      </c>
      <c r="CF127" s="90" t="s">
        <v>189</v>
      </c>
      <c r="CG127" s="1">
        <f t="shared" ref="CG127:CG138" si="641">AY127/4</f>
        <v>0.77995220881948502</v>
      </c>
      <c r="CH127" s="1">
        <f t="shared" ref="CH127:CH138" si="642">AW127+AZ127+(BA127*2)</f>
        <v>0.83154414577859947</v>
      </c>
      <c r="CI127" s="1">
        <f t="shared" ref="CI127:CI138" si="643">(AV127+BD127+BC127)/3</f>
        <v>2.5034110645547624E-2</v>
      </c>
      <c r="CJ127" s="1">
        <f t="shared" ref="CJ127:CJ138" si="644">CG127+CH127+CI127</f>
        <v>1.6365304652436321</v>
      </c>
      <c r="CK127" s="1">
        <f t="shared" ref="CK127:CK138" si="645">CG127/CJ127</f>
        <v>0.47658887224160085</v>
      </c>
      <c r="CL127" s="1">
        <f t="shared" ref="CL127:CL138" si="646">CH127/CJ127</f>
        <v>0.50811406413678128</v>
      </c>
      <c r="CM127" s="1">
        <f t="shared" ref="CM127:CM138" si="647">CI127/CJ127</f>
        <v>1.5297063621617804E-2</v>
      </c>
      <c r="CN127" s="1">
        <f t="shared" ref="CN127:CN138" si="648">CM127+CL127/2</f>
        <v>0.26935409569000845</v>
      </c>
      <c r="CO127" s="1">
        <f t="shared" ref="CO127:CO138" si="649">CL127*SIN(2*PI()/6)</f>
        <v>0.44003968756260814</v>
      </c>
      <c r="CP127" s="90" t="s">
        <v>189</v>
      </c>
      <c r="CQ127" s="90" t="s">
        <v>191</v>
      </c>
      <c r="CR127" s="90" t="s">
        <v>189</v>
      </c>
      <c r="CS127" s="1">
        <f t="shared" ref="CS127:CS138" si="650">((AX127+BE127)-CH127)/2</f>
        <v>0.9928497129602285</v>
      </c>
      <c r="CT127" s="1">
        <f t="shared" ref="CT127:CT138" si="651">AW127+AZ127+(BA127*2)</f>
        <v>0.83154414577859947</v>
      </c>
      <c r="CU127" s="1">
        <f t="shared" ref="CU127:CU138" si="652">(AV127+BD127+BC127)/3</f>
        <v>2.5034110645547624E-2</v>
      </c>
      <c r="CV127" s="1">
        <f t="shared" ref="CV127:CV138" si="653">CS127+CT127+CU127</f>
        <v>1.8494279693843756</v>
      </c>
      <c r="CW127" s="1">
        <f t="shared" ref="CW127:CW138" si="654">CS127/CV127</f>
        <v>0.53684151499596999</v>
      </c>
      <c r="CX127" s="1">
        <f t="shared" ref="CX127:CX138" si="655">CT127/CV127</f>
        <v>0.44962234785245403</v>
      </c>
      <c r="CY127" s="1">
        <f t="shared" ref="CY127:CY138" si="656">CU127/CV127</f>
        <v>1.3536137151576009E-2</v>
      </c>
      <c r="CZ127" s="1">
        <f t="shared" ref="CZ127:CZ138" si="657">CY127+CX127/2</f>
        <v>0.23834731107780302</v>
      </c>
      <c r="DA127" s="1">
        <f t="shared" ref="DA127:DA138" si="658">CX127*SIN(2*PI()/6)</f>
        <v>0.38938437534942882</v>
      </c>
      <c r="DB127" s="90" t="s">
        <v>189</v>
      </c>
      <c r="DC127" s="90" t="s">
        <v>191</v>
      </c>
      <c r="DD127" s="90" t="s">
        <v>189</v>
      </c>
      <c r="DE127" s="1">
        <f t="shared" ref="DE127:DE138" si="659">AX127</f>
        <v>2.6495744235298289</v>
      </c>
      <c r="DF127" s="1">
        <f t="shared" ref="DF127:DF138" si="660">AY127</f>
        <v>3.1198088352779401</v>
      </c>
      <c r="DG127" s="1">
        <f t="shared" ref="DG127:DG138" si="661">AV127+BD127+BC127</f>
        <v>7.5102331936642869E-2</v>
      </c>
      <c r="DH127" s="1">
        <f t="shared" ref="DH127:DH138" si="662">DE127+DF127+DG127</f>
        <v>5.8444855907444122</v>
      </c>
      <c r="DI127" s="1">
        <f t="shared" ref="DI127:DI138" si="663">DE127/DH127</f>
        <v>0.45334604429957243</v>
      </c>
      <c r="DJ127" s="1">
        <f t="shared" ref="DJ127:DJ138" si="664">DF127/DH127</f>
        <v>0.53380383728186587</v>
      </c>
      <c r="DK127" s="1">
        <f t="shared" ref="DK127:DK138" si="665">DG127/DH127</f>
        <v>1.2850118418561639E-2</v>
      </c>
      <c r="DL127" s="1">
        <f t="shared" ref="DL127:DL138" si="666">DK127+DJ127/2</f>
        <v>0.27975203705949458</v>
      </c>
      <c r="DM127" s="1">
        <f t="shared" ref="DM127:DM138" si="667">DJ127*SIN(2*PI()/6)</f>
        <v>0.46228768372371065</v>
      </c>
      <c r="DN127" s="90" t="s">
        <v>191</v>
      </c>
      <c r="DO127" s="90" t="s">
        <v>189</v>
      </c>
      <c r="DP127" s="62">
        <f t="shared" ref="DP127:DP138" si="668">AV127</f>
        <v>7.5102331936642869E-2</v>
      </c>
      <c r="DQ127" s="62">
        <f t="shared" ref="DQ127:DQ138" si="669">BI127</f>
        <v>1.7693832588077689</v>
      </c>
      <c r="DR127" s="62">
        <f t="shared" ref="DR127:DR138" si="670">BD127+BE127</f>
        <v>0.16766914816922762</v>
      </c>
      <c r="DS127" s="1">
        <f t="shared" ref="DS127:DS138" si="671">DP127+DQ127+DR127</f>
        <v>2.0121547389136394</v>
      </c>
      <c r="DT127" s="1">
        <f t="shared" ref="DT127:DT138" si="672">DP127/DS127</f>
        <v>3.7324332211741605E-2</v>
      </c>
      <c r="DU127" s="1">
        <f t="shared" ref="DU127:DU138" si="673">DQ127/DS127</f>
        <v>0.87934750970646391</v>
      </c>
      <c r="DV127" s="1">
        <f t="shared" ref="DV127:DV138" si="674">DR127/DS127</f>
        <v>8.3328158081794473E-2</v>
      </c>
      <c r="DW127" s="1">
        <f t="shared" ref="DW127:DW138" si="675">DV127+DU127/2</f>
        <v>0.5230019129350264</v>
      </c>
      <c r="DX127" s="1">
        <f t="shared" ref="DX127:DX138" si="676">DU127*SIN(2*PI()/6)</f>
        <v>0.76153728216038097</v>
      </c>
      <c r="DY127" s="90" t="s">
        <v>189</v>
      </c>
      <c r="DZ127" s="1">
        <f t="shared" ref="DZ127:DZ138" si="677">BE127+BD127+AV127</f>
        <v>0.24277148010587049</v>
      </c>
      <c r="EA127" s="1">
        <f t="shared" ref="EA127:EA138" si="678">AY127</f>
        <v>3.1198088352779401</v>
      </c>
      <c r="EB127" s="1">
        <f t="shared" ref="EB127:EB138" si="679">AX127</f>
        <v>2.6495744235298289</v>
      </c>
      <c r="EC127" s="1">
        <f t="shared" ref="EC127:EC138" si="680">DZ127+EA127+EB127</f>
        <v>6.0121547389136394</v>
      </c>
      <c r="ED127" s="1">
        <f t="shared" ref="ED127:ED138" si="681">DZ127/EC127</f>
        <v>4.0380111731744592E-2</v>
      </c>
      <c r="EE127" s="1">
        <f t="shared" ref="EE127:EE138" si="682">EA127/EC127</f>
        <v>0.51891692259432276</v>
      </c>
      <c r="EF127" s="1">
        <f t="shared" ref="EF127:EF138" si="683">EB127/EC127</f>
        <v>0.44070296567393258</v>
      </c>
      <c r="EG127" s="1">
        <f t="shared" ref="EG127:EG138" si="684">EF127+EE127/2</f>
        <v>0.70016142697109396</v>
      </c>
      <c r="EH127" s="1">
        <f t="shared" ref="EH127:EH138" si="685">EE127*SIN(2*PI()/6)</f>
        <v>0.44939523742032661</v>
      </c>
      <c r="EI127" s="90" t="s">
        <v>191</v>
      </c>
      <c r="EJ127" s="90" t="s">
        <v>189</v>
      </c>
      <c r="EK127" s="62">
        <f t="shared" si="302"/>
        <v>7.5102331936642869E-2</v>
      </c>
      <c r="EL127" s="62">
        <f t="shared" si="303"/>
        <v>2.6495744235298289</v>
      </c>
      <c r="EM127" s="62">
        <f t="shared" si="304"/>
        <v>0</v>
      </c>
      <c r="EN127" s="1">
        <f t="shared" si="286"/>
        <v>2.7246767554664717</v>
      </c>
      <c r="EO127" s="1">
        <f t="shared" si="287"/>
        <v>2.7563758448031078E-2</v>
      </c>
      <c r="EP127" s="1">
        <f t="shared" si="288"/>
        <v>0.97243624155196895</v>
      </c>
      <c r="EQ127" s="1">
        <f t="shared" si="289"/>
        <v>0</v>
      </c>
      <c r="ER127" s="1">
        <f t="shared" si="290"/>
        <v>0.48621812077598447</v>
      </c>
      <c r="ES127" s="1">
        <f t="shared" si="291"/>
        <v>0.84215448874466581</v>
      </c>
    </row>
    <row r="128" spans="1:149" s="24" customFormat="1" x14ac:dyDescent="0.2">
      <c r="A128" s="90" t="s">
        <v>159</v>
      </c>
      <c r="B128" s="90" t="s">
        <v>193</v>
      </c>
      <c r="C128" s="90" t="s">
        <v>189</v>
      </c>
      <c r="D128" s="99">
        <v>0.15371852411777101</v>
      </c>
      <c r="E128" s="99">
        <v>0.115244966902533</v>
      </c>
      <c r="F128" s="99">
        <v>43.838335687800999</v>
      </c>
      <c r="G128" s="99">
        <v>54.318625033906301</v>
      </c>
      <c r="H128" s="99">
        <v>0.82719338019756905</v>
      </c>
      <c r="I128" s="99">
        <v>0.26270570916911501</v>
      </c>
      <c r="J128" s="99">
        <v>0.129017441084428</v>
      </c>
      <c r="K128" s="99">
        <v>0</v>
      </c>
      <c r="L128" s="99">
        <v>0.35515925211445298</v>
      </c>
      <c r="M128" s="4">
        <v>0</v>
      </c>
      <c r="N128" s="4">
        <v>1</v>
      </c>
      <c r="O128">
        <f t="shared" si="599"/>
        <v>0</v>
      </c>
      <c r="P128" s="30">
        <f t="shared" si="600"/>
        <v>0.39470377566233922</v>
      </c>
      <c r="R128" s="33">
        <v>11</v>
      </c>
      <c r="S128" s="90" t="s">
        <v>193</v>
      </c>
      <c r="T128" s="90" t="s">
        <v>189</v>
      </c>
      <c r="U128" s="1">
        <f t="shared" si="443"/>
        <v>3.8134091817854379</v>
      </c>
      <c r="V128" s="1">
        <f t="shared" si="444"/>
        <v>3.7187791836893513</v>
      </c>
      <c r="W128" s="1">
        <f t="shared" si="445"/>
        <v>859.91243012555913</v>
      </c>
      <c r="X128" s="1">
        <f t="shared" si="446"/>
        <v>903.95448550351625</v>
      </c>
      <c r="Y128" s="1">
        <f t="shared" si="447"/>
        <v>17.562492148568342</v>
      </c>
      <c r="Z128" s="1">
        <f t="shared" si="448"/>
        <v>4.6844812619314373</v>
      </c>
      <c r="AA128" s="1">
        <f t="shared" si="449"/>
        <v>2.6934747616790817</v>
      </c>
      <c r="AB128" s="1">
        <f t="shared" si="450"/>
        <v>0</v>
      </c>
      <c r="AC128" s="1">
        <f t="shared" si="451"/>
        <v>0</v>
      </c>
      <c r="AD128" s="1">
        <f t="shared" si="452"/>
        <v>4.9430654434857768</v>
      </c>
      <c r="AF128" s="90" t="s">
        <v>193</v>
      </c>
      <c r="AG128" s="90" t="s">
        <v>189</v>
      </c>
      <c r="AH128" s="1">
        <f t="shared" si="601"/>
        <v>3.8134091817854379</v>
      </c>
      <c r="AI128" s="1">
        <f t="shared" si="602"/>
        <v>1.8593895918446757</v>
      </c>
      <c r="AJ128" s="1">
        <f t="shared" si="603"/>
        <v>1289.8686451883386</v>
      </c>
      <c r="AK128" s="1">
        <f t="shared" si="604"/>
        <v>1807.9089710070325</v>
      </c>
      <c r="AL128" s="1">
        <f t="shared" si="605"/>
        <v>8.7812460742841711</v>
      </c>
      <c r="AM128" s="1">
        <f t="shared" si="606"/>
        <v>4.6844812619314373</v>
      </c>
      <c r="AN128" s="1">
        <f t="shared" si="607"/>
        <v>5.3869495233581635</v>
      </c>
      <c r="AO128" s="1">
        <f t="shared" si="608"/>
        <v>0</v>
      </c>
      <c r="AP128" s="1">
        <f t="shared" si="609"/>
        <v>0</v>
      </c>
      <c r="AQ128" s="1">
        <f t="shared" si="610"/>
        <v>7.4145981652286652</v>
      </c>
      <c r="AR128" s="1">
        <f t="shared" si="611"/>
        <v>3129.7176899938036</v>
      </c>
      <c r="AT128" s="90" t="s">
        <v>193</v>
      </c>
      <c r="AU128" s="90" t="s">
        <v>189</v>
      </c>
      <c r="AV128" s="22">
        <f t="shared" si="612"/>
        <v>1.3402966386953217E-2</v>
      </c>
      <c r="AW128" s="22">
        <f t="shared" si="613"/>
        <v>1.3070370900023208E-2</v>
      </c>
      <c r="AX128" s="22">
        <f t="shared" si="614"/>
        <v>3.0223290623378491</v>
      </c>
      <c r="AY128" s="22">
        <f t="shared" si="615"/>
        <v>3.1771234103093708</v>
      </c>
      <c r="AZ128" s="22">
        <f t="shared" si="616"/>
        <v>6.1726785854168922E-2</v>
      </c>
      <c r="BA128" s="22">
        <f t="shared" si="617"/>
        <v>1.6464518204307377E-2</v>
      </c>
      <c r="BB128" s="22">
        <f t="shared" si="618"/>
        <v>9.4667395954580683E-3</v>
      </c>
      <c r="BC128" s="22">
        <f t="shared" si="619"/>
        <v>0</v>
      </c>
      <c r="BD128" s="22">
        <f t="shared" si="620"/>
        <v>0</v>
      </c>
      <c r="BE128" s="22">
        <f t="shared" si="621"/>
        <v>1.7373362476808953E-2</v>
      </c>
      <c r="BF128" s="33">
        <v>11</v>
      </c>
      <c r="BG128" s="17">
        <f t="shared" si="622"/>
        <v>6.2302288015109824</v>
      </c>
      <c r="BH128" s="1">
        <f t="shared" si="623"/>
        <v>0.82287658969062916</v>
      </c>
      <c r="BI128" s="1">
        <f t="shared" si="624"/>
        <v>2.19945247264722</v>
      </c>
      <c r="BJ128">
        <v>4</v>
      </c>
      <c r="BK128" s="1">
        <f t="shared" si="625"/>
        <v>2.2302288015109824</v>
      </c>
      <c r="BL128" s="1">
        <f t="shared" si="626"/>
        <v>9.1261674958499503E-2</v>
      </c>
      <c r="BM128" s="1">
        <f t="shared" si="627"/>
        <v>0.8228765896906296</v>
      </c>
      <c r="BN128" s="1">
        <f t="shared" si="628"/>
        <v>-0.67728343814599334</v>
      </c>
      <c r="BO128" s="1">
        <f t="shared" si="629"/>
        <v>0.10772619316280688</v>
      </c>
      <c r="BP128" s="1">
        <f t="shared" si="630"/>
        <v>0.14559315154463626</v>
      </c>
      <c r="BQ128" s="1">
        <f t="shared" si="631"/>
        <v>3.786695838182938E-2</v>
      </c>
      <c r="BR128" s="90" t="s">
        <v>189</v>
      </c>
      <c r="BS128" s="90" t="s">
        <v>193</v>
      </c>
      <c r="BT128" s="90" t="s">
        <v>189</v>
      </c>
      <c r="BU128" s="1">
        <f t="shared" si="632"/>
        <v>0.79428085257734271</v>
      </c>
      <c r="BV128" s="1">
        <f t="shared" si="633"/>
        <v>0.10772619316280688</v>
      </c>
      <c r="BW128" s="1">
        <f t="shared" si="634"/>
        <v>1.3402966386953217E-2</v>
      </c>
      <c r="BX128" s="1">
        <f t="shared" si="635"/>
        <v>0.91541001212710282</v>
      </c>
      <c r="BY128" s="1">
        <f t="shared" si="636"/>
        <v>0.86767769857760568</v>
      </c>
      <c r="BZ128" s="1">
        <f t="shared" si="637"/>
        <v>0.11768081158790004</v>
      </c>
      <c r="CA128" s="1">
        <f t="shared" si="638"/>
        <v>1.4641489834494231E-2</v>
      </c>
      <c r="CB128" s="1">
        <f t="shared" si="639"/>
        <v>7.348189562844426E-2</v>
      </c>
      <c r="CC128" s="1">
        <f t="shared" si="640"/>
        <v>0.10191457237309158</v>
      </c>
      <c r="CD128" s="90" t="s">
        <v>189</v>
      </c>
      <c r="CE128" s="90" t="s">
        <v>193</v>
      </c>
      <c r="CF128" s="90" t="s">
        <v>189</v>
      </c>
      <c r="CG128" s="1">
        <f t="shared" si="641"/>
        <v>0.79428085257734271</v>
      </c>
      <c r="CH128" s="1">
        <f t="shared" si="642"/>
        <v>0.10772619316280688</v>
      </c>
      <c r="CI128" s="1">
        <f t="shared" si="643"/>
        <v>4.4676554623177388E-3</v>
      </c>
      <c r="CJ128" s="1">
        <f t="shared" si="644"/>
        <v>0.90647470120246731</v>
      </c>
      <c r="CK128" s="1">
        <f t="shared" si="645"/>
        <v>0.87623057932417092</v>
      </c>
      <c r="CL128" s="1">
        <f t="shared" si="646"/>
        <v>0.11884081598736808</v>
      </c>
      <c r="CM128" s="1">
        <f t="shared" si="647"/>
        <v>4.9286046884609719E-3</v>
      </c>
      <c r="CN128" s="1">
        <f t="shared" si="648"/>
        <v>6.4349012682145018E-2</v>
      </c>
      <c r="CO128" s="1">
        <f t="shared" si="649"/>
        <v>0.10291916565153261</v>
      </c>
      <c r="CP128" s="90" t="s">
        <v>189</v>
      </c>
      <c r="CQ128" s="90" t="s">
        <v>193</v>
      </c>
      <c r="CR128" s="90" t="s">
        <v>189</v>
      </c>
      <c r="CS128" s="1">
        <f t="shared" si="650"/>
        <v>1.4659881158259256</v>
      </c>
      <c r="CT128" s="1">
        <f t="shared" si="651"/>
        <v>0.10772619316280688</v>
      </c>
      <c r="CU128" s="1">
        <f t="shared" si="652"/>
        <v>4.4676554623177388E-3</v>
      </c>
      <c r="CV128" s="1">
        <f t="shared" si="653"/>
        <v>1.5781819644510502</v>
      </c>
      <c r="CW128" s="1">
        <f t="shared" si="654"/>
        <v>0.92890943430331896</v>
      </c>
      <c r="CX128" s="1">
        <f t="shared" si="655"/>
        <v>6.8259678281317848E-2</v>
      </c>
      <c r="CY128" s="1">
        <f t="shared" si="656"/>
        <v>2.8308874153632558E-3</v>
      </c>
      <c r="CZ128" s="1">
        <f t="shared" si="657"/>
        <v>3.6960726556022179E-2</v>
      </c>
      <c r="DA128" s="1">
        <f t="shared" si="658"/>
        <v>5.9114615445774163E-2</v>
      </c>
      <c r="DB128" s="90" t="s">
        <v>189</v>
      </c>
      <c r="DC128" s="90" t="s">
        <v>193</v>
      </c>
      <c r="DD128" s="90" t="s">
        <v>189</v>
      </c>
      <c r="DE128" s="1">
        <f t="shared" si="659"/>
        <v>3.0223290623378491</v>
      </c>
      <c r="DF128" s="1">
        <f t="shared" si="660"/>
        <v>3.1771234103093708</v>
      </c>
      <c r="DG128" s="1">
        <f t="shared" si="661"/>
        <v>1.3402966386953217E-2</v>
      </c>
      <c r="DH128" s="1">
        <f t="shared" si="662"/>
        <v>6.2128554390341728</v>
      </c>
      <c r="DI128" s="1">
        <f t="shared" si="663"/>
        <v>0.48646376726378315</v>
      </c>
      <c r="DJ128" s="1">
        <f t="shared" si="664"/>
        <v>0.51137893702597959</v>
      </c>
      <c r="DK128" s="1">
        <f t="shared" si="665"/>
        <v>2.1572957102373512E-3</v>
      </c>
      <c r="DL128" s="1">
        <f t="shared" si="666"/>
        <v>0.25784676422322717</v>
      </c>
      <c r="DM128" s="1">
        <f t="shared" si="667"/>
        <v>0.44286715042478098</v>
      </c>
      <c r="DN128" s="90" t="s">
        <v>193</v>
      </c>
      <c r="DO128" s="90" t="s">
        <v>189</v>
      </c>
      <c r="DP128" s="62">
        <f t="shared" si="668"/>
        <v>1.3402966386953217E-2</v>
      </c>
      <c r="DQ128" s="62">
        <f t="shared" si="669"/>
        <v>2.19945247264722</v>
      </c>
      <c r="DR128" s="62">
        <f t="shared" si="670"/>
        <v>1.7373362476808953E-2</v>
      </c>
      <c r="DS128" s="1">
        <f t="shared" si="671"/>
        <v>2.2302288015109824</v>
      </c>
      <c r="DT128" s="1">
        <f t="shared" si="672"/>
        <v>6.0096822253719855E-3</v>
      </c>
      <c r="DU128" s="1">
        <f t="shared" si="673"/>
        <v>0.98620037153008189</v>
      </c>
      <c r="DV128" s="1">
        <f t="shared" si="674"/>
        <v>7.7899462445460673E-3</v>
      </c>
      <c r="DW128" s="1">
        <f t="shared" si="675"/>
        <v>0.50089013200958699</v>
      </c>
      <c r="DX128" s="1">
        <f t="shared" si="676"/>
        <v>0.85407457496670258</v>
      </c>
      <c r="DY128" s="90" t="s">
        <v>189</v>
      </c>
      <c r="DZ128" s="1">
        <f t="shared" si="677"/>
        <v>3.0776328863762172E-2</v>
      </c>
      <c r="EA128" s="1">
        <f t="shared" si="678"/>
        <v>3.1771234103093708</v>
      </c>
      <c r="EB128" s="1">
        <f t="shared" si="679"/>
        <v>3.0223290623378491</v>
      </c>
      <c r="EC128" s="1">
        <f t="shared" si="680"/>
        <v>6.2302288015109824</v>
      </c>
      <c r="ED128" s="1">
        <f t="shared" si="681"/>
        <v>4.9398392650199562E-3</v>
      </c>
      <c r="EE128" s="1">
        <f t="shared" si="682"/>
        <v>0.50995292653439006</v>
      </c>
      <c r="EF128" s="1">
        <f t="shared" si="683"/>
        <v>0.48510723420058999</v>
      </c>
      <c r="EG128" s="1">
        <f t="shared" si="684"/>
        <v>0.74008369746778502</v>
      </c>
      <c r="EH128" s="1">
        <f t="shared" si="685"/>
        <v>0.44163218911300128</v>
      </c>
      <c r="EI128" s="90" t="s">
        <v>193</v>
      </c>
      <c r="EJ128" s="90" t="s">
        <v>189</v>
      </c>
      <c r="EK128" s="62">
        <f t="shared" si="302"/>
        <v>1.3402966386953217E-2</v>
      </c>
      <c r="EL128" s="62">
        <f t="shared" si="303"/>
        <v>3.0223290623378491</v>
      </c>
      <c r="EM128" s="62">
        <f t="shared" si="304"/>
        <v>0</v>
      </c>
      <c r="EN128" s="1">
        <f t="shared" si="286"/>
        <v>3.0357320287248024</v>
      </c>
      <c r="EO128" s="1">
        <f t="shared" si="287"/>
        <v>4.4150690048170363E-3</v>
      </c>
      <c r="EP128" s="1">
        <f t="shared" si="288"/>
        <v>0.99558493099518297</v>
      </c>
      <c r="EQ128" s="1">
        <f t="shared" si="289"/>
        <v>0</v>
      </c>
      <c r="ER128" s="1">
        <f t="shared" si="290"/>
        <v>0.49779246549759149</v>
      </c>
      <c r="ES128" s="1">
        <f t="shared" si="291"/>
        <v>0.86220184186680582</v>
      </c>
    </row>
    <row r="129" spans="1:149" s="24" customFormat="1" x14ac:dyDescent="0.2">
      <c r="A129" s="90" t="s">
        <v>159</v>
      </c>
      <c r="B129" s="90" t="s">
        <v>195</v>
      </c>
      <c r="C129" s="90" t="s">
        <v>189</v>
      </c>
      <c r="D129" s="99">
        <v>1.79170293458212</v>
      </c>
      <c r="E129" s="99">
        <v>0.24975111428819899</v>
      </c>
      <c r="F129" s="99">
        <v>32.715416302906</v>
      </c>
      <c r="G129" s="99">
        <v>51.958518457837101</v>
      </c>
      <c r="H129" s="99">
        <v>9.1034523763128803</v>
      </c>
      <c r="I129" s="99">
        <v>5.9504484781495802E-2</v>
      </c>
      <c r="J129" s="99">
        <v>0.45609472412138302</v>
      </c>
      <c r="K129" s="99">
        <v>0</v>
      </c>
      <c r="L129" s="99">
        <v>3.6655595926119902</v>
      </c>
      <c r="M129" s="4">
        <v>0</v>
      </c>
      <c r="N129" s="4">
        <v>1</v>
      </c>
      <c r="O129">
        <f t="shared" si="599"/>
        <v>0</v>
      </c>
      <c r="P129" s="30">
        <f t="shared" si="600"/>
        <v>4.0736942723739382</v>
      </c>
      <c r="R129" s="33">
        <v>11</v>
      </c>
      <c r="S129" s="90" t="s">
        <v>195</v>
      </c>
      <c r="T129" s="90" t="s">
        <v>189</v>
      </c>
      <c r="U129" s="1">
        <f t="shared" si="443"/>
        <v>44.448100585019098</v>
      </c>
      <c r="V129" s="1">
        <f t="shared" si="444"/>
        <v>8.0590872632526303</v>
      </c>
      <c r="W129" s="1">
        <f t="shared" si="445"/>
        <v>641.73041002169487</v>
      </c>
      <c r="X129" s="1">
        <f t="shared" si="446"/>
        <v>864.67829019532542</v>
      </c>
      <c r="Y129" s="1">
        <f t="shared" si="447"/>
        <v>193.27924365844754</v>
      </c>
      <c r="Z129" s="1">
        <f t="shared" si="448"/>
        <v>1.06106427927061</v>
      </c>
      <c r="AA129" s="1">
        <f t="shared" si="449"/>
        <v>9.5218105244547608</v>
      </c>
      <c r="AB129" s="1">
        <f t="shared" si="450"/>
        <v>0</v>
      </c>
      <c r="AC129" s="1">
        <f t="shared" si="451"/>
        <v>0</v>
      </c>
      <c r="AD129" s="1">
        <f t="shared" si="452"/>
        <v>51.016834970243437</v>
      </c>
      <c r="AF129" s="90" t="s">
        <v>195</v>
      </c>
      <c r="AG129" s="90" t="s">
        <v>189</v>
      </c>
      <c r="AH129" s="1">
        <f t="shared" si="601"/>
        <v>44.448100585019098</v>
      </c>
      <c r="AI129" s="1">
        <f t="shared" si="602"/>
        <v>4.0295436316263151</v>
      </c>
      <c r="AJ129" s="1">
        <f t="shared" si="603"/>
        <v>962.59561503254236</v>
      </c>
      <c r="AK129" s="1">
        <f t="shared" si="604"/>
        <v>1729.3565803906508</v>
      </c>
      <c r="AL129" s="1">
        <f t="shared" si="605"/>
        <v>96.639621829223771</v>
      </c>
      <c r="AM129" s="1">
        <f t="shared" si="606"/>
        <v>1.06106427927061</v>
      </c>
      <c r="AN129" s="1">
        <f t="shared" si="607"/>
        <v>19.043621048909522</v>
      </c>
      <c r="AO129" s="1">
        <f t="shared" si="608"/>
        <v>0</v>
      </c>
      <c r="AP129" s="1">
        <f t="shared" si="609"/>
        <v>0</v>
      </c>
      <c r="AQ129" s="1">
        <f t="shared" si="610"/>
        <v>76.525252455365148</v>
      </c>
      <c r="AR129" s="1">
        <f t="shared" si="611"/>
        <v>2933.6993992526081</v>
      </c>
      <c r="AT129" s="90" t="s">
        <v>195</v>
      </c>
      <c r="AU129" s="90" t="s">
        <v>189</v>
      </c>
      <c r="AV129" s="22">
        <f t="shared" si="612"/>
        <v>0.16665957887838478</v>
      </c>
      <c r="AW129" s="22">
        <f t="shared" si="613"/>
        <v>3.0217806200036539E-2</v>
      </c>
      <c r="AX129" s="22">
        <f t="shared" si="614"/>
        <v>2.406188756774811</v>
      </c>
      <c r="AY129" s="22">
        <f t="shared" si="615"/>
        <v>3.2421389848502296</v>
      </c>
      <c r="AZ129" s="22">
        <f t="shared" si="616"/>
        <v>0.72470672379881962</v>
      </c>
      <c r="BA129" s="22">
        <f t="shared" si="617"/>
        <v>3.9784945502426752E-3</v>
      </c>
      <c r="BB129" s="22">
        <f t="shared" si="618"/>
        <v>3.5702333986803829E-2</v>
      </c>
      <c r="BC129" s="22">
        <f t="shared" si="619"/>
        <v>0</v>
      </c>
      <c r="BD129" s="22">
        <f t="shared" si="620"/>
        <v>0</v>
      </c>
      <c r="BE129" s="22">
        <f t="shared" si="621"/>
        <v>0.19128925915710582</v>
      </c>
      <c r="BF129" s="33">
        <v>11</v>
      </c>
      <c r="BG129" s="17">
        <f t="shared" si="622"/>
        <v>6.0062765796605309</v>
      </c>
      <c r="BH129" s="1">
        <f t="shared" si="623"/>
        <v>0.75786101514977045</v>
      </c>
      <c r="BI129" s="1">
        <f t="shared" si="624"/>
        <v>1.6483277416250406</v>
      </c>
      <c r="BJ129">
        <v>4</v>
      </c>
      <c r="BK129" s="1">
        <f t="shared" si="625"/>
        <v>2.0062765796605313</v>
      </c>
      <c r="BL129" s="1">
        <f t="shared" si="626"/>
        <v>0.75890302454909886</v>
      </c>
      <c r="BM129" s="1">
        <f t="shared" si="627"/>
        <v>0.75786101514977133</v>
      </c>
      <c r="BN129" s="1">
        <f t="shared" si="628"/>
        <v>0.14782983989679099</v>
      </c>
      <c r="BO129" s="1">
        <f t="shared" si="629"/>
        <v>0.76288151909934154</v>
      </c>
      <c r="BP129" s="1">
        <f t="shared" si="630"/>
        <v>0.90569085504656233</v>
      </c>
      <c r="BQ129" s="1">
        <f t="shared" si="631"/>
        <v>0.14280933594722078</v>
      </c>
      <c r="BR129" s="90" t="s">
        <v>189</v>
      </c>
      <c r="BS129" s="90" t="s">
        <v>195</v>
      </c>
      <c r="BT129" s="90" t="s">
        <v>189</v>
      </c>
      <c r="BU129" s="1">
        <f t="shared" si="632"/>
        <v>0.81053474621255739</v>
      </c>
      <c r="BV129" s="1">
        <f t="shared" si="633"/>
        <v>0.76288151909934154</v>
      </c>
      <c r="BW129" s="1">
        <f t="shared" si="634"/>
        <v>0.16665957887838478</v>
      </c>
      <c r="BX129" s="1">
        <f t="shared" si="635"/>
        <v>1.7400758441902839</v>
      </c>
      <c r="BY129" s="1">
        <f t="shared" si="636"/>
        <v>0.46580426302609046</v>
      </c>
      <c r="BZ129" s="1">
        <f t="shared" si="637"/>
        <v>0.43841854459759833</v>
      </c>
      <c r="CA129" s="1">
        <f t="shared" si="638"/>
        <v>9.5777192376311118E-2</v>
      </c>
      <c r="CB129" s="1">
        <f t="shared" si="639"/>
        <v>0.31498646467511027</v>
      </c>
      <c r="CC129" s="1">
        <f t="shared" si="640"/>
        <v>0.379681597111721</v>
      </c>
      <c r="CD129" s="90" t="s">
        <v>189</v>
      </c>
      <c r="CE129" s="90" t="s">
        <v>195</v>
      </c>
      <c r="CF129" s="90" t="s">
        <v>189</v>
      </c>
      <c r="CG129" s="1">
        <f t="shared" si="641"/>
        <v>0.81053474621255739</v>
      </c>
      <c r="CH129" s="1">
        <f t="shared" si="642"/>
        <v>0.76288151909934154</v>
      </c>
      <c r="CI129" s="1">
        <f t="shared" si="643"/>
        <v>5.5553192959461595E-2</v>
      </c>
      <c r="CJ129" s="1">
        <f t="shared" si="644"/>
        <v>1.6289694582713605</v>
      </c>
      <c r="CK129" s="1">
        <f t="shared" si="645"/>
        <v>0.49757516452928802</v>
      </c>
      <c r="CL129" s="1">
        <f t="shared" si="646"/>
        <v>0.46832156074239761</v>
      </c>
      <c r="CM129" s="1">
        <f t="shared" si="647"/>
        <v>3.4103274728314342E-2</v>
      </c>
      <c r="CN129" s="1">
        <f t="shared" si="648"/>
        <v>0.26826405509951312</v>
      </c>
      <c r="CO129" s="1">
        <f t="shared" si="649"/>
        <v>0.40557836874289338</v>
      </c>
      <c r="CP129" s="90" t="s">
        <v>189</v>
      </c>
      <c r="CQ129" s="90" t="s">
        <v>195</v>
      </c>
      <c r="CR129" s="90" t="s">
        <v>189</v>
      </c>
      <c r="CS129" s="1">
        <f t="shared" si="650"/>
        <v>0.91729824841628771</v>
      </c>
      <c r="CT129" s="1">
        <f t="shared" si="651"/>
        <v>0.76288151909934154</v>
      </c>
      <c r="CU129" s="1">
        <f t="shared" si="652"/>
        <v>5.5553192959461595E-2</v>
      </c>
      <c r="CV129" s="1">
        <f t="shared" si="653"/>
        <v>1.7357329604750906</v>
      </c>
      <c r="CW129" s="1">
        <f t="shared" si="654"/>
        <v>0.52847890159625266</v>
      </c>
      <c r="CX129" s="1">
        <f t="shared" si="655"/>
        <v>0.43951548796453799</v>
      </c>
      <c r="CY129" s="1">
        <f t="shared" si="656"/>
        <v>3.2005610439209513E-2</v>
      </c>
      <c r="CZ129" s="1">
        <f t="shared" si="657"/>
        <v>0.25176335442147851</v>
      </c>
      <c r="DA129" s="1">
        <f t="shared" si="658"/>
        <v>0.3806315779340036</v>
      </c>
      <c r="DB129" s="90" t="s">
        <v>189</v>
      </c>
      <c r="DC129" s="90" t="s">
        <v>195</v>
      </c>
      <c r="DD129" s="90" t="s">
        <v>189</v>
      </c>
      <c r="DE129" s="1">
        <f t="shared" si="659"/>
        <v>2.406188756774811</v>
      </c>
      <c r="DF129" s="1">
        <f t="shared" si="660"/>
        <v>3.2421389848502296</v>
      </c>
      <c r="DG129" s="1">
        <f t="shared" si="661"/>
        <v>0.16665957887838478</v>
      </c>
      <c r="DH129" s="1">
        <f t="shared" si="662"/>
        <v>5.814987320503425</v>
      </c>
      <c r="DI129" s="1">
        <f t="shared" si="663"/>
        <v>0.41379088623128729</v>
      </c>
      <c r="DJ129" s="1">
        <f t="shared" si="664"/>
        <v>0.55754876256025021</v>
      </c>
      <c r="DK129" s="1">
        <f t="shared" si="665"/>
        <v>2.8660351208462557E-2</v>
      </c>
      <c r="DL129" s="1">
        <f t="shared" si="666"/>
        <v>0.30743473248858766</v>
      </c>
      <c r="DM129" s="1">
        <f t="shared" si="667"/>
        <v>0.48285139222575479</v>
      </c>
      <c r="DN129" s="90" t="s">
        <v>195</v>
      </c>
      <c r="DO129" s="90" t="s">
        <v>189</v>
      </c>
      <c r="DP129" s="62">
        <f t="shared" si="668"/>
        <v>0.16665957887838478</v>
      </c>
      <c r="DQ129" s="62">
        <f t="shared" si="669"/>
        <v>1.6483277416250406</v>
      </c>
      <c r="DR129" s="62">
        <f t="shared" si="670"/>
        <v>0.19128925915710582</v>
      </c>
      <c r="DS129" s="1">
        <f t="shared" si="671"/>
        <v>2.0062765796605313</v>
      </c>
      <c r="DT129" s="1">
        <f t="shared" si="672"/>
        <v>8.3069094544573785E-2</v>
      </c>
      <c r="DU129" s="1">
        <f t="shared" si="673"/>
        <v>0.82158549740133191</v>
      </c>
      <c r="DV129" s="1">
        <f t="shared" si="674"/>
        <v>9.5345408054094222E-2</v>
      </c>
      <c r="DW129" s="1">
        <f t="shared" si="675"/>
        <v>0.50613815675476015</v>
      </c>
      <c r="DX129" s="1">
        <f t="shared" si="676"/>
        <v>0.71151391213042725</v>
      </c>
      <c r="DY129" s="90" t="s">
        <v>189</v>
      </c>
      <c r="DZ129" s="1">
        <f t="shared" si="677"/>
        <v>0.3579488380354906</v>
      </c>
      <c r="EA129" s="1">
        <f t="shared" si="678"/>
        <v>3.2421389848502296</v>
      </c>
      <c r="EB129" s="1">
        <f t="shared" si="679"/>
        <v>2.406188756774811</v>
      </c>
      <c r="EC129" s="1">
        <f t="shared" si="680"/>
        <v>6.0062765796605309</v>
      </c>
      <c r="ED129" s="1">
        <f t="shared" si="681"/>
        <v>5.959579671166617E-2</v>
      </c>
      <c r="EE129" s="1">
        <f t="shared" si="682"/>
        <v>0.53979182307876206</v>
      </c>
      <c r="EF129" s="1">
        <f t="shared" si="683"/>
        <v>0.40061238020957179</v>
      </c>
      <c r="EG129" s="1">
        <f t="shared" si="684"/>
        <v>0.67050829174895288</v>
      </c>
      <c r="EH129" s="1">
        <f t="shared" si="685"/>
        <v>0.46747343154132315</v>
      </c>
      <c r="EI129" s="90" t="s">
        <v>195</v>
      </c>
      <c r="EJ129" s="90" t="s">
        <v>189</v>
      </c>
      <c r="EK129" s="62">
        <f t="shared" si="302"/>
        <v>0.16665957887838478</v>
      </c>
      <c r="EL129" s="62">
        <f t="shared" si="303"/>
        <v>2.406188756774811</v>
      </c>
      <c r="EM129" s="62">
        <f t="shared" si="304"/>
        <v>0</v>
      </c>
      <c r="EN129" s="1">
        <f t="shared" si="286"/>
        <v>2.5728483356531959</v>
      </c>
      <c r="EO129" s="1">
        <f t="shared" si="287"/>
        <v>6.4776293483336314E-2</v>
      </c>
      <c r="EP129" s="1">
        <f t="shared" si="288"/>
        <v>0.93522370651666364</v>
      </c>
      <c r="EQ129" s="1">
        <f t="shared" si="289"/>
        <v>0</v>
      </c>
      <c r="ER129" s="1">
        <f t="shared" si="290"/>
        <v>0.46761185325833182</v>
      </c>
      <c r="ES129" s="1">
        <f t="shared" si="291"/>
        <v>0.80992748806487291</v>
      </c>
    </row>
    <row r="130" spans="1:149" s="24" customFormat="1" x14ac:dyDescent="0.2">
      <c r="A130" s="90" t="s">
        <v>159</v>
      </c>
      <c r="B130" s="90" t="s">
        <v>197</v>
      </c>
      <c r="C130" s="90" t="s">
        <v>189</v>
      </c>
      <c r="D130" s="99">
        <v>0.74132872280671802</v>
      </c>
      <c r="E130" s="99">
        <v>0.15007360818777499</v>
      </c>
      <c r="F130" s="99">
        <v>38.884231286388101</v>
      </c>
      <c r="G130" s="99">
        <v>54.935568521200402</v>
      </c>
      <c r="H130" s="99">
        <v>3.1799957829404302</v>
      </c>
      <c r="I130" s="99">
        <v>0.170219627382863</v>
      </c>
      <c r="J130" s="99">
        <v>2.27834084913951E-2</v>
      </c>
      <c r="K130" s="99">
        <v>0</v>
      </c>
      <c r="L130" s="99">
        <v>1.85000781866502</v>
      </c>
      <c r="M130" s="4">
        <v>0</v>
      </c>
      <c r="N130" s="4">
        <v>1</v>
      </c>
      <c r="O130">
        <f t="shared" si="599"/>
        <v>0</v>
      </c>
      <c r="P130" s="30">
        <f t="shared" si="600"/>
        <v>2.0559933795463028</v>
      </c>
      <c r="R130" s="33">
        <v>11</v>
      </c>
      <c r="S130" s="90" t="s">
        <v>197</v>
      </c>
      <c r="T130" s="90" t="s">
        <v>189</v>
      </c>
      <c r="U130" s="1">
        <f t="shared" si="443"/>
        <v>18.390690220955545</v>
      </c>
      <c r="V130" s="1">
        <f t="shared" si="444"/>
        <v>4.8426462790505003</v>
      </c>
      <c r="W130" s="1">
        <f t="shared" si="445"/>
        <v>762.73501934853084</v>
      </c>
      <c r="X130" s="1">
        <f t="shared" si="446"/>
        <v>914.22147647196539</v>
      </c>
      <c r="Y130" s="1">
        <f t="shared" si="447"/>
        <v>67.515834032705527</v>
      </c>
      <c r="Z130" s="1">
        <f t="shared" si="448"/>
        <v>3.0353000603220934</v>
      </c>
      <c r="AA130" s="1">
        <f t="shared" si="449"/>
        <v>0.47564527121910438</v>
      </c>
      <c r="AB130" s="1">
        <f t="shared" si="450"/>
        <v>0</v>
      </c>
      <c r="AC130" s="1">
        <f t="shared" si="451"/>
        <v>0</v>
      </c>
      <c r="AD130" s="1">
        <f t="shared" si="452"/>
        <v>25.748195110160339</v>
      </c>
      <c r="AF130" s="90" t="s">
        <v>197</v>
      </c>
      <c r="AG130" s="90" t="s">
        <v>189</v>
      </c>
      <c r="AH130" s="1">
        <f t="shared" si="601"/>
        <v>18.390690220955545</v>
      </c>
      <c r="AI130" s="1">
        <f t="shared" si="602"/>
        <v>2.4213231395252501</v>
      </c>
      <c r="AJ130" s="1">
        <f t="shared" si="603"/>
        <v>1144.1025290227963</v>
      </c>
      <c r="AK130" s="1">
        <f t="shared" si="604"/>
        <v>1828.4429529439308</v>
      </c>
      <c r="AL130" s="1">
        <f t="shared" si="605"/>
        <v>33.757917016352764</v>
      </c>
      <c r="AM130" s="1">
        <f t="shared" si="606"/>
        <v>3.0353000603220934</v>
      </c>
      <c r="AN130" s="1">
        <f t="shared" si="607"/>
        <v>0.95129054243820876</v>
      </c>
      <c r="AO130" s="1">
        <f t="shared" si="608"/>
        <v>0</v>
      </c>
      <c r="AP130" s="1">
        <f t="shared" si="609"/>
        <v>0</v>
      </c>
      <c r="AQ130" s="1">
        <f t="shared" si="610"/>
        <v>38.622292665240508</v>
      </c>
      <c r="AR130" s="1">
        <f t="shared" si="611"/>
        <v>3069.724295611561</v>
      </c>
      <c r="AT130" s="90" t="s">
        <v>197</v>
      </c>
      <c r="AU130" s="90" t="s">
        <v>189</v>
      </c>
      <c r="AV130" s="22">
        <f t="shared" si="612"/>
        <v>6.5900899543230335E-2</v>
      </c>
      <c r="AW130" s="22">
        <f t="shared" si="613"/>
        <v>1.7353059734292211E-2</v>
      </c>
      <c r="AX130" s="22">
        <f t="shared" si="614"/>
        <v>2.7331722346623111</v>
      </c>
      <c r="AY130" s="22">
        <f t="shared" si="615"/>
        <v>3.2760063356726117</v>
      </c>
      <c r="AZ130" s="22">
        <f t="shared" si="616"/>
        <v>0.24193513906818226</v>
      </c>
      <c r="BA130" s="22">
        <f t="shared" si="617"/>
        <v>1.087664475642797E-2</v>
      </c>
      <c r="BB130" s="22">
        <f t="shared" si="618"/>
        <v>1.7044195111886398E-3</v>
      </c>
      <c r="BC130" s="22">
        <f t="shared" si="619"/>
        <v>0</v>
      </c>
      <c r="BD130" s="22">
        <f t="shared" si="620"/>
        <v>0</v>
      </c>
      <c r="BE130" s="22">
        <f t="shared" si="621"/>
        <v>9.2265662625358874E-2</v>
      </c>
      <c r="BF130" s="33">
        <v>11</v>
      </c>
      <c r="BG130" s="17">
        <f t="shared" si="622"/>
        <v>6.1673451325035122</v>
      </c>
      <c r="BH130" s="1">
        <f t="shared" si="623"/>
        <v>0.72399366432738832</v>
      </c>
      <c r="BI130" s="1">
        <f t="shared" si="624"/>
        <v>2.0091785703349228</v>
      </c>
      <c r="BJ130">
        <v>4</v>
      </c>
      <c r="BK130" s="1">
        <f t="shared" si="625"/>
        <v>2.1673451325035118</v>
      </c>
      <c r="BL130" s="1">
        <f t="shared" si="626"/>
        <v>0.27016484355890241</v>
      </c>
      <c r="BM130" s="1">
        <f t="shared" si="627"/>
        <v>0.72399366432738788</v>
      </c>
      <c r="BN130" s="1">
        <f t="shared" si="628"/>
        <v>-0.43613449796730563</v>
      </c>
      <c r="BO130" s="1">
        <f t="shared" si="629"/>
        <v>0.28104148831533038</v>
      </c>
      <c r="BP130" s="1">
        <f t="shared" si="630"/>
        <v>0.28785916636008224</v>
      </c>
      <c r="BQ130" s="1">
        <f t="shared" si="631"/>
        <v>6.8176780447518626E-3</v>
      </c>
      <c r="BR130" s="90" t="s">
        <v>189</v>
      </c>
      <c r="BS130" s="90" t="s">
        <v>197</v>
      </c>
      <c r="BT130" s="90" t="s">
        <v>189</v>
      </c>
      <c r="BU130" s="1">
        <f t="shared" si="632"/>
        <v>0.81900158391815292</v>
      </c>
      <c r="BV130" s="1">
        <f t="shared" si="633"/>
        <v>0.28104148831533038</v>
      </c>
      <c r="BW130" s="1">
        <f t="shared" si="634"/>
        <v>6.5900899543230335E-2</v>
      </c>
      <c r="BX130" s="1">
        <f t="shared" si="635"/>
        <v>1.1659439717767137</v>
      </c>
      <c r="BY130" s="1">
        <f t="shared" si="636"/>
        <v>0.70243648386476443</v>
      </c>
      <c r="BZ130" s="1">
        <f t="shared" si="637"/>
        <v>0.24104201841454501</v>
      </c>
      <c r="CA130" s="1">
        <f t="shared" si="638"/>
        <v>5.6521497720690483E-2</v>
      </c>
      <c r="CB130" s="1">
        <f t="shared" si="639"/>
        <v>0.17704250692796297</v>
      </c>
      <c r="CC130" s="1">
        <f t="shared" si="640"/>
        <v>0.20874851132647243</v>
      </c>
      <c r="CD130" s="90" t="s">
        <v>189</v>
      </c>
      <c r="CE130" s="90" t="s">
        <v>197</v>
      </c>
      <c r="CF130" s="90" t="s">
        <v>189</v>
      </c>
      <c r="CG130" s="1">
        <f t="shared" si="641"/>
        <v>0.81900158391815292</v>
      </c>
      <c r="CH130" s="1">
        <f t="shared" si="642"/>
        <v>0.28104148831533038</v>
      </c>
      <c r="CI130" s="1">
        <f t="shared" si="643"/>
        <v>2.1966966514410113E-2</v>
      </c>
      <c r="CJ130" s="1">
        <f t="shared" si="644"/>
        <v>1.1220100387478935</v>
      </c>
      <c r="CK130" s="1">
        <f t="shared" si="645"/>
        <v>0.72994140483102743</v>
      </c>
      <c r="CL130" s="1">
        <f t="shared" si="646"/>
        <v>0.25048036881110125</v>
      </c>
      <c r="CM130" s="1">
        <f t="shared" si="647"/>
        <v>1.9578226357871216E-2</v>
      </c>
      <c r="CN130" s="1">
        <f t="shared" si="648"/>
        <v>0.14481841076342183</v>
      </c>
      <c r="CO130" s="1">
        <f t="shared" si="649"/>
        <v>0.21692236253970906</v>
      </c>
      <c r="CP130" s="90" t="s">
        <v>189</v>
      </c>
      <c r="CQ130" s="90" t="s">
        <v>197</v>
      </c>
      <c r="CR130" s="90" t="s">
        <v>189</v>
      </c>
      <c r="CS130" s="1">
        <f t="shared" si="650"/>
        <v>1.2721982044861697</v>
      </c>
      <c r="CT130" s="1">
        <f t="shared" si="651"/>
        <v>0.28104148831533038</v>
      </c>
      <c r="CU130" s="1">
        <f t="shared" si="652"/>
        <v>2.1966966514410113E-2</v>
      </c>
      <c r="CV130" s="1">
        <f t="shared" si="653"/>
        <v>1.5752066593159104</v>
      </c>
      <c r="CW130" s="1">
        <f t="shared" si="654"/>
        <v>0.80763891960605794</v>
      </c>
      <c r="CX130" s="1">
        <f t="shared" si="655"/>
        <v>0.17841562988146753</v>
      </c>
      <c r="CY130" s="1">
        <f t="shared" si="656"/>
        <v>1.3945450512474375E-2</v>
      </c>
      <c r="CZ130" s="1">
        <f t="shared" si="657"/>
        <v>0.10315326545320815</v>
      </c>
      <c r="DA130" s="1">
        <f t="shared" si="658"/>
        <v>0.15451246790955286</v>
      </c>
      <c r="DB130" s="90" t="s">
        <v>189</v>
      </c>
      <c r="DC130" s="90" t="s">
        <v>197</v>
      </c>
      <c r="DD130" s="90" t="s">
        <v>189</v>
      </c>
      <c r="DE130" s="1">
        <f t="shared" si="659"/>
        <v>2.7331722346623111</v>
      </c>
      <c r="DF130" s="1">
        <f t="shared" si="660"/>
        <v>3.2760063356726117</v>
      </c>
      <c r="DG130" s="1">
        <f t="shared" si="661"/>
        <v>6.5900899543230335E-2</v>
      </c>
      <c r="DH130" s="1">
        <f t="shared" si="662"/>
        <v>6.0750794698781529</v>
      </c>
      <c r="DI130" s="1">
        <f t="shared" si="663"/>
        <v>0.44989900925808463</v>
      </c>
      <c r="DJ130" s="1">
        <f t="shared" si="664"/>
        <v>0.53925324794777019</v>
      </c>
      <c r="DK130" s="1">
        <f t="shared" si="665"/>
        <v>1.0847742794145226E-2</v>
      </c>
      <c r="DL130" s="1">
        <f t="shared" si="666"/>
        <v>0.28047436676803034</v>
      </c>
      <c r="DM130" s="1">
        <f t="shared" si="667"/>
        <v>0.46700701179603765</v>
      </c>
      <c r="DN130" s="90" t="s">
        <v>197</v>
      </c>
      <c r="DO130" s="90" t="s">
        <v>189</v>
      </c>
      <c r="DP130" s="62">
        <f t="shared" si="668"/>
        <v>6.5900899543230335E-2</v>
      </c>
      <c r="DQ130" s="62">
        <f t="shared" si="669"/>
        <v>2.0091785703349228</v>
      </c>
      <c r="DR130" s="62">
        <f t="shared" si="670"/>
        <v>9.2265662625358874E-2</v>
      </c>
      <c r="DS130" s="1">
        <f t="shared" si="671"/>
        <v>2.1673451325035118</v>
      </c>
      <c r="DT130" s="1">
        <f t="shared" si="672"/>
        <v>3.0406278425581374E-2</v>
      </c>
      <c r="DU130" s="1">
        <f t="shared" si="673"/>
        <v>0.92702290013871025</v>
      </c>
      <c r="DV130" s="1">
        <f t="shared" si="674"/>
        <v>4.257082143570845E-2</v>
      </c>
      <c r="DW130" s="1">
        <f t="shared" si="675"/>
        <v>0.50608227150506357</v>
      </c>
      <c r="DX130" s="1">
        <f t="shared" si="676"/>
        <v>0.80282538141004789</v>
      </c>
      <c r="DY130" s="90" t="s">
        <v>189</v>
      </c>
      <c r="DZ130" s="1">
        <f t="shared" si="677"/>
        <v>0.15816656216858921</v>
      </c>
      <c r="EA130" s="1">
        <f t="shared" si="678"/>
        <v>3.2760063356726117</v>
      </c>
      <c r="EB130" s="1">
        <f t="shared" si="679"/>
        <v>2.7331722346623111</v>
      </c>
      <c r="EC130" s="1">
        <f t="shared" si="680"/>
        <v>6.1673451325035114</v>
      </c>
      <c r="ED130" s="1">
        <f t="shared" si="681"/>
        <v>2.5645810112849096E-2</v>
      </c>
      <c r="EE130" s="1">
        <f t="shared" si="682"/>
        <v>0.53118582879482568</v>
      </c>
      <c r="EF130" s="1">
        <f t="shared" si="683"/>
        <v>0.44316836109232532</v>
      </c>
      <c r="EG130" s="1">
        <f t="shared" si="684"/>
        <v>0.70876127548973811</v>
      </c>
      <c r="EH130" s="1">
        <f t="shared" si="685"/>
        <v>0.46002042186661057</v>
      </c>
      <c r="EI130" s="90" t="s">
        <v>197</v>
      </c>
      <c r="EJ130" s="90" t="s">
        <v>189</v>
      </c>
      <c r="EK130" s="62">
        <f t="shared" si="302"/>
        <v>6.5900899543230335E-2</v>
      </c>
      <c r="EL130" s="62">
        <f t="shared" si="303"/>
        <v>2.7331722346623111</v>
      </c>
      <c r="EM130" s="62">
        <f t="shared" si="304"/>
        <v>0</v>
      </c>
      <c r="EN130" s="1">
        <f t="shared" si="286"/>
        <v>2.7990731342055413</v>
      </c>
      <c r="EO130" s="1">
        <f t="shared" si="287"/>
        <v>2.3543829111823095E-2</v>
      </c>
      <c r="EP130" s="1">
        <f t="shared" si="288"/>
        <v>0.97645617088817693</v>
      </c>
      <c r="EQ130" s="1">
        <f t="shared" si="289"/>
        <v>0</v>
      </c>
      <c r="ER130" s="1">
        <f t="shared" si="290"/>
        <v>0.48822808544408847</v>
      </c>
      <c r="ES130" s="1">
        <f t="shared" si="291"/>
        <v>0.84563584967124017</v>
      </c>
    </row>
    <row r="131" spans="1:149" s="24" customFormat="1" x14ac:dyDescent="0.2">
      <c r="A131" s="90" t="s">
        <v>159</v>
      </c>
      <c r="B131" s="90" t="s">
        <v>198</v>
      </c>
      <c r="C131" s="90" t="s">
        <v>189</v>
      </c>
      <c r="D131" s="99">
        <v>0.40473217031516601</v>
      </c>
      <c r="E131" s="99">
        <v>0.17069070620547599</v>
      </c>
      <c r="F131" s="99">
        <v>41.372714761284499</v>
      </c>
      <c r="G131" s="99">
        <v>55.790257211305999</v>
      </c>
      <c r="H131" s="99">
        <v>0.92054509967373999</v>
      </c>
      <c r="I131" s="99">
        <v>0.268978090468735</v>
      </c>
      <c r="J131" s="99">
        <v>2.56955796990554E-2</v>
      </c>
      <c r="K131" s="99">
        <v>1.8453078729204101E-2</v>
      </c>
      <c r="L131" s="99">
        <v>1.0279333004586599</v>
      </c>
      <c r="M131" s="4">
        <v>0</v>
      </c>
      <c r="N131" s="4">
        <v>1</v>
      </c>
      <c r="O131">
        <f t="shared" si="599"/>
        <v>0</v>
      </c>
      <c r="P131" s="30">
        <f t="shared" si="600"/>
        <v>1.1423865559029089</v>
      </c>
      <c r="R131" s="33">
        <v>11</v>
      </c>
      <c r="S131" s="90" t="s">
        <v>198</v>
      </c>
      <c r="T131" s="90" t="s">
        <v>189</v>
      </c>
      <c r="U131" s="1">
        <f t="shared" si="443"/>
        <v>10.040490456838651</v>
      </c>
      <c r="V131" s="1">
        <f t="shared" si="444"/>
        <v>5.5079285642296227</v>
      </c>
      <c r="W131" s="1">
        <f t="shared" si="445"/>
        <v>811.54795530177523</v>
      </c>
      <c r="X131" s="1">
        <f t="shared" si="446"/>
        <v>928.44495275929432</v>
      </c>
      <c r="Y131" s="1">
        <f t="shared" si="447"/>
        <v>19.544481946363906</v>
      </c>
      <c r="Z131" s="1">
        <f t="shared" si="448"/>
        <v>4.7963282893854311</v>
      </c>
      <c r="AA131" s="1">
        <f t="shared" si="449"/>
        <v>0.53644216490721086</v>
      </c>
      <c r="AB131" s="1">
        <f t="shared" si="450"/>
        <v>0.26013187302049556</v>
      </c>
      <c r="AC131" s="1">
        <f t="shared" si="451"/>
        <v>0</v>
      </c>
      <c r="AD131" s="1">
        <f t="shared" si="452"/>
        <v>14.306656930531108</v>
      </c>
      <c r="AF131" s="90" t="s">
        <v>198</v>
      </c>
      <c r="AG131" s="90" t="s">
        <v>189</v>
      </c>
      <c r="AH131" s="1">
        <f t="shared" si="601"/>
        <v>10.040490456838651</v>
      </c>
      <c r="AI131" s="1">
        <f t="shared" si="602"/>
        <v>2.7539642821148114</v>
      </c>
      <c r="AJ131" s="1">
        <f t="shared" si="603"/>
        <v>1217.3219329526628</v>
      </c>
      <c r="AK131" s="1">
        <f t="shared" si="604"/>
        <v>1856.8899055185886</v>
      </c>
      <c r="AL131" s="1">
        <f t="shared" si="605"/>
        <v>9.7722409731819528</v>
      </c>
      <c r="AM131" s="1">
        <f t="shared" si="606"/>
        <v>4.7963282893854311</v>
      </c>
      <c r="AN131" s="1">
        <f t="shared" si="607"/>
        <v>1.0728843298144217</v>
      </c>
      <c r="AO131" s="1">
        <f t="shared" si="608"/>
        <v>0.26013187302049556</v>
      </c>
      <c r="AP131" s="1">
        <f t="shared" si="609"/>
        <v>0</v>
      </c>
      <c r="AQ131" s="1">
        <f t="shared" si="610"/>
        <v>21.459985395796664</v>
      </c>
      <c r="AR131" s="1">
        <f t="shared" si="611"/>
        <v>3124.3678640714033</v>
      </c>
      <c r="AT131" s="90" t="s">
        <v>198</v>
      </c>
      <c r="AU131" s="90" t="s">
        <v>189</v>
      </c>
      <c r="AV131" s="22">
        <f t="shared" si="612"/>
        <v>3.5349677064371789E-2</v>
      </c>
      <c r="AW131" s="22">
        <f t="shared" si="613"/>
        <v>1.9391831193518259E-2</v>
      </c>
      <c r="AX131" s="22">
        <f t="shared" si="614"/>
        <v>2.8572267724859408</v>
      </c>
      <c r="AY131" s="22">
        <f t="shared" si="615"/>
        <v>3.2687874554706515</v>
      </c>
      <c r="AZ131" s="22">
        <f t="shared" si="616"/>
        <v>6.8810495678907568E-2</v>
      </c>
      <c r="BA131" s="22">
        <f t="shared" si="617"/>
        <v>1.6886491437179241E-2</v>
      </c>
      <c r="BB131" s="22">
        <f t="shared" si="618"/>
        <v>1.8886584649125886E-3</v>
      </c>
      <c r="BC131" s="22">
        <f t="shared" si="619"/>
        <v>9.158494542626165E-4</v>
      </c>
      <c r="BD131" s="22">
        <f t="shared" si="620"/>
        <v>0</v>
      </c>
      <c r="BE131" s="22">
        <f t="shared" si="621"/>
        <v>5.0369621338624049E-2</v>
      </c>
      <c r="BF131" s="33">
        <v>11</v>
      </c>
      <c r="BG131" s="17">
        <f t="shared" si="622"/>
        <v>6.212649375813851</v>
      </c>
      <c r="BH131" s="1">
        <f t="shared" si="623"/>
        <v>0.73121254452934847</v>
      </c>
      <c r="BI131" s="1">
        <f t="shared" si="624"/>
        <v>2.1260142279565923</v>
      </c>
      <c r="BJ131">
        <v>4</v>
      </c>
      <c r="BK131" s="1">
        <f t="shared" si="625"/>
        <v>2.2117335263595881</v>
      </c>
      <c r="BL131" s="1">
        <f t="shared" si="626"/>
        <v>0.10508881830960506</v>
      </c>
      <c r="BM131" s="1">
        <f t="shared" si="627"/>
        <v>0.73121254452934892</v>
      </c>
      <c r="BN131" s="1">
        <f t="shared" si="628"/>
        <v>-0.59985090201439295</v>
      </c>
      <c r="BO131" s="1">
        <f t="shared" si="629"/>
        <v>0.12197530974678431</v>
      </c>
      <c r="BP131" s="1">
        <f t="shared" si="630"/>
        <v>0.13136164251495597</v>
      </c>
      <c r="BQ131" s="1">
        <f t="shared" si="631"/>
        <v>9.3863327681716624E-3</v>
      </c>
      <c r="BR131" s="90" t="s">
        <v>189</v>
      </c>
      <c r="BS131" s="90" t="s">
        <v>198</v>
      </c>
      <c r="BT131" s="90" t="s">
        <v>189</v>
      </c>
      <c r="BU131" s="1">
        <f t="shared" si="632"/>
        <v>0.81719686386766288</v>
      </c>
      <c r="BV131" s="1">
        <f t="shared" si="633"/>
        <v>0.12197530974678431</v>
      </c>
      <c r="BW131" s="1">
        <f t="shared" si="634"/>
        <v>3.6265526518634406E-2</v>
      </c>
      <c r="BX131" s="1">
        <f t="shared" si="635"/>
        <v>0.97543770013308162</v>
      </c>
      <c r="BY131" s="1">
        <f t="shared" si="636"/>
        <v>0.83777453317230866</v>
      </c>
      <c r="BZ131" s="1">
        <f t="shared" si="637"/>
        <v>0.12504674540479918</v>
      </c>
      <c r="CA131" s="1">
        <f t="shared" si="638"/>
        <v>3.7178721422892101E-2</v>
      </c>
      <c r="CB131" s="1">
        <f t="shared" si="639"/>
        <v>9.9702094125291685E-2</v>
      </c>
      <c r="CC131" s="1">
        <f t="shared" si="640"/>
        <v>0.10829365818112111</v>
      </c>
      <c r="CD131" s="90" t="s">
        <v>189</v>
      </c>
      <c r="CE131" s="90" t="s">
        <v>198</v>
      </c>
      <c r="CF131" s="90" t="s">
        <v>189</v>
      </c>
      <c r="CG131" s="1">
        <f t="shared" si="641"/>
        <v>0.81719686386766288</v>
      </c>
      <c r="CH131" s="1">
        <f t="shared" si="642"/>
        <v>0.12197530974678431</v>
      </c>
      <c r="CI131" s="1">
        <f t="shared" si="643"/>
        <v>1.2088508839544801E-2</v>
      </c>
      <c r="CJ131" s="1">
        <f t="shared" si="644"/>
        <v>0.95126068245399198</v>
      </c>
      <c r="CK131" s="1">
        <f t="shared" si="645"/>
        <v>0.85906721358389249</v>
      </c>
      <c r="CL131" s="1">
        <f t="shared" si="646"/>
        <v>0.1282249040632284</v>
      </c>
      <c r="CM131" s="1">
        <f t="shared" si="647"/>
        <v>1.2707882352879087E-2</v>
      </c>
      <c r="CN131" s="1">
        <f t="shared" si="648"/>
        <v>7.6820334384493288E-2</v>
      </c>
      <c r="CO131" s="1">
        <f t="shared" si="649"/>
        <v>0.11104602431657827</v>
      </c>
      <c r="CP131" s="90" t="s">
        <v>189</v>
      </c>
      <c r="CQ131" s="90" t="s">
        <v>198</v>
      </c>
      <c r="CR131" s="90" t="s">
        <v>189</v>
      </c>
      <c r="CS131" s="1">
        <f t="shared" si="650"/>
        <v>1.3928105420388903</v>
      </c>
      <c r="CT131" s="1">
        <f t="shared" si="651"/>
        <v>0.12197530974678431</v>
      </c>
      <c r="CU131" s="1">
        <f t="shared" si="652"/>
        <v>1.2088508839544801E-2</v>
      </c>
      <c r="CV131" s="1">
        <f t="shared" si="653"/>
        <v>1.5268743606252195</v>
      </c>
      <c r="CW131" s="1">
        <f t="shared" si="654"/>
        <v>0.91219721671701059</v>
      </c>
      <c r="CX131" s="1">
        <f t="shared" si="655"/>
        <v>7.9885623134596517E-2</v>
      </c>
      <c r="CY131" s="1">
        <f t="shared" si="656"/>
        <v>7.9171601483928496E-3</v>
      </c>
      <c r="CZ131" s="1">
        <f t="shared" si="657"/>
        <v>4.7859971715691105E-2</v>
      </c>
      <c r="DA131" s="1">
        <f t="shared" si="658"/>
        <v>6.9182979031710432E-2</v>
      </c>
      <c r="DB131" s="90" t="s">
        <v>189</v>
      </c>
      <c r="DC131" s="90" t="s">
        <v>198</v>
      </c>
      <c r="DD131" s="90" t="s">
        <v>189</v>
      </c>
      <c r="DE131" s="1">
        <f t="shared" si="659"/>
        <v>2.8572267724859408</v>
      </c>
      <c r="DF131" s="1">
        <f t="shared" si="660"/>
        <v>3.2687874554706515</v>
      </c>
      <c r="DG131" s="1">
        <f t="shared" si="661"/>
        <v>3.6265526518634406E-2</v>
      </c>
      <c r="DH131" s="1">
        <f t="shared" si="662"/>
        <v>6.1622797544752261</v>
      </c>
      <c r="DI131" s="1">
        <f t="shared" si="663"/>
        <v>0.46366391762901382</v>
      </c>
      <c r="DJ131" s="1">
        <f t="shared" si="664"/>
        <v>0.53045099958286757</v>
      </c>
      <c r="DK131" s="1">
        <f t="shared" si="665"/>
        <v>5.8850827881186873E-3</v>
      </c>
      <c r="DL131" s="1">
        <f t="shared" si="666"/>
        <v>0.27111058257955245</v>
      </c>
      <c r="DM131" s="1">
        <f t="shared" si="667"/>
        <v>0.45938404110161196</v>
      </c>
      <c r="DN131" s="90" t="s">
        <v>198</v>
      </c>
      <c r="DO131" s="90" t="s">
        <v>189</v>
      </c>
      <c r="DP131" s="62">
        <f t="shared" si="668"/>
        <v>3.5349677064371789E-2</v>
      </c>
      <c r="DQ131" s="62">
        <f t="shared" si="669"/>
        <v>2.1260142279565923</v>
      </c>
      <c r="DR131" s="62">
        <f t="shared" si="670"/>
        <v>5.0369621338624049E-2</v>
      </c>
      <c r="DS131" s="1">
        <f t="shared" si="671"/>
        <v>2.2117335263595881</v>
      </c>
      <c r="DT131" s="1">
        <f t="shared" si="672"/>
        <v>1.5982792069239794E-2</v>
      </c>
      <c r="DU131" s="1">
        <f t="shared" si="673"/>
        <v>0.96124338787589581</v>
      </c>
      <c r="DV131" s="1">
        <f t="shared" si="674"/>
        <v>2.2773820054864446E-2</v>
      </c>
      <c r="DW131" s="1">
        <f t="shared" si="675"/>
        <v>0.50339551399281235</v>
      </c>
      <c r="DX131" s="1">
        <f t="shared" si="676"/>
        <v>0.83246119312034439</v>
      </c>
      <c r="DY131" s="90" t="s">
        <v>189</v>
      </c>
      <c r="DZ131" s="1">
        <f t="shared" si="677"/>
        <v>8.571929840299583E-2</v>
      </c>
      <c r="EA131" s="1">
        <f t="shared" si="678"/>
        <v>3.2687874554706515</v>
      </c>
      <c r="EB131" s="1">
        <f t="shared" si="679"/>
        <v>2.8572267724859408</v>
      </c>
      <c r="EC131" s="1">
        <f t="shared" si="680"/>
        <v>6.2117335263595876</v>
      </c>
      <c r="ED131" s="1">
        <f t="shared" si="681"/>
        <v>1.3799577531657573E-2</v>
      </c>
      <c r="EE131" s="1">
        <f t="shared" si="682"/>
        <v>0.52622789461259101</v>
      </c>
      <c r="EF131" s="1">
        <f t="shared" si="683"/>
        <v>0.45997252785575149</v>
      </c>
      <c r="EG131" s="1">
        <f t="shared" si="684"/>
        <v>0.72308647516204694</v>
      </c>
      <c r="EH131" s="1">
        <f t="shared" si="685"/>
        <v>0.45572672491450411</v>
      </c>
      <c r="EI131" s="90" t="s">
        <v>198</v>
      </c>
      <c r="EJ131" s="90" t="s">
        <v>189</v>
      </c>
      <c r="EK131" s="62">
        <f t="shared" si="302"/>
        <v>3.5349677064371789E-2</v>
      </c>
      <c r="EL131" s="62">
        <f t="shared" si="303"/>
        <v>2.8572267724859408</v>
      </c>
      <c r="EM131" s="62">
        <f t="shared" si="304"/>
        <v>0</v>
      </c>
      <c r="EN131" s="1">
        <f t="shared" si="286"/>
        <v>2.8925764495503126</v>
      </c>
      <c r="EO131" s="1">
        <f t="shared" si="287"/>
        <v>1.2220827238591168E-2</v>
      </c>
      <c r="EP131" s="1">
        <f t="shared" si="288"/>
        <v>0.98777917276140881</v>
      </c>
      <c r="EQ131" s="1">
        <f t="shared" si="289"/>
        <v>0</v>
      </c>
      <c r="ER131" s="1">
        <f t="shared" si="290"/>
        <v>0.4938895863807044</v>
      </c>
      <c r="ES131" s="1">
        <f t="shared" si="291"/>
        <v>0.85544185694055774</v>
      </c>
    </row>
    <row r="132" spans="1:149" s="24" customFormat="1" x14ac:dyDescent="0.2">
      <c r="A132" s="90" t="s">
        <v>159</v>
      </c>
      <c r="B132" s="90" t="s">
        <v>199</v>
      </c>
      <c r="C132" s="90" t="s">
        <v>189</v>
      </c>
      <c r="D132" s="99">
        <v>0.66977194430119102</v>
      </c>
      <c r="E132" s="99">
        <v>0.100789186452197</v>
      </c>
      <c r="F132" s="99">
        <v>38.686785373324199</v>
      </c>
      <c r="G132" s="99">
        <v>56.020486244817498</v>
      </c>
      <c r="H132" s="99">
        <v>2.2654653233566702</v>
      </c>
      <c r="I132" s="99">
        <v>0.58127756753293502</v>
      </c>
      <c r="J132" s="99">
        <v>9.2227997966357597E-2</v>
      </c>
      <c r="K132" s="99">
        <v>1.5218591276253499E-2</v>
      </c>
      <c r="L132" s="99">
        <v>1.5679777671888999</v>
      </c>
      <c r="M132" s="4">
        <v>0</v>
      </c>
      <c r="N132" s="4">
        <v>1</v>
      </c>
      <c r="O132">
        <f t="shared" si="599"/>
        <v>0</v>
      </c>
      <c r="P132" s="30">
        <f t="shared" si="600"/>
        <v>1.7425612346560009</v>
      </c>
      <c r="R132" s="33">
        <v>11</v>
      </c>
      <c r="S132" s="90" t="s">
        <v>199</v>
      </c>
      <c r="T132" s="90" t="s">
        <v>189</v>
      </c>
      <c r="U132" s="1">
        <f t="shared" si="443"/>
        <v>16.615528263487747</v>
      </c>
      <c r="V132" s="1">
        <f t="shared" si="444"/>
        <v>3.2523132123974512</v>
      </c>
      <c r="W132" s="1">
        <f t="shared" si="445"/>
        <v>758.86201203068265</v>
      </c>
      <c r="X132" s="1">
        <f t="shared" si="446"/>
        <v>932.27635621263926</v>
      </c>
      <c r="Y132" s="1">
        <f t="shared" si="447"/>
        <v>48.099051451309343</v>
      </c>
      <c r="Z132" s="1">
        <f t="shared" si="448"/>
        <v>10.365149207078014</v>
      </c>
      <c r="AA132" s="1">
        <f t="shared" si="449"/>
        <v>1.9254279324918078</v>
      </c>
      <c r="AB132" s="1">
        <f t="shared" si="450"/>
        <v>0.21453550984746411</v>
      </c>
      <c r="AC132" s="1">
        <f t="shared" si="451"/>
        <v>0</v>
      </c>
      <c r="AD132" s="1">
        <f t="shared" si="452"/>
        <v>21.822933433387615</v>
      </c>
      <c r="AF132" s="90" t="s">
        <v>199</v>
      </c>
      <c r="AG132" s="90" t="s">
        <v>189</v>
      </c>
      <c r="AH132" s="1">
        <f t="shared" si="601"/>
        <v>16.615528263487747</v>
      </c>
      <c r="AI132" s="1">
        <f t="shared" si="602"/>
        <v>1.6261566061987256</v>
      </c>
      <c r="AJ132" s="1">
        <f t="shared" si="603"/>
        <v>1138.2930180460239</v>
      </c>
      <c r="AK132" s="1">
        <f t="shared" si="604"/>
        <v>1864.5527124252785</v>
      </c>
      <c r="AL132" s="1">
        <f t="shared" si="605"/>
        <v>24.049525725654672</v>
      </c>
      <c r="AM132" s="1">
        <f t="shared" si="606"/>
        <v>10.365149207078014</v>
      </c>
      <c r="AN132" s="1">
        <f t="shared" si="607"/>
        <v>3.8508558649836155</v>
      </c>
      <c r="AO132" s="1">
        <f t="shared" si="608"/>
        <v>0.21453550984746411</v>
      </c>
      <c r="AP132" s="1">
        <f t="shared" si="609"/>
        <v>0</v>
      </c>
      <c r="AQ132" s="1">
        <f t="shared" si="610"/>
        <v>32.73440015008142</v>
      </c>
      <c r="AR132" s="1">
        <f t="shared" si="611"/>
        <v>3092.301881798634</v>
      </c>
      <c r="AT132" s="90" t="s">
        <v>199</v>
      </c>
      <c r="AU132" s="90" t="s">
        <v>189</v>
      </c>
      <c r="AV132" s="22">
        <f t="shared" si="612"/>
        <v>5.9105099658658407E-2</v>
      </c>
      <c r="AW132" s="22">
        <f t="shared" si="613"/>
        <v>1.1569195603749792E-2</v>
      </c>
      <c r="AX132" s="22">
        <f t="shared" si="614"/>
        <v>2.6994395927095596</v>
      </c>
      <c r="AY132" s="22">
        <f t="shared" si="615"/>
        <v>3.3163126726728893</v>
      </c>
      <c r="AZ132" s="22">
        <f t="shared" si="616"/>
        <v>0.17109893735751908</v>
      </c>
      <c r="BA132" s="22">
        <f t="shared" si="617"/>
        <v>3.6871122431145209E-2</v>
      </c>
      <c r="BB132" s="22">
        <f t="shared" si="618"/>
        <v>6.8491719330748945E-3</v>
      </c>
      <c r="BC132" s="22">
        <f t="shared" si="619"/>
        <v>7.6315013815839909E-4</v>
      </c>
      <c r="BD132" s="22">
        <f t="shared" si="620"/>
        <v>0</v>
      </c>
      <c r="BE132" s="22">
        <f t="shared" si="621"/>
        <v>7.7628988676758048E-2</v>
      </c>
      <c r="BF132" s="33">
        <v>11</v>
      </c>
      <c r="BG132" s="17">
        <f t="shared" si="622"/>
        <v>6.1532495038560233</v>
      </c>
      <c r="BH132" s="1">
        <f t="shared" si="623"/>
        <v>0.68368732732711068</v>
      </c>
      <c r="BI132" s="1">
        <f t="shared" si="624"/>
        <v>2.0157522653824489</v>
      </c>
      <c r="BJ132">
        <v>4</v>
      </c>
      <c r="BK132" s="1">
        <f t="shared" si="625"/>
        <v>2.1524863537178653</v>
      </c>
      <c r="BL132" s="1">
        <f t="shared" si="626"/>
        <v>0.21953925539241409</v>
      </c>
      <c r="BM132" s="1">
        <f t="shared" si="627"/>
        <v>0.68368732732711024</v>
      </c>
      <c r="BN132" s="1">
        <f t="shared" si="628"/>
        <v>-0.39835396149493718</v>
      </c>
      <c r="BO132" s="1">
        <f t="shared" si="629"/>
        <v>0.2564103778235593</v>
      </c>
      <c r="BP132" s="1">
        <f t="shared" si="630"/>
        <v>0.28533336583217306</v>
      </c>
      <c r="BQ132" s="1">
        <f t="shared" si="631"/>
        <v>2.8922988008613759E-2</v>
      </c>
      <c r="BR132" s="90" t="s">
        <v>189</v>
      </c>
      <c r="BS132" s="90" t="s">
        <v>199</v>
      </c>
      <c r="BT132" s="90" t="s">
        <v>189</v>
      </c>
      <c r="BU132" s="1">
        <f t="shared" si="632"/>
        <v>0.82907816816822233</v>
      </c>
      <c r="BV132" s="1">
        <f t="shared" si="633"/>
        <v>0.2564103778235593</v>
      </c>
      <c r="BW132" s="1">
        <f t="shared" si="634"/>
        <v>5.9868249796816805E-2</v>
      </c>
      <c r="BX132" s="1">
        <f t="shared" si="635"/>
        <v>1.1453567957885984</v>
      </c>
      <c r="BY132" s="1">
        <f t="shared" si="636"/>
        <v>0.72386017284455662</v>
      </c>
      <c r="BZ132" s="1">
        <f t="shared" si="637"/>
        <v>0.22386943419409863</v>
      </c>
      <c r="CA132" s="1">
        <f t="shared" si="638"/>
        <v>5.2270392961344815E-2</v>
      </c>
      <c r="CB132" s="1">
        <f t="shared" si="639"/>
        <v>0.16420511005839414</v>
      </c>
      <c r="CC132" s="1">
        <f t="shared" si="640"/>
        <v>0.19387661714293808</v>
      </c>
      <c r="CD132" s="90" t="s">
        <v>189</v>
      </c>
      <c r="CE132" s="90" t="s">
        <v>199</v>
      </c>
      <c r="CF132" s="90" t="s">
        <v>189</v>
      </c>
      <c r="CG132" s="1">
        <f t="shared" si="641"/>
        <v>0.82907816816822233</v>
      </c>
      <c r="CH132" s="1">
        <f t="shared" si="642"/>
        <v>0.2564103778235593</v>
      </c>
      <c r="CI132" s="1">
        <f t="shared" si="643"/>
        <v>1.9956083265605603E-2</v>
      </c>
      <c r="CJ132" s="1">
        <f t="shared" si="644"/>
        <v>1.1054446292573872</v>
      </c>
      <c r="CK132" s="1">
        <f t="shared" si="645"/>
        <v>0.74999520213434701</v>
      </c>
      <c r="CL132" s="1">
        <f t="shared" si="646"/>
        <v>0.23195225797587893</v>
      </c>
      <c r="CM132" s="1">
        <f t="shared" si="647"/>
        <v>1.8052539889774174E-2</v>
      </c>
      <c r="CN132" s="1">
        <f t="shared" si="648"/>
        <v>0.13402866887771364</v>
      </c>
      <c r="CO132" s="1">
        <f t="shared" si="649"/>
        <v>0.20087654787227283</v>
      </c>
      <c r="CP132" s="90" t="s">
        <v>189</v>
      </c>
      <c r="CQ132" s="90" t="s">
        <v>199</v>
      </c>
      <c r="CR132" s="90" t="s">
        <v>189</v>
      </c>
      <c r="CS132" s="1">
        <f t="shared" si="650"/>
        <v>1.2603291017813791</v>
      </c>
      <c r="CT132" s="1">
        <f t="shared" si="651"/>
        <v>0.2564103778235593</v>
      </c>
      <c r="CU132" s="1">
        <f t="shared" si="652"/>
        <v>1.9956083265605603E-2</v>
      </c>
      <c r="CV132" s="1">
        <f t="shared" si="653"/>
        <v>1.5366955628705441</v>
      </c>
      <c r="CW132" s="1">
        <f t="shared" si="654"/>
        <v>0.82015535948258156</v>
      </c>
      <c r="CX132" s="1">
        <f t="shared" si="655"/>
        <v>0.16685827955706806</v>
      </c>
      <c r="CY132" s="1">
        <f t="shared" si="656"/>
        <v>1.2986360960350326E-2</v>
      </c>
      <c r="CZ132" s="1">
        <f t="shared" si="657"/>
        <v>9.6415500738884358E-2</v>
      </c>
      <c r="DA132" s="1">
        <f t="shared" si="658"/>
        <v>0.14450350892818661</v>
      </c>
      <c r="DB132" s="90" t="s">
        <v>189</v>
      </c>
      <c r="DC132" s="90" t="s">
        <v>199</v>
      </c>
      <c r="DD132" s="90" t="s">
        <v>189</v>
      </c>
      <c r="DE132" s="1">
        <f t="shared" si="659"/>
        <v>2.6994395927095596</v>
      </c>
      <c r="DF132" s="1">
        <f t="shared" si="660"/>
        <v>3.3163126726728893</v>
      </c>
      <c r="DG132" s="1">
        <f t="shared" si="661"/>
        <v>5.9868249796816805E-2</v>
      </c>
      <c r="DH132" s="1">
        <f t="shared" si="662"/>
        <v>6.0756205151792662</v>
      </c>
      <c r="DI132" s="1">
        <f t="shared" si="663"/>
        <v>0.44430681375923797</v>
      </c>
      <c r="DJ132" s="1">
        <f t="shared" si="664"/>
        <v>0.54583933680312136</v>
      </c>
      <c r="DK132" s="1">
        <f t="shared" si="665"/>
        <v>9.8538494376405831E-3</v>
      </c>
      <c r="DL132" s="1">
        <f t="shared" si="666"/>
        <v>0.28277351783920124</v>
      </c>
      <c r="DM132" s="1">
        <f t="shared" si="667"/>
        <v>0.47271073205635333</v>
      </c>
      <c r="DN132" s="90" t="s">
        <v>199</v>
      </c>
      <c r="DO132" s="90" t="s">
        <v>189</v>
      </c>
      <c r="DP132" s="62">
        <f t="shared" si="668"/>
        <v>5.9105099658658407E-2</v>
      </c>
      <c r="DQ132" s="62">
        <f t="shared" si="669"/>
        <v>2.0157522653824489</v>
      </c>
      <c r="DR132" s="62">
        <f t="shared" si="670"/>
        <v>7.7628988676758048E-2</v>
      </c>
      <c r="DS132" s="1">
        <f t="shared" si="671"/>
        <v>2.1524863537178653</v>
      </c>
      <c r="DT132" s="1">
        <f t="shared" si="672"/>
        <v>2.7458989255179055E-2</v>
      </c>
      <c r="DU132" s="1">
        <f t="shared" si="673"/>
        <v>0.93647621128968206</v>
      </c>
      <c r="DV132" s="1">
        <f t="shared" si="674"/>
        <v>3.6064799455138928E-2</v>
      </c>
      <c r="DW132" s="1">
        <f t="shared" si="675"/>
        <v>0.50430290509997999</v>
      </c>
      <c r="DX132" s="1">
        <f t="shared" si="676"/>
        <v>0.81101218901666816</v>
      </c>
      <c r="DY132" s="90" t="s">
        <v>189</v>
      </c>
      <c r="DZ132" s="1">
        <f t="shared" si="677"/>
        <v>0.13673408833541645</v>
      </c>
      <c r="EA132" s="1">
        <f t="shared" si="678"/>
        <v>3.3163126726728893</v>
      </c>
      <c r="EB132" s="1">
        <f t="shared" si="679"/>
        <v>2.6994395927095596</v>
      </c>
      <c r="EC132" s="1">
        <f t="shared" si="680"/>
        <v>6.1524863537178653</v>
      </c>
      <c r="ED132" s="1">
        <f t="shared" si="681"/>
        <v>2.2224200180921957E-2</v>
      </c>
      <c r="EE132" s="1">
        <f t="shared" si="682"/>
        <v>0.53901991520369419</v>
      </c>
      <c r="EF132" s="1">
        <f t="shared" si="683"/>
        <v>0.4387558846153839</v>
      </c>
      <c r="EG132" s="1">
        <f t="shared" si="684"/>
        <v>0.70826584221723099</v>
      </c>
      <c r="EH132" s="1">
        <f t="shared" si="685"/>
        <v>0.4668049397121331</v>
      </c>
      <c r="EI132" s="90" t="s">
        <v>199</v>
      </c>
      <c r="EJ132" s="90" t="s">
        <v>189</v>
      </c>
      <c r="EK132" s="62">
        <f t="shared" si="302"/>
        <v>5.9105099658658407E-2</v>
      </c>
      <c r="EL132" s="62">
        <f t="shared" si="303"/>
        <v>2.6994395927095596</v>
      </c>
      <c r="EM132" s="62">
        <f t="shared" si="304"/>
        <v>0</v>
      </c>
      <c r="EN132" s="1">
        <f t="shared" ref="EN132:EN138" si="686">EK132+EL132+EM132</f>
        <v>2.758544692368218</v>
      </c>
      <c r="EO132" s="1">
        <f t="shared" ref="EO132:EO138" si="687">EK132/EN132</f>
        <v>2.1426188896695571E-2</v>
      </c>
      <c r="EP132" s="1">
        <f t="shared" ref="EP132:EP138" si="688">EL132/EN132</f>
        <v>0.97857381110330444</v>
      </c>
      <c r="EQ132" s="1">
        <f t="shared" ref="EQ132:EQ138" si="689">EM132/EN132</f>
        <v>0</v>
      </c>
      <c r="ER132" s="1">
        <f t="shared" ref="ER132:ER138" si="690">EQ132+EP132/2</f>
        <v>0.48928690555165222</v>
      </c>
      <c r="ES132" s="1">
        <f t="shared" ref="ES132:ES138" si="691">EP132*SIN(2*PI()/6)</f>
        <v>0.84746977989361616</v>
      </c>
    </row>
    <row r="133" spans="1:149" s="24" customFormat="1" x14ac:dyDescent="0.2">
      <c r="A133" s="90" t="s">
        <v>159</v>
      </c>
      <c r="B133" s="90" t="s">
        <v>200</v>
      </c>
      <c r="C133" s="90" t="s">
        <v>189</v>
      </c>
      <c r="D133" s="99">
        <v>0.35053270545399601</v>
      </c>
      <c r="E133" s="99">
        <v>0.30387214790082301</v>
      </c>
      <c r="F133" s="99">
        <v>39.623722309055303</v>
      </c>
      <c r="G133" s="99">
        <v>51.080314408661202</v>
      </c>
      <c r="H133" s="99">
        <v>7.3467071624511</v>
      </c>
      <c r="I133" s="99">
        <v>0.129519011416176</v>
      </c>
      <c r="J133" s="99">
        <v>2.7037775734781899E-2</v>
      </c>
      <c r="K133" s="99">
        <v>3.4881014036471203E-2</v>
      </c>
      <c r="L133" s="99">
        <v>1.0540056783387599</v>
      </c>
      <c r="M133" s="4">
        <v>0</v>
      </c>
      <c r="N133" s="4">
        <v>1</v>
      </c>
      <c r="O133">
        <f t="shared" si="599"/>
        <v>0</v>
      </c>
      <c r="P133" s="30">
        <f t="shared" si="600"/>
        <v>1.1713619125309671</v>
      </c>
      <c r="R133" s="33">
        <v>11</v>
      </c>
      <c r="S133" s="90" t="s">
        <v>200</v>
      </c>
      <c r="T133" s="90" t="s">
        <v>189</v>
      </c>
      <c r="U133" s="1">
        <f t="shared" si="443"/>
        <v>8.6959242236168688</v>
      </c>
      <c r="V133" s="1">
        <f t="shared" si="444"/>
        <v>9.8054904130630209</v>
      </c>
      <c r="W133" s="1">
        <f t="shared" si="445"/>
        <v>777.24053175863685</v>
      </c>
      <c r="X133" s="1">
        <f t="shared" si="446"/>
        <v>850.06347826029616</v>
      </c>
      <c r="Y133" s="1">
        <f t="shared" si="447"/>
        <v>155.98104378877071</v>
      </c>
      <c r="Z133" s="1">
        <f t="shared" si="448"/>
        <v>2.3095401465081311</v>
      </c>
      <c r="AA133" s="1">
        <f t="shared" si="449"/>
        <v>0.56446295897248222</v>
      </c>
      <c r="AB133" s="1">
        <f t="shared" si="450"/>
        <v>0.49171542848301741</v>
      </c>
      <c r="AC133" s="1">
        <f t="shared" si="451"/>
        <v>0</v>
      </c>
      <c r="AD133" s="1">
        <f t="shared" si="452"/>
        <v>14.669529274025889</v>
      </c>
      <c r="AF133" s="90" t="s">
        <v>200</v>
      </c>
      <c r="AG133" s="90" t="s">
        <v>189</v>
      </c>
      <c r="AH133" s="1">
        <f t="shared" si="601"/>
        <v>8.6959242236168688</v>
      </c>
      <c r="AI133" s="1">
        <f t="shared" si="602"/>
        <v>4.9027452065315105</v>
      </c>
      <c r="AJ133" s="1">
        <f t="shared" si="603"/>
        <v>1165.8607976379553</v>
      </c>
      <c r="AK133" s="1">
        <f t="shared" si="604"/>
        <v>1700.1269565205923</v>
      </c>
      <c r="AL133" s="1">
        <f t="shared" si="605"/>
        <v>77.990521894385353</v>
      </c>
      <c r="AM133" s="1">
        <f t="shared" si="606"/>
        <v>2.3095401465081311</v>
      </c>
      <c r="AN133" s="1">
        <f t="shared" si="607"/>
        <v>1.1289259179449644</v>
      </c>
      <c r="AO133" s="1">
        <f t="shared" si="608"/>
        <v>0.49171542848301741</v>
      </c>
      <c r="AP133" s="1">
        <f t="shared" si="609"/>
        <v>0</v>
      </c>
      <c r="AQ133" s="1">
        <f t="shared" si="610"/>
        <v>22.004293911038832</v>
      </c>
      <c r="AR133" s="1">
        <f t="shared" si="611"/>
        <v>2983.5114208870564</v>
      </c>
      <c r="AT133" s="90" t="s">
        <v>200</v>
      </c>
      <c r="AU133" s="90" t="s">
        <v>189</v>
      </c>
      <c r="AV133" s="22">
        <f t="shared" si="612"/>
        <v>3.2061270417843887E-2</v>
      </c>
      <c r="AW133" s="22">
        <f t="shared" si="613"/>
        <v>3.6152164120633476E-2</v>
      </c>
      <c r="AX133" s="22">
        <f t="shared" si="614"/>
        <v>2.8656320165193225</v>
      </c>
      <c r="AY133" s="22">
        <f t="shared" si="615"/>
        <v>3.1341251772661596</v>
      </c>
      <c r="AZ133" s="22">
        <f t="shared" si="616"/>
        <v>0.57509130672821063</v>
      </c>
      <c r="BA133" s="22">
        <f t="shared" si="617"/>
        <v>8.5151145840212869E-3</v>
      </c>
      <c r="BB133" s="22">
        <f t="shared" si="618"/>
        <v>2.0811358405496633E-3</v>
      </c>
      <c r="BC133" s="22">
        <f t="shared" si="619"/>
        <v>1.8129207334172124E-3</v>
      </c>
      <c r="BD133" s="22">
        <f t="shared" si="620"/>
        <v>0</v>
      </c>
      <c r="BE133" s="22">
        <f t="shared" si="621"/>
        <v>5.4085538565261417E-2</v>
      </c>
      <c r="BF133" s="33">
        <v>11</v>
      </c>
      <c r="BG133" s="17">
        <f t="shared" si="622"/>
        <v>6.087716923502005</v>
      </c>
      <c r="BH133" s="1">
        <f t="shared" si="623"/>
        <v>0.86587482273384042</v>
      </c>
      <c r="BI133" s="1">
        <f t="shared" si="624"/>
        <v>1.9997571937854821</v>
      </c>
      <c r="BJ133">
        <v>4</v>
      </c>
      <c r="BK133" s="1">
        <f t="shared" si="625"/>
        <v>2.0859040027685873</v>
      </c>
      <c r="BL133" s="1">
        <f t="shared" si="626"/>
        <v>0.61975858543286544</v>
      </c>
      <c r="BM133" s="1">
        <f t="shared" si="627"/>
        <v>0.86587482273383998</v>
      </c>
      <c r="BN133" s="1">
        <f t="shared" si="628"/>
        <v>-0.22565073788791778</v>
      </c>
      <c r="BO133" s="1">
        <f t="shared" si="629"/>
        <v>0.62827370001688665</v>
      </c>
      <c r="BP133" s="1">
        <f t="shared" si="630"/>
        <v>0.64022408484592219</v>
      </c>
      <c r="BQ133" s="1">
        <f t="shared" si="631"/>
        <v>1.1950384829035543E-2</v>
      </c>
      <c r="BR133" s="90" t="s">
        <v>189</v>
      </c>
      <c r="BS133" s="90" t="s">
        <v>200</v>
      </c>
      <c r="BT133" s="90" t="s">
        <v>189</v>
      </c>
      <c r="BU133" s="1">
        <f t="shared" si="632"/>
        <v>0.78353129431653989</v>
      </c>
      <c r="BV133" s="1">
        <f t="shared" si="633"/>
        <v>0.62827370001688665</v>
      </c>
      <c r="BW133" s="1">
        <f t="shared" si="634"/>
        <v>3.3874191151261099E-2</v>
      </c>
      <c r="BX133" s="1">
        <f t="shared" si="635"/>
        <v>1.4456791854846875</v>
      </c>
      <c r="BY133" s="1">
        <f t="shared" si="636"/>
        <v>0.54198144524979674</v>
      </c>
      <c r="BZ133" s="1">
        <f t="shared" si="637"/>
        <v>0.4345872212348742</v>
      </c>
      <c r="CA133" s="1">
        <f t="shared" si="638"/>
        <v>2.3431333515329146E-2</v>
      </c>
      <c r="CB133" s="1">
        <f t="shared" si="639"/>
        <v>0.24072494413276624</v>
      </c>
      <c r="CC133" s="1">
        <f t="shared" si="640"/>
        <v>0.37636357374948909</v>
      </c>
      <c r="CD133" s="90" t="s">
        <v>189</v>
      </c>
      <c r="CE133" s="90" t="s">
        <v>200</v>
      </c>
      <c r="CF133" s="90" t="s">
        <v>189</v>
      </c>
      <c r="CG133" s="1">
        <f t="shared" si="641"/>
        <v>0.78353129431653989</v>
      </c>
      <c r="CH133" s="1">
        <f t="shared" si="642"/>
        <v>0.62827370001688665</v>
      </c>
      <c r="CI133" s="1">
        <f t="shared" si="643"/>
        <v>1.1291397050420366E-2</v>
      </c>
      <c r="CJ133" s="1">
        <f t="shared" si="644"/>
        <v>1.4230963913838468</v>
      </c>
      <c r="CK133" s="1">
        <f t="shared" si="645"/>
        <v>0.55058202596847194</v>
      </c>
      <c r="CL133" s="1">
        <f t="shared" si="646"/>
        <v>0.44148358735274496</v>
      </c>
      <c r="CM133" s="1">
        <f t="shared" si="647"/>
        <v>7.9343866787831493E-3</v>
      </c>
      <c r="CN133" s="1">
        <f t="shared" si="648"/>
        <v>0.22867618035515563</v>
      </c>
      <c r="CO133" s="1">
        <f t="shared" si="649"/>
        <v>0.38233600200136342</v>
      </c>
      <c r="CP133" s="90" t="s">
        <v>189</v>
      </c>
      <c r="CQ133" s="90" t="s">
        <v>200</v>
      </c>
      <c r="CR133" s="90" t="s">
        <v>189</v>
      </c>
      <c r="CS133" s="1">
        <f t="shared" si="650"/>
        <v>1.1457219275338486</v>
      </c>
      <c r="CT133" s="1">
        <f t="shared" si="651"/>
        <v>0.62827370001688665</v>
      </c>
      <c r="CU133" s="1">
        <f t="shared" si="652"/>
        <v>1.1291397050420366E-2</v>
      </c>
      <c r="CV133" s="1">
        <f t="shared" si="653"/>
        <v>1.7852870246011554</v>
      </c>
      <c r="CW133" s="1">
        <f t="shared" si="654"/>
        <v>0.64175783039134016</v>
      </c>
      <c r="CX133" s="1">
        <f t="shared" si="655"/>
        <v>0.35191747397438627</v>
      </c>
      <c r="CY133" s="1">
        <f t="shared" si="656"/>
        <v>6.3246956342736744E-3</v>
      </c>
      <c r="CZ133" s="1">
        <f t="shared" si="657"/>
        <v>0.18228343262146682</v>
      </c>
      <c r="DA133" s="1">
        <f t="shared" si="658"/>
        <v>0.30476947249746755</v>
      </c>
      <c r="DB133" s="90" t="s">
        <v>189</v>
      </c>
      <c r="DC133" s="90" t="s">
        <v>200</v>
      </c>
      <c r="DD133" s="90" t="s">
        <v>189</v>
      </c>
      <c r="DE133" s="1">
        <f t="shared" si="659"/>
        <v>2.8656320165193225</v>
      </c>
      <c r="DF133" s="1">
        <f t="shared" si="660"/>
        <v>3.1341251772661596</v>
      </c>
      <c r="DG133" s="1">
        <f t="shared" si="661"/>
        <v>3.3874191151261099E-2</v>
      </c>
      <c r="DH133" s="1">
        <f t="shared" si="662"/>
        <v>6.0336313849367436</v>
      </c>
      <c r="DI133" s="1">
        <f t="shared" si="663"/>
        <v>0.47494316999104608</v>
      </c>
      <c r="DJ133" s="1">
        <f t="shared" si="664"/>
        <v>0.51944260053583269</v>
      </c>
      <c r="DK133" s="1">
        <f t="shared" si="665"/>
        <v>5.6142294731212246E-3</v>
      </c>
      <c r="DL133" s="1">
        <f t="shared" si="666"/>
        <v>0.26533552974103758</v>
      </c>
      <c r="DM133" s="1">
        <f t="shared" si="667"/>
        <v>0.44985048787188336</v>
      </c>
      <c r="DN133" s="90" t="s">
        <v>200</v>
      </c>
      <c r="DO133" s="90" t="s">
        <v>189</v>
      </c>
      <c r="DP133" s="62">
        <f t="shared" si="668"/>
        <v>3.2061270417843887E-2</v>
      </c>
      <c r="DQ133" s="62">
        <f t="shared" si="669"/>
        <v>1.9997571937854821</v>
      </c>
      <c r="DR133" s="62">
        <f t="shared" si="670"/>
        <v>5.4085538565261417E-2</v>
      </c>
      <c r="DS133" s="1">
        <f t="shared" si="671"/>
        <v>2.0859040027685873</v>
      </c>
      <c r="DT133" s="1">
        <f t="shared" si="672"/>
        <v>1.5370443882024038E-2</v>
      </c>
      <c r="DU133" s="1">
        <f t="shared" si="673"/>
        <v>0.95870049203186536</v>
      </c>
      <c r="DV133" s="1">
        <f t="shared" si="674"/>
        <v>2.5929064086110645E-2</v>
      </c>
      <c r="DW133" s="1">
        <f t="shared" si="675"/>
        <v>0.5052793101020433</v>
      </c>
      <c r="DX133" s="1">
        <f t="shared" si="676"/>
        <v>0.83025898072023618</v>
      </c>
      <c r="DY133" s="90" t="s">
        <v>189</v>
      </c>
      <c r="DZ133" s="1">
        <f t="shared" si="677"/>
        <v>8.6146808983105311E-2</v>
      </c>
      <c r="EA133" s="1">
        <f t="shared" si="678"/>
        <v>3.1341251772661596</v>
      </c>
      <c r="EB133" s="1">
        <f t="shared" si="679"/>
        <v>2.8656320165193225</v>
      </c>
      <c r="EC133" s="1">
        <f t="shared" si="680"/>
        <v>6.0859040027685873</v>
      </c>
      <c r="ED133" s="1">
        <f t="shared" si="681"/>
        <v>1.4155137666304886E-2</v>
      </c>
      <c r="EE133" s="1">
        <f t="shared" si="682"/>
        <v>0.51498104075259643</v>
      </c>
      <c r="EF133" s="1">
        <f t="shared" si="683"/>
        <v>0.47086382158109868</v>
      </c>
      <c r="EG133" s="1">
        <f t="shared" si="684"/>
        <v>0.7283543419573969</v>
      </c>
      <c r="EH133" s="1">
        <f t="shared" si="685"/>
        <v>0.44598666375909773</v>
      </c>
      <c r="EI133" s="90" t="s">
        <v>200</v>
      </c>
      <c r="EJ133" s="90" t="s">
        <v>189</v>
      </c>
      <c r="EK133" s="62">
        <f t="shared" si="302"/>
        <v>3.2061270417843887E-2</v>
      </c>
      <c r="EL133" s="62">
        <f t="shared" si="303"/>
        <v>2.8656320165193225</v>
      </c>
      <c r="EM133" s="62">
        <f t="shared" si="304"/>
        <v>0</v>
      </c>
      <c r="EN133" s="1">
        <f t="shared" si="686"/>
        <v>2.8976932869371663</v>
      </c>
      <c r="EO133" s="1">
        <f t="shared" si="687"/>
        <v>1.1064411324130285E-2</v>
      </c>
      <c r="EP133" s="1">
        <f t="shared" si="688"/>
        <v>0.98893558867586973</v>
      </c>
      <c r="EQ133" s="1">
        <f t="shared" si="689"/>
        <v>0</v>
      </c>
      <c r="ER133" s="1">
        <f t="shared" si="690"/>
        <v>0.49446779433793486</v>
      </c>
      <c r="ES133" s="1">
        <f t="shared" si="691"/>
        <v>0.85644334249982157</v>
      </c>
    </row>
    <row r="134" spans="1:149" s="24" customFormat="1" x14ac:dyDescent="0.2">
      <c r="A134" s="90" t="s">
        <v>159</v>
      </c>
      <c r="B134" s="90" t="s">
        <v>201</v>
      </c>
      <c r="C134" s="90" t="s">
        <v>189</v>
      </c>
      <c r="D134" s="99">
        <v>0.32097186969968799</v>
      </c>
      <c r="E134" s="99">
        <v>0.158650459948325</v>
      </c>
      <c r="F134" s="99">
        <v>41.93638892069</v>
      </c>
      <c r="G134" s="99">
        <v>56.005420874881302</v>
      </c>
      <c r="H134" s="99">
        <v>0.175286271837195</v>
      </c>
      <c r="I134" s="99">
        <v>0.593210911431437</v>
      </c>
      <c r="J134" s="99">
        <v>2.88310111684114E-2</v>
      </c>
      <c r="K134" s="99">
        <v>0</v>
      </c>
      <c r="L134" s="99">
        <v>0.78123966843299197</v>
      </c>
      <c r="M134" s="4">
        <v>0</v>
      </c>
      <c r="N134" s="4">
        <v>1</v>
      </c>
      <c r="O134">
        <f t="shared" si="599"/>
        <v>0</v>
      </c>
      <c r="P134" s="30">
        <f t="shared" si="600"/>
        <v>0.86822529609428545</v>
      </c>
      <c r="R134" s="33">
        <v>11</v>
      </c>
      <c r="S134" s="90" t="s">
        <v>201</v>
      </c>
      <c r="T134" s="90" t="s">
        <v>189</v>
      </c>
      <c r="U134" s="1">
        <f t="shared" si="443"/>
        <v>7.9625866956012894</v>
      </c>
      <c r="V134" s="1">
        <f t="shared" si="444"/>
        <v>5.1194081945248469</v>
      </c>
      <c r="W134" s="1">
        <f t="shared" si="445"/>
        <v>822.60472578834845</v>
      </c>
      <c r="X134" s="1">
        <f t="shared" si="446"/>
        <v>932.02564278384591</v>
      </c>
      <c r="Y134" s="1">
        <f t="shared" si="447"/>
        <v>3.7215768967557321</v>
      </c>
      <c r="Z134" s="1">
        <f t="shared" si="448"/>
        <v>10.577940646066994</v>
      </c>
      <c r="AA134" s="1">
        <f t="shared" si="449"/>
        <v>0.60190002439272239</v>
      </c>
      <c r="AB134" s="1">
        <f t="shared" si="450"/>
        <v>0</v>
      </c>
      <c r="AC134" s="1">
        <f t="shared" si="451"/>
        <v>0</v>
      </c>
      <c r="AD134" s="1">
        <f t="shared" si="452"/>
        <v>10.873203457661685</v>
      </c>
      <c r="AF134" s="90" t="s">
        <v>201</v>
      </c>
      <c r="AG134" s="90" t="s">
        <v>189</v>
      </c>
      <c r="AH134" s="1">
        <f t="shared" si="601"/>
        <v>7.9625866956012894</v>
      </c>
      <c r="AI134" s="1">
        <f t="shared" si="602"/>
        <v>2.5597040972624234</v>
      </c>
      <c r="AJ134" s="1">
        <f t="shared" si="603"/>
        <v>1233.9070886825227</v>
      </c>
      <c r="AK134" s="1">
        <f t="shared" si="604"/>
        <v>1864.0512855676918</v>
      </c>
      <c r="AL134" s="1">
        <f t="shared" si="605"/>
        <v>1.8607884483778661</v>
      </c>
      <c r="AM134" s="1">
        <f t="shared" si="606"/>
        <v>10.577940646066994</v>
      </c>
      <c r="AN134" s="1">
        <f t="shared" si="607"/>
        <v>1.2038000487854448</v>
      </c>
      <c r="AO134" s="1">
        <f t="shared" si="608"/>
        <v>0</v>
      </c>
      <c r="AP134" s="1">
        <f t="shared" si="609"/>
        <v>0</v>
      </c>
      <c r="AQ134" s="1">
        <f t="shared" si="610"/>
        <v>16.309805186492525</v>
      </c>
      <c r="AR134" s="1">
        <f t="shared" si="611"/>
        <v>3138.4329993728011</v>
      </c>
      <c r="AT134" s="90" t="s">
        <v>201</v>
      </c>
      <c r="AU134" s="90" t="s">
        <v>189</v>
      </c>
      <c r="AV134" s="22">
        <f t="shared" si="612"/>
        <v>2.7908339502266982E-2</v>
      </c>
      <c r="AW134" s="22">
        <f t="shared" si="613"/>
        <v>1.7943186982493257E-2</v>
      </c>
      <c r="AX134" s="22">
        <f t="shared" si="614"/>
        <v>2.8831751340494307</v>
      </c>
      <c r="AY134" s="22">
        <f t="shared" si="615"/>
        <v>3.2666882079914301</v>
      </c>
      <c r="AZ134" s="22">
        <f t="shared" si="616"/>
        <v>1.3043880775053716E-2</v>
      </c>
      <c r="BA134" s="22">
        <f t="shared" si="617"/>
        <v>3.7074982046769935E-2</v>
      </c>
      <c r="BB134" s="22">
        <f t="shared" si="618"/>
        <v>2.1096197591737973E-3</v>
      </c>
      <c r="BC134" s="22">
        <f t="shared" si="619"/>
        <v>0</v>
      </c>
      <c r="BD134" s="22">
        <f t="shared" si="620"/>
        <v>0</v>
      </c>
      <c r="BE134" s="22">
        <f t="shared" si="621"/>
        <v>3.8109858664556802E-2</v>
      </c>
      <c r="BF134" s="33">
        <v>11</v>
      </c>
      <c r="BG134" s="17">
        <f t="shared" si="622"/>
        <v>6.2158815402076844</v>
      </c>
      <c r="BH134" s="1">
        <f t="shared" si="623"/>
        <v>0.73331179200856988</v>
      </c>
      <c r="BI134" s="1">
        <f t="shared" si="624"/>
        <v>2.1498633420408608</v>
      </c>
      <c r="BJ134">
        <v>4</v>
      </c>
      <c r="BK134" s="1">
        <f t="shared" si="625"/>
        <v>2.2158815402076844</v>
      </c>
      <c r="BL134" s="1">
        <f t="shared" si="626"/>
        <v>6.8062049804316904E-2</v>
      </c>
      <c r="BM134" s="1">
        <f t="shared" si="627"/>
        <v>0.73331179200856944</v>
      </c>
      <c r="BN134" s="1">
        <f t="shared" si="628"/>
        <v>-0.61973628112078583</v>
      </c>
      <c r="BO134" s="1">
        <f t="shared" si="629"/>
        <v>0.10513703185108683</v>
      </c>
      <c r="BP134" s="1">
        <f t="shared" si="630"/>
        <v>0.11357551088778362</v>
      </c>
      <c r="BQ134" s="1">
        <f t="shared" si="631"/>
        <v>8.4384790366967832E-3</v>
      </c>
      <c r="BR134" s="90" t="s">
        <v>189</v>
      </c>
      <c r="BS134" s="90" t="s">
        <v>201</v>
      </c>
      <c r="BT134" s="90" t="s">
        <v>189</v>
      </c>
      <c r="BU134" s="1">
        <f t="shared" si="632"/>
        <v>0.81667205199785753</v>
      </c>
      <c r="BV134" s="1">
        <f t="shared" si="633"/>
        <v>0.10513703185108685</v>
      </c>
      <c r="BW134" s="1">
        <f t="shared" si="634"/>
        <v>2.7908339502266982E-2</v>
      </c>
      <c r="BX134" s="1">
        <f t="shared" si="635"/>
        <v>0.94971742335121134</v>
      </c>
      <c r="BY134" s="1">
        <f t="shared" si="636"/>
        <v>0.8599105712056071</v>
      </c>
      <c r="BZ134" s="1">
        <f t="shared" si="637"/>
        <v>0.11070348849671101</v>
      </c>
      <c r="CA134" s="1">
        <f t="shared" si="638"/>
        <v>2.9385940297681899E-2</v>
      </c>
      <c r="CB134" s="1">
        <f t="shared" si="639"/>
        <v>8.4737684546037403E-2</v>
      </c>
      <c r="CC134" s="1">
        <f t="shared" si="640"/>
        <v>9.5872033325710107E-2</v>
      </c>
      <c r="CD134" s="90" t="s">
        <v>189</v>
      </c>
      <c r="CE134" s="90" t="s">
        <v>201</v>
      </c>
      <c r="CF134" s="90" t="s">
        <v>189</v>
      </c>
      <c r="CG134" s="1">
        <f t="shared" si="641"/>
        <v>0.81667205199785753</v>
      </c>
      <c r="CH134" s="1">
        <f t="shared" si="642"/>
        <v>0.10513703185108685</v>
      </c>
      <c r="CI134" s="1">
        <f t="shared" si="643"/>
        <v>9.3027798340889947E-3</v>
      </c>
      <c r="CJ134" s="1">
        <f t="shared" si="644"/>
        <v>0.93111186368303334</v>
      </c>
      <c r="CK134" s="1">
        <f t="shared" si="645"/>
        <v>0.87709338034583018</v>
      </c>
      <c r="CL134" s="1">
        <f t="shared" si="646"/>
        <v>0.11291557540166551</v>
      </c>
      <c r="CM134" s="1">
        <f t="shared" si="647"/>
        <v>9.9910442525043622E-3</v>
      </c>
      <c r="CN134" s="1">
        <f t="shared" si="648"/>
        <v>6.6448831953337117E-2</v>
      </c>
      <c r="CO134" s="1">
        <f t="shared" si="649"/>
        <v>9.7787756780779597E-2</v>
      </c>
      <c r="CP134" s="90" t="s">
        <v>189</v>
      </c>
      <c r="CQ134" s="90" t="s">
        <v>201</v>
      </c>
      <c r="CR134" s="90" t="s">
        <v>189</v>
      </c>
      <c r="CS134" s="1">
        <f t="shared" si="650"/>
        <v>1.4080739804314504</v>
      </c>
      <c r="CT134" s="1">
        <f t="shared" si="651"/>
        <v>0.10513703185108685</v>
      </c>
      <c r="CU134" s="1">
        <f t="shared" si="652"/>
        <v>9.3027798340889947E-3</v>
      </c>
      <c r="CV134" s="1">
        <f t="shared" si="653"/>
        <v>1.5225137921166263</v>
      </c>
      <c r="CW134" s="1">
        <f t="shared" si="654"/>
        <v>0.92483495894898948</v>
      </c>
      <c r="CX134" s="1">
        <f t="shared" si="655"/>
        <v>6.9054896182532077E-2</v>
      </c>
      <c r="CY134" s="1">
        <f t="shared" si="656"/>
        <v>6.1101448684784008E-3</v>
      </c>
      <c r="CZ134" s="1">
        <f t="shared" si="657"/>
        <v>4.0637592959744437E-2</v>
      </c>
      <c r="DA134" s="1">
        <f t="shared" si="658"/>
        <v>5.9803294349769831E-2</v>
      </c>
      <c r="DB134" s="90" t="s">
        <v>189</v>
      </c>
      <c r="DC134" s="90" t="s">
        <v>201</v>
      </c>
      <c r="DD134" s="90" t="s">
        <v>189</v>
      </c>
      <c r="DE134" s="1">
        <f t="shared" si="659"/>
        <v>2.8831751340494307</v>
      </c>
      <c r="DF134" s="1">
        <f t="shared" si="660"/>
        <v>3.2666882079914301</v>
      </c>
      <c r="DG134" s="1">
        <f t="shared" si="661"/>
        <v>2.7908339502266982E-2</v>
      </c>
      <c r="DH134" s="1">
        <f t="shared" si="662"/>
        <v>6.1777716815431285</v>
      </c>
      <c r="DI134" s="1">
        <f t="shared" si="663"/>
        <v>0.46670147144856128</v>
      </c>
      <c r="DJ134" s="1">
        <f t="shared" si="664"/>
        <v>0.52878098712373478</v>
      </c>
      <c r="DK134" s="1">
        <f t="shared" si="665"/>
        <v>4.5175414277038861E-3</v>
      </c>
      <c r="DL134" s="1">
        <f t="shared" si="666"/>
        <v>0.26890803498957128</v>
      </c>
      <c r="DM134" s="1">
        <f t="shared" si="667"/>
        <v>0.45793776788736645</v>
      </c>
      <c r="DN134" s="90" t="s">
        <v>201</v>
      </c>
      <c r="DO134" s="90" t="s">
        <v>189</v>
      </c>
      <c r="DP134" s="62">
        <f t="shared" si="668"/>
        <v>2.7908339502266982E-2</v>
      </c>
      <c r="DQ134" s="62">
        <f t="shared" si="669"/>
        <v>2.1498633420408608</v>
      </c>
      <c r="DR134" s="62">
        <f t="shared" si="670"/>
        <v>3.8109858664556802E-2</v>
      </c>
      <c r="DS134" s="1">
        <f t="shared" si="671"/>
        <v>2.2158815402076844</v>
      </c>
      <c r="DT134" s="1">
        <f t="shared" si="672"/>
        <v>1.2594689289956927E-2</v>
      </c>
      <c r="DU134" s="1">
        <f t="shared" si="673"/>
        <v>0.97020680168641327</v>
      </c>
      <c r="DV134" s="1">
        <f t="shared" si="674"/>
        <v>1.7198509023629911E-2</v>
      </c>
      <c r="DW134" s="1">
        <f t="shared" si="675"/>
        <v>0.50230190986683654</v>
      </c>
      <c r="DX134" s="1">
        <f t="shared" si="676"/>
        <v>0.84022373718488474</v>
      </c>
      <c r="DY134" s="90" t="s">
        <v>189</v>
      </c>
      <c r="DZ134" s="1">
        <f t="shared" si="677"/>
        <v>6.6018198166823777E-2</v>
      </c>
      <c r="EA134" s="1">
        <f t="shared" si="678"/>
        <v>3.2666882079914301</v>
      </c>
      <c r="EB134" s="1">
        <f t="shared" si="679"/>
        <v>2.8831751340494307</v>
      </c>
      <c r="EC134" s="1">
        <f t="shared" si="680"/>
        <v>6.2158815402076844</v>
      </c>
      <c r="ED134" s="1">
        <f t="shared" si="681"/>
        <v>1.0620890655618572E-2</v>
      </c>
      <c r="EE134" s="1">
        <f t="shared" si="682"/>
        <v>0.52553900631161066</v>
      </c>
      <c r="EF134" s="1">
        <f t="shared" si="683"/>
        <v>0.46384010303277085</v>
      </c>
      <c r="EG134" s="1">
        <f t="shared" si="684"/>
        <v>0.72660960618857617</v>
      </c>
      <c r="EH134" s="1">
        <f t="shared" si="685"/>
        <v>0.45513013014548526</v>
      </c>
      <c r="EI134" s="90" t="s">
        <v>201</v>
      </c>
      <c r="EJ134" s="90" t="s">
        <v>189</v>
      </c>
      <c r="EK134" s="62">
        <f t="shared" si="302"/>
        <v>2.7908339502266982E-2</v>
      </c>
      <c r="EL134" s="62">
        <f t="shared" si="303"/>
        <v>2.8831751340494307</v>
      </c>
      <c r="EM134" s="62">
        <f t="shared" si="304"/>
        <v>0</v>
      </c>
      <c r="EN134" s="1">
        <f t="shared" si="686"/>
        <v>2.9110834735516975</v>
      </c>
      <c r="EO134" s="1">
        <f t="shared" si="687"/>
        <v>9.5869251966921865E-3</v>
      </c>
      <c r="EP134" s="1">
        <f t="shared" si="688"/>
        <v>0.99041307480330787</v>
      </c>
      <c r="EQ134" s="1">
        <f t="shared" si="689"/>
        <v>0</v>
      </c>
      <c r="ER134" s="1">
        <f t="shared" si="690"/>
        <v>0.49520653740165393</v>
      </c>
      <c r="ES134" s="1">
        <f t="shared" si="691"/>
        <v>0.85772288301992206</v>
      </c>
    </row>
    <row r="135" spans="1:149" s="24" customFormat="1" x14ac:dyDescent="0.2">
      <c r="A135" s="90" t="s">
        <v>159</v>
      </c>
      <c r="B135" s="90" t="s">
        <v>202</v>
      </c>
      <c r="C135" s="90" t="s">
        <v>189</v>
      </c>
      <c r="D135" s="99">
        <v>0.27373557179258501</v>
      </c>
      <c r="E135" s="99">
        <v>0.50985081760746098</v>
      </c>
      <c r="F135" s="99">
        <v>41.350892661904297</v>
      </c>
      <c r="G135" s="99">
        <v>53.762959957369098</v>
      </c>
      <c r="H135" s="99">
        <v>2.6931732697116701</v>
      </c>
      <c r="I135" s="99">
        <v>0.25723711248463499</v>
      </c>
      <c r="J135" s="99">
        <v>0.26802014179147199</v>
      </c>
      <c r="K135" s="99">
        <v>3.2222583661464403E-2</v>
      </c>
      <c r="L135" s="99">
        <v>0.82699711679727805</v>
      </c>
      <c r="M135" s="4">
        <v>0</v>
      </c>
      <c r="N135" s="4">
        <v>1</v>
      </c>
      <c r="O135">
        <f t="shared" si="599"/>
        <v>0</v>
      </c>
      <c r="P135" s="30">
        <f t="shared" si="600"/>
        <v>0.91907751950261174</v>
      </c>
      <c r="R135" s="33">
        <v>11</v>
      </c>
      <c r="S135" s="90" t="s">
        <v>202</v>
      </c>
      <c r="T135" s="90" t="s">
        <v>189</v>
      </c>
      <c r="U135" s="1">
        <f t="shared" si="443"/>
        <v>6.7907608978562388</v>
      </c>
      <c r="V135" s="1">
        <f t="shared" si="444"/>
        <v>16.45210769949858</v>
      </c>
      <c r="W135" s="1">
        <f t="shared" si="445"/>
        <v>811.11990313660851</v>
      </c>
      <c r="X135" s="1">
        <f t="shared" si="446"/>
        <v>894.70727171524538</v>
      </c>
      <c r="Y135" s="1">
        <f t="shared" si="447"/>
        <v>57.179899569249891</v>
      </c>
      <c r="Z135" s="1">
        <f t="shared" si="448"/>
        <v>4.5869670557174569</v>
      </c>
      <c r="AA135" s="1">
        <f t="shared" si="449"/>
        <v>5.5954100582770767</v>
      </c>
      <c r="AB135" s="1">
        <f t="shared" si="450"/>
        <v>0.45423970516912665</v>
      </c>
      <c r="AC135" s="1">
        <f t="shared" si="451"/>
        <v>0</v>
      </c>
      <c r="AD135" s="1">
        <f t="shared" si="452"/>
        <v>11.51005033816671</v>
      </c>
      <c r="AF135" s="90" t="s">
        <v>202</v>
      </c>
      <c r="AG135" s="90" t="s">
        <v>189</v>
      </c>
      <c r="AH135" s="1">
        <f t="shared" si="601"/>
        <v>6.7907608978562388</v>
      </c>
      <c r="AI135" s="1">
        <f t="shared" si="602"/>
        <v>8.2260538497492899</v>
      </c>
      <c r="AJ135" s="1">
        <f t="shared" si="603"/>
        <v>1216.6798547049127</v>
      </c>
      <c r="AK135" s="1">
        <f t="shared" si="604"/>
        <v>1789.4145434304908</v>
      </c>
      <c r="AL135" s="1">
        <f t="shared" si="605"/>
        <v>28.589949784624945</v>
      </c>
      <c r="AM135" s="1">
        <f t="shared" si="606"/>
        <v>4.5869670557174569</v>
      </c>
      <c r="AN135" s="1">
        <f t="shared" si="607"/>
        <v>11.190820116554153</v>
      </c>
      <c r="AO135" s="1">
        <f t="shared" si="608"/>
        <v>0.45423970516912665</v>
      </c>
      <c r="AP135" s="1">
        <f t="shared" si="609"/>
        <v>0</v>
      </c>
      <c r="AQ135" s="1">
        <f t="shared" si="610"/>
        <v>17.265075507250067</v>
      </c>
      <c r="AR135" s="1">
        <f t="shared" si="611"/>
        <v>3083.198265052325</v>
      </c>
      <c r="AT135" s="90" t="s">
        <v>202</v>
      </c>
      <c r="AU135" s="90" t="s">
        <v>189</v>
      </c>
      <c r="AV135" s="22">
        <f t="shared" si="612"/>
        <v>2.4227559649055173E-2</v>
      </c>
      <c r="AW135" s="22">
        <f t="shared" si="613"/>
        <v>5.8696577104947578E-2</v>
      </c>
      <c r="AX135" s="22">
        <f t="shared" si="614"/>
        <v>2.8938518277063419</v>
      </c>
      <c r="AY135" s="22">
        <f t="shared" si="615"/>
        <v>3.1920684765631426</v>
      </c>
      <c r="AZ135" s="22">
        <f t="shared" si="616"/>
        <v>0.20400209172116746</v>
      </c>
      <c r="BA135" s="22">
        <f t="shared" si="617"/>
        <v>1.6365031786898635E-2</v>
      </c>
      <c r="BB135" s="22">
        <f t="shared" si="618"/>
        <v>1.9962877943563998E-2</v>
      </c>
      <c r="BC135" s="22">
        <f t="shared" si="619"/>
        <v>1.6206018320315822E-3</v>
      </c>
      <c r="BD135" s="22">
        <f t="shared" si="620"/>
        <v>0</v>
      </c>
      <c r="BE135" s="22">
        <f t="shared" si="621"/>
        <v>4.106468116402015E-2</v>
      </c>
      <c r="BF135" s="33">
        <v>11</v>
      </c>
      <c r="BG135" s="17">
        <f t="shared" si="622"/>
        <v>6.1528331469145909</v>
      </c>
      <c r="BH135" s="1">
        <f t="shared" si="623"/>
        <v>0.80793152343685737</v>
      </c>
      <c r="BI135" s="1">
        <f t="shared" si="624"/>
        <v>2.0859203042694845</v>
      </c>
      <c r="BJ135">
        <v>4</v>
      </c>
      <c r="BK135" s="1">
        <f t="shared" si="625"/>
        <v>2.1512125450825601</v>
      </c>
      <c r="BL135" s="1">
        <f t="shared" si="626"/>
        <v>0.27906370061301367</v>
      </c>
      <c r="BM135" s="1">
        <f t="shared" si="627"/>
        <v>0.80793152343685648</v>
      </c>
      <c r="BN135" s="1">
        <f t="shared" si="628"/>
        <v>-0.42941007559862499</v>
      </c>
      <c r="BO135" s="1">
        <f t="shared" si="629"/>
        <v>0.2954287323999123</v>
      </c>
      <c r="BP135" s="1">
        <f t="shared" si="630"/>
        <v>0.3785214478382315</v>
      </c>
      <c r="BQ135" s="1">
        <f t="shared" si="631"/>
        <v>8.3092715438319198E-2</v>
      </c>
      <c r="BR135" s="90" t="s">
        <v>189</v>
      </c>
      <c r="BS135" s="90" t="s">
        <v>202</v>
      </c>
      <c r="BT135" s="90" t="s">
        <v>189</v>
      </c>
      <c r="BU135" s="1">
        <f t="shared" si="632"/>
        <v>0.79801711914078566</v>
      </c>
      <c r="BV135" s="1">
        <f t="shared" si="633"/>
        <v>0.2954287323999123</v>
      </c>
      <c r="BW135" s="1">
        <f t="shared" si="634"/>
        <v>2.5848161481086755E-2</v>
      </c>
      <c r="BX135" s="1">
        <f t="shared" si="635"/>
        <v>1.1192940130217848</v>
      </c>
      <c r="BY135" s="1">
        <f t="shared" si="636"/>
        <v>0.71296469904842941</v>
      </c>
      <c r="BZ135" s="1">
        <f t="shared" si="637"/>
        <v>0.26394202860277638</v>
      </c>
      <c r="CA135" s="1">
        <f t="shared" si="638"/>
        <v>2.3093272348794092E-2</v>
      </c>
      <c r="CB135" s="1">
        <f t="shared" si="639"/>
        <v>0.15506428665018229</v>
      </c>
      <c r="CC135" s="1">
        <f t="shared" si="640"/>
        <v>0.22858050189640325</v>
      </c>
      <c r="CD135" s="90" t="s">
        <v>189</v>
      </c>
      <c r="CE135" s="90" t="s">
        <v>202</v>
      </c>
      <c r="CF135" s="90" t="s">
        <v>189</v>
      </c>
      <c r="CG135" s="1">
        <f t="shared" si="641"/>
        <v>0.79801711914078566</v>
      </c>
      <c r="CH135" s="1">
        <f t="shared" si="642"/>
        <v>0.2954287323999123</v>
      </c>
      <c r="CI135" s="1">
        <f t="shared" si="643"/>
        <v>8.6160538270289178E-3</v>
      </c>
      <c r="CJ135" s="1">
        <f t="shared" si="644"/>
        <v>1.102061905367727</v>
      </c>
      <c r="CK135" s="1">
        <f t="shared" si="645"/>
        <v>0.724112788268922</v>
      </c>
      <c r="CL135" s="1">
        <f t="shared" si="646"/>
        <v>0.26806909027613657</v>
      </c>
      <c r="CM135" s="1">
        <f t="shared" si="647"/>
        <v>7.8181214549413024E-3</v>
      </c>
      <c r="CN135" s="1">
        <f t="shared" si="648"/>
        <v>0.14185266659300957</v>
      </c>
      <c r="CO135" s="1">
        <f t="shared" si="649"/>
        <v>0.2321546421485183</v>
      </c>
      <c r="CP135" s="90" t="s">
        <v>189</v>
      </c>
      <c r="CQ135" s="90" t="s">
        <v>202</v>
      </c>
      <c r="CR135" s="90" t="s">
        <v>189</v>
      </c>
      <c r="CS135" s="1">
        <f t="shared" si="650"/>
        <v>1.3197438882352248</v>
      </c>
      <c r="CT135" s="1">
        <f t="shared" si="651"/>
        <v>0.2954287323999123</v>
      </c>
      <c r="CU135" s="1">
        <f t="shared" si="652"/>
        <v>8.6160538270289178E-3</v>
      </c>
      <c r="CV135" s="1">
        <f t="shared" si="653"/>
        <v>1.6237886744621661</v>
      </c>
      <c r="CW135" s="1">
        <f t="shared" si="654"/>
        <v>0.81275593862135564</v>
      </c>
      <c r="CX135" s="1">
        <f t="shared" si="655"/>
        <v>0.18193791904464704</v>
      </c>
      <c r="CY135" s="1">
        <f t="shared" si="656"/>
        <v>5.3061423339972125E-3</v>
      </c>
      <c r="CZ135" s="1">
        <f t="shared" si="657"/>
        <v>9.6275101856320738E-2</v>
      </c>
      <c r="DA135" s="1">
        <f t="shared" si="658"/>
        <v>0.15756285980434095</v>
      </c>
      <c r="DB135" s="90" t="s">
        <v>189</v>
      </c>
      <c r="DC135" s="90" t="s">
        <v>202</v>
      </c>
      <c r="DD135" s="90" t="s">
        <v>189</v>
      </c>
      <c r="DE135" s="1">
        <f t="shared" si="659"/>
        <v>2.8938518277063419</v>
      </c>
      <c r="DF135" s="1">
        <f t="shared" si="660"/>
        <v>3.1920684765631426</v>
      </c>
      <c r="DG135" s="1">
        <f t="shared" si="661"/>
        <v>2.5848161481086755E-2</v>
      </c>
      <c r="DH135" s="1">
        <f t="shared" si="662"/>
        <v>6.1117684657505711</v>
      </c>
      <c r="DI135" s="1">
        <f t="shared" si="663"/>
        <v>0.47348845819717339</v>
      </c>
      <c r="DJ135" s="1">
        <f t="shared" si="664"/>
        <v>0.5222822975790089</v>
      </c>
      <c r="DK135" s="1">
        <f t="shared" si="665"/>
        <v>4.2292442238176979E-3</v>
      </c>
      <c r="DL135" s="1">
        <f t="shared" si="666"/>
        <v>0.26537039301332216</v>
      </c>
      <c r="DM135" s="1">
        <f t="shared" si="667"/>
        <v>0.45230973765032551</v>
      </c>
      <c r="DN135" s="90" t="s">
        <v>202</v>
      </c>
      <c r="DO135" s="90" t="s">
        <v>189</v>
      </c>
      <c r="DP135" s="62">
        <f t="shared" si="668"/>
        <v>2.4227559649055173E-2</v>
      </c>
      <c r="DQ135" s="62">
        <f t="shared" si="669"/>
        <v>2.0859203042694845</v>
      </c>
      <c r="DR135" s="62">
        <f t="shared" si="670"/>
        <v>4.106468116402015E-2</v>
      </c>
      <c r="DS135" s="1">
        <f t="shared" si="671"/>
        <v>2.1512125450825601</v>
      </c>
      <c r="DT135" s="1">
        <f t="shared" si="672"/>
        <v>1.1262280756235251E-2</v>
      </c>
      <c r="DU135" s="1">
        <f t="shared" si="673"/>
        <v>0.96964863329645101</v>
      </c>
      <c r="DV135" s="1">
        <f t="shared" si="674"/>
        <v>1.9089085947313567E-2</v>
      </c>
      <c r="DW135" s="1">
        <f t="shared" si="675"/>
        <v>0.50391340259553907</v>
      </c>
      <c r="DX135" s="1">
        <f t="shared" si="676"/>
        <v>0.83974034917958806</v>
      </c>
      <c r="DY135" s="90" t="s">
        <v>189</v>
      </c>
      <c r="DZ135" s="1">
        <f t="shared" si="677"/>
        <v>6.5292240813075331E-2</v>
      </c>
      <c r="EA135" s="1">
        <f t="shared" si="678"/>
        <v>3.1920684765631426</v>
      </c>
      <c r="EB135" s="1">
        <f t="shared" si="679"/>
        <v>2.8938518277063419</v>
      </c>
      <c r="EC135" s="1">
        <f t="shared" si="680"/>
        <v>6.1512125450825597</v>
      </c>
      <c r="ED135" s="1">
        <f t="shared" si="681"/>
        <v>1.0614531742245139E-2</v>
      </c>
      <c r="EE135" s="1">
        <f t="shared" si="682"/>
        <v>0.51893321083742516</v>
      </c>
      <c r="EF135" s="1">
        <f t="shared" si="683"/>
        <v>0.4704522574203297</v>
      </c>
      <c r="EG135" s="1">
        <f t="shared" si="684"/>
        <v>0.72991886283904228</v>
      </c>
      <c r="EH135" s="1">
        <f t="shared" si="685"/>
        <v>0.44940934345263633</v>
      </c>
      <c r="EI135" s="90" t="s">
        <v>202</v>
      </c>
      <c r="EJ135" s="90" t="s">
        <v>189</v>
      </c>
      <c r="EK135" s="62">
        <f t="shared" si="302"/>
        <v>2.4227559649055173E-2</v>
      </c>
      <c r="EL135" s="62">
        <f t="shared" si="303"/>
        <v>2.8938518277063419</v>
      </c>
      <c r="EM135" s="62">
        <f t="shared" si="304"/>
        <v>0</v>
      </c>
      <c r="EN135" s="1">
        <f t="shared" si="686"/>
        <v>2.9180793873553972</v>
      </c>
      <c r="EO135" s="1">
        <f t="shared" si="687"/>
        <v>8.3025704352108712E-3</v>
      </c>
      <c r="EP135" s="1">
        <f t="shared" si="688"/>
        <v>0.99169742956478912</v>
      </c>
      <c r="EQ135" s="1">
        <f t="shared" si="689"/>
        <v>0</v>
      </c>
      <c r="ER135" s="1">
        <f t="shared" si="690"/>
        <v>0.49584871478239456</v>
      </c>
      <c r="ES135" s="1">
        <f t="shared" si="691"/>
        <v>0.85883516687083639</v>
      </c>
    </row>
    <row r="136" spans="1:149" s="24" customFormat="1" x14ac:dyDescent="0.2">
      <c r="A136" s="90" t="s">
        <v>159</v>
      </c>
      <c r="B136" s="90" t="s">
        <v>204</v>
      </c>
      <c r="C136" s="90" t="s">
        <v>189</v>
      </c>
      <c r="D136" s="99">
        <v>0.29367671930042</v>
      </c>
      <c r="E136" s="99">
        <v>0.172897789308013</v>
      </c>
      <c r="F136" s="99">
        <v>41.172190741825702</v>
      </c>
      <c r="G136" s="99">
        <v>54.012993589392799</v>
      </c>
      <c r="H136" s="99">
        <v>2.7400091454640698</v>
      </c>
      <c r="I136" s="99">
        <v>0.30236039707175</v>
      </c>
      <c r="J136" s="99">
        <v>6.3862610700049699E-2</v>
      </c>
      <c r="K136" s="99">
        <v>0</v>
      </c>
      <c r="L136" s="99">
        <v>1.2180894396878099</v>
      </c>
      <c r="M136" s="4">
        <v>0</v>
      </c>
      <c r="N136" s="4">
        <v>1</v>
      </c>
      <c r="O136">
        <f t="shared" si="599"/>
        <v>0</v>
      </c>
      <c r="P136" s="30">
        <f t="shared" si="600"/>
        <v>1.3537152645660631</v>
      </c>
      <c r="R136" s="33">
        <v>11</v>
      </c>
      <c r="S136" s="90" t="s">
        <v>204</v>
      </c>
      <c r="T136" s="90" t="s">
        <v>189</v>
      </c>
      <c r="U136" s="1">
        <f t="shared" si="443"/>
        <v>7.2854557008290746</v>
      </c>
      <c r="V136" s="1">
        <f t="shared" si="444"/>
        <v>5.5791477672801868</v>
      </c>
      <c r="W136" s="1">
        <f t="shared" si="445"/>
        <v>807.61456927865254</v>
      </c>
      <c r="X136" s="1">
        <f t="shared" si="446"/>
        <v>898.86825743705765</v>
      </c>
      <c r="Y136" s="1">
        <f t="shared" si="447"/>
        <v>58.174291835755191</v>
      </c>
      <c r="Z136" s="1">
        <f t="shared" si="448"/>
        <v>5.3915905326631606</v>
      </c>
      <c r="AA136" s="1">
        <f t="shared" si="449"/>
        <v>1.3332486576210794</v>
      </c>
      <c r="AB136" s="1">
        <f t="shared" si="450"/>
        <v>0</v>
      </c>
      <c r="AC136" s="1">
        <f t="shared" si="451"/>
        <v>0</v>
      </c>
      <c r="AD136" s="1">
        <f t="shared" si="452"/>
        <v>16.95322810978163</v>
      </c>
      <c r="AF136" s="90" t="s">
        <v>204</v>
      </c>
      <c r="AG136" s="90" t="s">
        <v>189</v>
      </c>
      <c r="AH136" s="1">
        <f t="shared" si="601"/>
        <v>7.2854557008290746</v>
      </c>
      <c r="AI136" s="1">
        <f t="shared" si="602"/>
        <v>2.7895738836400934</v>
      </c>
      <c r="AJ136" s="1">
        <f t="shared" si="603"/>
        <v>1211.4218539179788</v>
      </c>
      <c r="AK136" s="1">
        <f t="shared" si="604"/>
        <v>1797.7365148741153</v>
      </c>
      <c r="AL136" s="1">
        <f t="shared" si="605"/>
        <v>29.087145917877596</v>
      </c>
      <c r="AM136" s="1">
        <f t="shared" si="606"/>
        <v>5.3915905326631606</v>
      </c>
      <c r="AN136" s="1">
        <f t="shared" si="607"/>
        <v>2.6664973152421587</v>
      </c>
      <c r="AO136" s="1">
        <f t="shared" si="608"/>
        <v>0</v>
      </c>
      <c r="AP136" s="1">
        <f t="shared" si="609"/>
        <v>0</v>
      </c>
      <c r="AQ136" s="1">
        <f t="shared" si="610"/>
        <v>25.429842164672444</v>
      </c>
      <c r="AR136" s="1">
        <f t="shared" si="611"/>
        <v>3081.8084743070181</v>
      </c>
      <c r="AT136" s="90" t="s">
        <v>204</v>
      </c>
      <c r="AU136" s="90" t="s">
        <v>189</v>
      </c>
      <c r="AV136" s="22">
        <f t="shared" si="612"/>
        <v>2.6004215828869855E-2</v>
      </c>
      <c r="AW136" s="22">
        <f t="shared" si="613"/>
        <v>1.9913834993877087E-2</v>
      </c>
      <c r="AX136" s="22">
        <f t="shared" si="614"/>
        <v>2.8826451533665791</v>
      </c>
      <c r="AY136" s="22">
        <f t="shared" si="615"/>
        <v>3.2083599335390138</v>
      </c>
      <c r="AZ136" s="22">
        <f t="shared" si="616"/>
        <v>0.20764340663226979</v>
      </c>
      <c r="BA136" s="22">
        <f t="shared" si="617"/>
        <v>1.9244380808781693E-2</v>
      </c>
      <c r="BB136" s="22">
        <f t="shared" si="618"/>
        <v>4.758808133633172E-3</v>
      </c>
      <c r="BC136" s="22">
        <f t="shared" si="619"/>
        <v>0</v>
      </c>
      <c r="BD136" s="22">
        <f t="shared" si="620"/>
        <v>0</v>
      </c>
      <c r="BE136" s="22">
        <f t="shared" si="621"/>
        <v>6.0511712769409351E-2</v>
      </c>
      <c r="BF136" s="33">
        <v>11</v>
      </c>
      <c r="BG136" s="17">
        <f t="shared" si="622"/>
        <v>6.1775210155038724</v>
      </c>
      <c r="BH136" s="1">
        <f t="shared" si="623"/>
        <v>0.79164006646098617</v>
      </c>
      <c r="BI136" s="1">
        <f t="shared" si="624"/>
        <v>2.0910050869055929</v>
      </c>
      <c r="BJ136">
        <v>4</v>
      </c>
      <c r="BK136" s="1">
        <f t="shared" si="625"/>
        <v>2.177521015503872</v>
      </c>
      <c r="BL136" s="1">
        <f t="shared" si="626"/>
        <v>0.24680162243492856</v>
      </c>
      <c r="BM136" s="1">
        <f t="shared" si="627"/>
        <v>0.79164006646098528</v>
      </c>
      <c r="BN136" s="1">
        <f t="shared" si="628"/>
        <v>-0.50655883068274665</v>
      </c>
      <c r="BO136" s="1">
        <f t="shared" si="629"/>
        <v>0.26604600324371025</v>
      </c>
      <c r="BP136" s="1">
        <f t="shared" si="630"/>
        <v>0.28508123577823863</v>
      </c>
      <c r="BQ136" s="1">
        <f t="shared" si="631"/>
        <v>1.9035232534528379E-2</v>
      </c>
      <c r="BR136" s="90" t="s">
        <v>189</v>
      </c>
      <c r="BS136" s="90" t="s">
        <v>204</v>
      </c>
      <c r="BT136" s="90" t="s">
        <v>189</v>
      </c>
      <c r="BU136" s="1">
        <f t="shared" si="632"/>
        <v>0.80208998338475346</v>
      </c>
      <c r="BV136" s="1">
        <f t="shared" si="633"/>
        <v>0.26604600324371025</v>
      </c>
      <c r="BW136" s="1">
        <f t="shared" si="634"/>
        <v>2.6004215828869855E-2</v>
      </c>
      <c r="BX136" s="1">
        <f t="shared" si="635"/>
        <v>1.0941402024573335</v>
      </c>
      <c r="BY136" s="1">
        <f t="shared" si="636"/>
        <v>0.73307788305679344</v>
      </c>
      <c r="BZ136" s="1">
        <f t="shared" si="637"/>
        <v>0.24315531286227904</v>
      </c>
      <c r="CA136" s="1">
        <f t="shared" si="638"/>
        <v>2.3766804080927555E-2</v>
      </c>
      <c r="CB136" s="1">
        <f t="shared" si="639"/>
        <v>0.14534446051206706</v>
      </c>
      <c r="CC136" s="1">
        <f t="shared" si="640"/>
        <v>0.21057867800388669</v>
      </c>
      <c r="CD136" s="90" t="s">
        <v>189</v>
      </c>
      <c r="CE136" s="90" t="s">
        <v>204</v>
      </c>
      <c r="CF136" s="90" t="s">
        <v>189</v>
      </c>
      <c r="CG136" s="1">
        <f t="shared" si="641"/>
        <v>0.80208998338475346</v>
      </c>
      <c r="CH136" s="1">
        <f t="shared" si="642"/>
        <v>0.26604600324371025</v>
      </c>
      <c r="CI136" s="1">
        <f t="shared" si="643"/>
        <v>8.6680719429566185E-3</v>
      </c>
      <c r="CJ136" s="1">
        <f t="shared" si="644"/>
        <v>1.0768040585714203</v>
      </c>
      <c r="CK136" s="1">
        <f t="shared" si="645"/>
        <v>0.74488016366587084</v>
      </c>
      <c r="CL136" s="1">
        <f t="shared" si="646"/>
        <v>0.24707002274552112</v>
      </c>
      <c r="CM136" s="1">
        <f t="shared" si="647"/>
        <v>8.0498135886081443E-3</v>
      </c>
      <c r="CN136" s="1">
        <f t="shared" si="648"/>
        <v>0.1315848249613687</v>
      </c>
      <c r="CO136" s="1">
        <f t="shared" si="649"/>
        <v>0.21396891621122036</v>
      </c>
      <c r="CP136" s="90" t="s">
        <v>189</v>
      </c>
      <c r="CQ136" s="90" t="s">
        <v>204</v>
      </c>
      <c r="CR136" s="90" t="s">
        <v>189</v>
      </c>
      <c r="CS136" s="1">
        <f t="shared" si="650"/>
        <v>1.338555431446139</v>
      </c>
      <c r="CT136" s="1">
        <f t="shared" si="651"/>
        <v>0.26604600324371025</v>
      </c>
      <c r="CU136" s="1">
        <f t="shared" si="652"/>
        <v>8.6680719429566185E-3</v>
      </c>
      <c r="CV136" s="1">
        <f t="shared" si="653"/>
        <v>1.6132695066328058</v>
      </c>
      <c r="CW136" s="1">
        <f t="shared" si="654"/>
        <v>0.82971594389083425</v>
      </c>
      <c r="CX136" s="1">
        <f t="shared" si="655"/>
        <v>0.16491107167766275</v>
      </c>
      <c r="CY136" s="1">
        <f t="shared" si="656"/>
        <v>5.3729844315030173E-3</v>
      </c>
      <c r="CZ136" s="1">
        <f t="shared" si="657"/>
        <v>8.7828520270334387E-2</v>
      </c>
      <c r="DA136" s="1">
        <f t="shared" si="658"/>
        <v>0.14281717743817238</v>
      </c>
      <c r="DB136" s="90" t="s">
        <v>189</v>
      </c>
      <c r="DC136" s="90" t="s">
        <v>204</v>
      </c>
      <c r="DD136" s="90" t="s">
        <v>189</v>
      </c>
      <c r="DE136" s="1">
        <f t="shared" si="659"/>
        <v>2.8826451533665791</v>
      </c>
      <c r="DF136" s="1">
        <f t="shared" si="660"/>
        <v>3.2083599335390138</v>
      </c>
      <c r="DG136" s="1">
        <f t="shared" si="661"/>
        <v>2.6004215828869855E-2</v>
      </c>
      <c r="DH136" s="1">
        <f t="shared" si="662"/>
        <v>6.1170093027344628</v>
      </c>
      <c r="DI136" s="1">
        <f t="shared" si="663"/>
        <v>0.47125073883375679</v>
      </c>
      <c r="DJ136" s="1">
        <f t="shared" si="664"/>
        <v>0.5244981288658157</v>
      </c>
      <c r="DK136" s="1">
        <f t="shared" si="665"/>
        <v>4.2511323004274801E-3</v>
      </c>
      <c r="DL136" s="1">
        <f t="shared" si="666"/>
        <v>0.26650019673333536</v>
      </c>
      <c r="DM136" s="1">
        <f t="shared" si="667"/>
        <v>0.45422870383520053</v>
      </c>
      <c r="DN136" s="90" t="s">
        <v>204</v>
      </c>
      <c r="DO136" s="90" t="s">
        <v>189</v>
      </c>
      <c r="DP136" s="62">
        <f t="shared" si="668"/>
        <v>2.6004215828869855E-2</v>
      </c>
      <c r="DQ136" s="62">
        <f t="shared" si="669"/>
        <v>2.0910050869055929</v>
      </c>
      <c r="DR136" s="62">
        <f t="shared" si="670"/>
        <v>6.0511712769409351E-2</v>
      </c>
      <c r="DS136" s="1">
        <f t="shared" si="671"/>
        <v>2.177521015503872</v>
      </c>
      <c r="DT136" s="1">
        <f t="shared" si="672"/>
        <v>1.1942119338330498E-2</v>
      </c>
      <c r="DU136" s="1">
        <f t="shared" si="673"/>
        <v>0.96026861372069949</v>
      </c>
      <c r="DV136" s="1">
        <f t="shared" si="674"/>
        <v>2.7789266940970083E-2</v>
      </c>
      <c r="DW136" s="1">
        <f t="shared" si="675"/>
        <v>0.50792357380131981</v>
      </c>
      <c r="DX136" s="1">
        <f t="shared" si="676"/>
        <v>0.8316170139389919</v>
      </c>
      <c r="DY136" s="90" t="s">
        <v>189</v>
      </c>
      <c r="DZ136" s="1">
        <f t="shared" si="677"/>
        <v>8.651592859827921E-2</v>
      </c>
      <c r="EA136" s="1">
        <f t="shared" si="678"/>
        <v>3.2083599335390138</v>
      </c>
      <c r="EB136" s="1">
        <f t="shared" si="679"/>
        <v>2.8826451533665791</v>
      </c>
      <c r="EC136" s="1">
        <f t="shared" si="680"/>
        <v>6.1775210155038724</v>
      </c>
      <c r="ED136" s="1">
        <f t="shared" si="681"/>
        <v>1.4004959008823785E-2</v>
      </c>
      <c r="EE136" s="1">
        <f t="shared" si="682"/>
        <v>0.51936042394463999</v>
      </c>
      <c r="EF136" s="1">
        <f t="shared" si="683"/>
        <v>0.46663461704653625</v>
      </c>
      <c r="EG136" s="1">
        <f t="shared" si="684"/>
        <v>0.72631482901885625</v>
      </c>
      <c r="EH136" s="1">
        <f t="shared" si="685"/>
        <v>0.44977932085631406</v>
      </c>
      <c r="EI136" s="90" t="s">
        <v>204</v>
      </c>
      <c r="EJ136" s="90" t="s">
        <v>189</v>
      </c>
      <c r="EK136" s="62">
        <f t="shared" si="302"/>
        <v>2.6004215828869855E-2</v>
      </c>
      <c r="EL136" s="62">
        <f t="shared" si="303"/>
        <v>2.8826451533665791</v>
      </c>
      <c r="EM136" s="62">
        <f t="shared" si="304"/>
        <v>0</v>
      </c>
      <c r="EN136" s="1">
        <f t="shared" si="686"/>
        <v>2.9086493691954489</v>
      </c>
      <c r="EO136" s="1">
        <f t="shared" si="687"/>
        <v>8.9403061449317249E-3</v>
      </c>
      <c r="EP136" s="1">
        <f t="shared" si="688"/>
        <v>0.99105969385506831</v>
      </c>
      <c r="EQ136" s="1">
        <f t="shared" si="689"/>
        <v>0</v>
      </c>
      <c r="ER136" s="1">
        <f t="shared" si="690"/>
        <v>0.49552984692753416</v>
      </c>
      <c r="ES136" s="1">
        <f t="shared" si="691"/>
        <v>0.85828287154531768</v>
      </c>
    </row>
    <row r="137" spans="1:149" s="24" customFormat="1" ht="13.15" customHeight="1" x14ac:dyDescent="0.2">
      <c r="A137" s="115" t="s">
        <v>159</v>
      </c>
      <c r="B137" s="115" t="s">
        <v>206</v>
      </c>
      <c r="C137" s="115" t="s">
        <v>189</v>
      </c>
      <c r="D137" s="116">
        <v>0.179276887610133</v>
      </c>
      <c r="E137" s="116">
        <v>0.340668306703938</v>
      </c>
      <c r="F137" s="116">
        <v>41.795491878211699</v>
      </c>
      <c r="G137" s="116">
        <v>53.316061769280601</v>
      </c>
      <c r="H137" s="116">
        <v>2.9735460438055901</v>
      </c>
      <c r="I137" s="116">
        <v>0.34637198889021498</v>
      </c>
      <c r="J137" s="116">
        <v>0.160114954611706</v>
      </c>
      <c r="K137" s="116">
        <v>0.107521867441044</v>
      </c>
      <c r="L137" s="116">
        <v>0.78094630723281</v>
      </c>
      <c r="M137" s="18">
        <v>0</v>
      </c>
      <c r="N137" s="18">
        <v>1</v>
      </c>
      <c r="O137" s="24">
        <f t="shared" si="599"/>
        <v>0</v>
      </c>
      <c r="P137" s="57">
        <f t="shared" si="600"/>
        <v>0.8678992711557395</v>
      </c>
      <c r="R137" s="33">
        <v>11</v>
      </c>
      <c r="S137" s="115" t="s">
        <v>206</v>
      </c>
      <c r="T137" s="115" t="s">
        <v>189</v>
      </c>
      <c r="U137" s="58">
        <f t="shared" si="443"/>
        <v>4.4474544185098734</v>
      </c>
      <c r="V137" s="58">
        <f t="shared" si="444"/>
        <v>10.992846295706293</v>
      </c>
      <c r="W137" s="58">
        <f t="shared" si="445"/>
        <v>819.84095484918998</v>
      </c>
      <c r="X137" s="58">
        <f t="shared" si="446"/>
        <v>887.27012430155764</v>
      </c>
      <c r="Y137" s="58">
        <f t="shared" si="447"/>
        <v>63.132612395023145</v>
      </c>
      <c r="Z137" s="58">
        <f t="shared" si="448"/>
        <v>6.1763906720794406</v>
      </c>
      <c r="AA137" s="58">
        <f t="shared" si="449"/>
        <v>3.3426921630836328</v>
      </c>
      <c r="AB137" s="58">
        <f t="shared" si="450"/>
        <v>1.515728902399073</v>
      </c>
      <c r="AC137" s="58">
        <f t="shared" si="451"/>
        <v>0</v>
      </c>
      <c r="AD137" s="58">
        <f t="shared" si="452"/>
        <v>10.86912049036618</v>
      </c>
      <c r="AF137" s="115" t="s">
        <v>206</v>
      </c>
      <c r="AG137" s="115" t="s">
        <v>189</v>
      </c>
      <c r="AH137" s="58">
        <f t="shared" si="601"/>
        <v>4.4474544185098734</v>
      </c>
      <c r="AI137" s="58">
        <f t="shared" si="602"/>
        <v>5.4964231478531467</v>
      </c>
      <c r="AJ137" s="58">
        <f t="shared" si="603"/>
        <v>1229.761432273785</v>
      </c>
      <c r="AK137" s="58">
        <f t="shared" si="604"/>
        <v>1774.5402486031153</v>
      </c>
      <c r="AL137" s="58">
        <f t="shared" si="605"/>
        <v>31.566306197511572</v>
      </c>
      <c r="AM137" s="58">
        <f t="shared" si="606"/>
        <v>6.1763906720794406</v>
      </c>
      <c r="AN137" s="58">
        <f t="shared" si="607"/>
        <v>6.6853843261672656</v>
      </c>
      <c r="AO137" s="58">
        <f t="shared" si="608"/>
        <v>1.515728902399073</v>
      </c>
      <c r="AP137" s="58">
        <f t="shared" si="609"/>
        <v>0</v>
      </c>
      <c r="AQ137" s="58">
        <f t="shared" si="610"/>
        <v>16.303680735549271</v>
      </c>
      <c r="AR137" s="58">
        <f t="shared" si="611"/>
        <v>3076.4930492769699</v>
      </c>
      <c r="AT137" s="115" t="s">
        <v>206</v>
      </c>
      <c r="AU137" s="115" t="s">
        <v>189</v>
      </c>
      <c r="AV137" s="64">
        <f t="shared" si="612"/>
        <v>1.5901871975659475E-2</v>
      </c>
      <c r="AW137" s="64">
        <f t="shared" si="613"/>
        <v>3.9304918722695592E-2</v>
      </c>
      <c r="AX137" s="64">
        <f t="shared" si="614"/>
        <v>2.9313410948419132</v>
      </c>
      <c r="AY137" s="64">
        <f t="shared" si="615"/>
        <v>3.1724340705436989</v>
      </c>
      <c r="AZ137" s="64">
        <f t="shared" si="616"/>
        <v>0.22573063719694234</v>
      </c>
      <c r="BA137" s="64">
        <f t="shared" si="617"/>
        <v>2.2083683045811209E-2</v>
      </c>
      <c r="BB137" s="64">
        <f t="shared" si="618"/>
        <v>1.1951794853741492E-2</v>
      </c>
      <c r="BC137" s="64">
        <f t="shared" si="619"/>
        <v>5.4194882482533988E-3</v>
      </c>
      <c r="BD137" s="64">
        <f t="shared" si="620"/>
        <v>0</v>
      </c>
      <c r="BE137" s="64">
        <f t="shared" si="621"/>
        <v>3.8862537141803967E-2</v>
      </c>
      <c r="BF137" s="33">
        <v>11</v>
      </c>
      <c r="BG137" s="17">
        <f t="shared" si="622"/>
        <v>6.1639590627513288</v>
      </c>
      <c r="BH137" s="1">
        <f t="shared" si="623"/>
        <v>0.82756592945630114</v>
      </c>
      <c r="BI137" s="1">
        <f t="shared" si="624"/>
        <v>2.103775165385612</v>
      </c>
      <c r="BJ137">
        <v>4</v>
      </c>
      <c r="BK137" s="1">
        <f t="shared" si="625"/>
        <v>2.1585395745030755</v>
      </c>
      <c r="BL137" s="1">
        <f t="shared" si="626"/>
        <v>0.28711923896544911</v>
      </c>
      <c r="BM137" s="1">
        <f t="shared" si="627"/>
        <v>0.82756592945630203</v>
      </c>
      <c r="BN137" s="1">
        <f t="shared" si="628"/>
        <v>-0.45971685153356745</v>
      </c>
      <c r="BO137" s="1">
        <f t="shared" si="629"/>
        <v>0.30920292201126032</v>
      </c>
      <c r="BP137" s="1">
        <f t="shared" si="630"/>
        <v>0.36784907792273458</v>
      </c>
      <c r="BQ137" s="1">
        <f t="shared" si="631"/>
        <v>5.8646155911474263E-2</v>
      </c>
      <c r="BR137" s="115" t="s">
        <v>189</v>
      </c>
      <c r="BS137" s="115" t="s">
        <v>206</v>
      </c>
      <c r="BT137" s="115" t="s">
        <v>189</v>
      </c>
      <c r="BU137" s="58">
        <f t="shared" si="632"/>
        <v>0.79310851763592471</v>
      </c>
      <c r="BV137" s="58">
        <f t="shared" si="633"/>
        <v>0.30920292201126032</v>
      </c>
      <c r="BW137" s="58">
        <f t="shared" si="634"/>
        <v>2.1321360223912872E-2</v>
      </c>
      <c r="BX137" s="58">
        <f t="shared" si="635"/>
        <v>1.123632799871098</v>
      </c>
      <c r="BY137" s="58">
        <f t="shared" si="636"/>
        <v>0.70584315243103379</v>
      </c>
      <c r="BZ137" s="58">
        <f t="shared" si="637"/>
        <v>0.27518146679834532</v>
      </c>
      <c r="CA137" s="58">
        <f t="shared" si="638"/>
        <v>1.8975380770620828E-2</v>
      </c>
      <c r="CB137" s="58">
        <f t="shared" si="639"/>
        <v>0.15656611416979349</v>
      </c>
      <c r="CC137" s="58">
        <f t="shared" si="640"/>
        <v>0.2383141408980311</v>
      </c>
      <c r="CD137" s="115" t="s">
        <v>189</v>
      </c>
      <c r="CE137" s="115" t="s">
        <v>206</v>
      </c>
      <c r="CF137" s="115" t="s">
        <v>189</v>
      </c>
      <c r="CG137" s="58">
        <f t="shared" si="641"/>
        <v>0.79310851763592471</v>
      </c>
      <c r="CH137" s="58">
        <f t="shared" si="642"/>
        <v>0.30920292201126032</v>
      </c>
      <c r="CI137" s="58">
        <f t="shared" si="643"/>
        <v>7.107120074637624E-3</v>
      </c>
      <c r="CJ137" s="58">
        <f t="shared" si="644"/>
        <v>1.1094185597218227</v>
      </c>
      <c r="CK137" s="58">
        <f t="shared" si="645"/>
        <v>0.71488665002574858</v>
      </c>
      <c r="CL137" s="58">
        <f t="shared" si="646"/>
        <v>0.27870718341758255</v>
      </c>
      <c r="CM137" s="58">
        <f t="shared" si="647"/>
        <v>6.4061665566688139E-3</v>
      </c>
      <c r="CN137" s="58">
        <f t="shared" si="648"/>
        <v>0.14575975826546009</v>
      </c>
      <c r="CO137" s="58">
        <f t="shared" si="649"/>
        <v>0.24136750105683552</v>
      </c>
      <c r="CP137" s="115" t="s">
        <v>189</v>
      </c>
      <c r="CQ137" s="115" t="s">
        <v>206</v>
      </c>
      <c r="CR137" s="115" t="s">
        <v>189</v>
      </c>
      <c r="CS137" s="58">
        <f t="shared" si="650"/>
        <v>1.3305003549862284</v>
      </c>
      <c r="CT137" s="58">
        <f t="shared" si="651"/>
        <v>0.30920292201126032</v>
      </c>
      <c r="CU137" s="58">
        <f t="shared" si="652"/>
        <v>7.107120074637624E-3</v>
      </c>
      <c r="CV137" s="58">
        <f t="shared" si="653"/>
        <v>1.6468103970721264</v>
      </c>
      <c r="CW137" s="58">
        <f t="shared" si="654"/>
        <v>0.80792564666323008</v>
      </c>
      <c r="CX137" s="58">
        <f t="shared" si="655"/>
        <v>0.18775866521185072</v>
      </c>
      <c r="CY137" s="58">
        <f t="shared" si="656"/>
        <v>4.3156881249191851E-3</v>
      </c>
      <c r="CZ137" s="58">
        <f t="shared" si="657"/>
        <v>9.8195020730844546E-2</v>
      </c>
      <c r="DA137" s="58">
        <f t="shared" si="658"/>
        <v>0.16260377385412025</v>
      </c>
      <c r="DB137" s="115" t="s">
        <v>189</v>
      </c>
      <c r="DC137" s="115" t="s">
        <v>206</v>
      </c>
      <c r="DD137" s="115" t="s">
        <v>189</v>
      </c>
      <c r="DE137" s="58">
        <f t="shared" si="659"/>
        <v>2.9313410948419132</v>
      </c>
      <c r="DF137" s="58">
        <f t="shared" si="660"/>
        <v>3.1724340705436989</v>
      </c>
      <c r="DG137" s="58">
        <f t="shared" si="661"/>
        <v>2.1321360223912872E-2</v>
      </c>
      <c r="DH137" s="58">
        <f t="shared" si="662"/>
        <v>6.1250965256095249</v>
      </c>
      <c r="DI137" s="58">
        <f t="shared" si="663"/>
        <v>0.47857875914048675</v>
      </c>
      <c r="DJ137" s="58">
        <f t="shared" si="664"/>
        <v>0.51794025731341453</v>
      </c>
      <c r="DK137" s="58">
        <f t="shared" si="665"/>
        <v>3.4809835460986676E-3</v>
      </c>
      <c r="DL137" s="58">
        <f t="shared" si="666"/>
        <v>0.26245111220280593</v>
      </c>
      <c r="DM137" s="58">
        <f t="shared" si="667"/>
        <v>0.44854942047606583</v>
      </c>
      <c r="DN137" s="115" t="s">
        <v>206</v>
      </c>
      <c r="DO137" s="115" t="s">
        <v>189</v>
      </c>
      <c r="DP137" s="62">
        <f t="shared" si="668"/>
        <v>1.5901871975659475E-2</v>
      </c>
      <c r="DQ137" s="62">
        <f t="shared" si="669"/>
        <v>2.103775165385612</v>
      </c>
      <c r="DR137" s="62">
        <f t="shared" si="670"/>
        <v>3.8862537141803967E-2</v>
      </c>
      <c r="DS137" s="1">
        <f t="shared" si="671"/>
        <v>2.1585395745030755</v>
      </c>
      <c r="DT137" s="1">
        <f t="shared" si="672"/>
        <v>7.366958736126159E-3</v>
      </c>
      <c r="DU137" s="1">
        <f t="shared" si="673"/>
        <v>0.97462895294376473</v>
      </c>
      <c r="DV137" s="1">
        <f t="shared" si="674"/>
        <v>1.8004088320109045E-2</v>
      </c>
      <c r="DW137" s="1">
        <f t="shared" si="675"/>
        <v>0.50531856479199144</v>
      </c>
      <c r="DX137" s="1">
        <f t="shared" si="676"/>
        <v>0.84405343251312848</v>
      </c>
      <c r="DY137" s="115" t="s">
        <v>189</v>
      </c>
      <c r="DZ137" s="1">
        <f t="shared" si="677"/>
        <v>5.4764409117463442E-2</v>
      </c>
      <c r="EA137" s="1">
        <f t="shared" si="678"/>
        <v>3.1724340705436989</v>
      </c>
      <c r="EB137" s="1">
        <f t="shared" si="679"/>
        <v>2.9313410948419132</v>
      </c>
      <c r="EC137" s="1">
        <f t="shared" si="680"/>
        <v>6.1585395745030755</v>
      </c>
      <c r="ED137" s="1">
        <f t="shared" si="681"/>
        <v>8.8924343921070459E-3</v>
      </c>
      <c r="EE137" s="1">
        <f t="shared" si="682"/>
        <v>0.51512765845946173</v>
      </c>
      <c r="EF137" s="1">
        <f t="shared" si="683"/>
        <v>0.47597990714843125</v>
      </c>
      <c r="EG137" s="1">
        <f t="shared" si="684"/>
        <v>0.73354373637816206</v>
      </c>
      <c r="EH137" s="1">
        <f t="shared" si="685"/>
        <v>0.4461136384178877</v>
      </c>
      <c r="EI137" s="115" t="s">
        <v>206</v>
      </c>
      <c r="EJ137" s="115" t="s">
        <v>189</v>
      </c>
      <c r="EK137" s="62">
        <f t="shared" ref="EK137:EK159" si="692">AV137</f>
        <v>1.5901871975659475E-2</v>
      </c>
      <c r="EL137" s="62">
        <f t="shared" ref="EL137:EL159" si="693">AX137</f>
        <v>2.9313410948419132</v>
      </c>
      <c r="EM137" s="62">
        <f t="shared" ref="EM137:EM159" si="694">BD137</f>
        <v>0</v>
      </c>
      <c r="EN137" s="1">
        <f t="shared" si="686"/>
        <v>2.9472429668175728</v>
      </c>
      <c r="EO137" s="1">
        <f t="shared" si="687"/>
        <v>5.3955076506061817E-3</v>
      </c>
      <c r="EP137" s="1">
        <f t="shared" si="688"/>
        <v>0.99460449234939374</v>
      </c>
      <c r="EQ137" s="1">
        <f t="shared" si="689"/>
        <v>0</v>
      </c>
      <c r="ER137" s="1">
        <f t="shared" si="690"/>
        <v>0.49730224617469687</v>
      </c>
      <c r="ES137" s="1">
        <f t="shared" si="691"/>
        <v>0.86135275709270032</v>
      </c>
    </row>
    <row r="138" spans="1:149" s="24" customFormat="1" x14ac:dyDescent="0.2">
      <c r="A138" s="90" t="s">
        <v>159</v>
      </c>
      <c r="B138" s="90" t="s">
        <v>207</v>
      </c>
      <c r="C138" s="90" t="s">
        <v>189</v>
      </c>
      <c r="D138" s="99">
        <v>2.12117952469232</v>
      </c>
      <c r="E138" s="99">
        <v>0.310339326239709</v>
      </c>
      <c r="F138" s="99">
        <v>32.001402336203697</v>
      </c>
      <c r="G138" s="99">
        <v>53.451142605599998</v>
      </c>
      <c r="H138" s="99">
        <v>8.8368094530415409</v>
      </c>
      <c r="I138" s="99">
        <v>0.109371176140953</v>
      </c>
      <c r="J138" s="99">
        <v>0.30135822541038498</v>
      </c>
      <c r="K138" s="99">
        <v>4.2805844079644604E-3</v>
      </c>
      <c r="L138" s="99">
        <v>2.8429529692662299</v>
      </c>
      <c r="M138" s="4">
        <v>0</v>
      </c>
      <c r="N138" s="4">
        <v>1</v>
      </c>
      <c r="O138">
        <f t="shared" si="599"/>
        <v>0</v>
      </c>
      <c r="P138" s="30">
        <f t="shared" si="600"/>
        <v>3.1594960973682458</v>
      </c>
      <c r="R138" s="33">
        <v>11</v>
      </c>
      <c r="S138" s="90" t="s">
        <v>207</v>
      </c>
      <c r="T138" s="90" t="s">
        <v>189</v>
      </c>
      <c r="U138" s="1">
        <f t="shared" si="443"/>
        <v>52.621670173463649</v>
      </c>
      <c r="V138" s="1">
        <f t="shared" si="444"/>
        <v>10.014176387212295</v>
      </c>
      <c r="W138" s="1">
        <f t="shared" si="445"/>
        <v>627.72464370740875</v>
      </c>
      <c r="X138" s="1">
        <f t="shared" si="446"/>
        <v>889.51809961058404</v>
      </c>
      <c r="Y138" s="1">
        <f t="shared" si="447"/>
        <v>187.61803509642334</v>
      </c>
      <c r="Z138" s="1">
        <f t="shared" si="448"/>
        <v>1.9502706159228425</v>
      </c>
      <c r="AA138" s="1">
        <f t="shared" si="449"/>
        <v>6.2914034532439453</v>
      </c>
      <c r="AB138" s="1">
        <f t="shared" si="450"/>
        <v>6.0343125177472826E-2</v>
      </c>
      <c r="AC138" s="1">
        <f t="shared" si="451"/>
        <v>0</v>
      </c>
      <c r="AD138" s="1">
        <f t="shared" si="452"/>
        <v>39.567891012751986</v>
      </c>
      <c r="AF138" s="90" t="s">
        <v>207</v>
      </c>
      <c r="AG138" s="90" t="s">
        <v>189</v>
      </c>
      <c r="AH138" s="1">
        <f t="shared" si="601"/>
        <v>52.621670173463649</v>
      </c>
      <c r="AI138" s="1">
        <f t="shared" si="602"/>
        <v>5.0070881936061475</v>
      </c>
      <c r="AJ138" s="1">
        <f t="shared" si="603"/>
        <v>941.58696556111317</v>
      </c>
      <c r="AK138" s="1">
        <f t="shared" si="604"/>
        <v>1779.0361992211681</v>
      </c>
      <c r="AL138" s="1">
        <f t="shared" si="605"/>
        <v>93.809017548211671</v>
      </c>
      <c r="AM138" s="1">
        <f t="shared" si="606"/>
        <v>1.9502706159228425</v>
      </c>
      <c r="AN138" s="1">
        <f t="shared" si="607"/>
        <v>12.582806906487891</v>
      </c>
      <c r="AO138" s="1">
        <f t="shared" si="608"/>
        <v>6.0343125177472826E-2</v>
      </c>
      <c r="AP138" s="1">
        <f t="shared" si="609"/>
        <v>0</v>
      </c>
      <c r="AQ138" s="1">
        <f t="shared" si="610"/>
        <v>59.351836519127978</v>
      </c>
      <c r="AR138" s="1">
        <f t="shared" si="611"/>
        <v>2946.0061978642789</v>
      </c>
      <c r="AT138" s="90" t="s">
        <v>207</v>
      </c>
      <c r="AU138" s="90" t="s">
        <v>189</v>
      </c>
      <c r="AV138" s="22">
        <f t="shared" si="612"/>
        <v>0.19648240126844668</v>
      </c>
      <c r="AW138" s="22">
        <f t="shared" si="613"/>
        <v>3.7391618639225306E-2</v>
      </c>
      <c r="AX138" s="22">
        <f t="shared" si="614"/>
        <v>2.3438413285713002</v>
      </c>
      <c r="AY138" s="22">
        <f t="shared" si="615"/>
        <v>3.3213436899114095</v>
      </c>
      <c r="AZ138" s="22">
        <f t="shared" si="616"/>
        <v>0.70054108764496736</v>
      </c>
      <c r="BA138" s="22">
        <f t="shared" si="617"/>
        <v>7.282054189398415E-3</v>
      </c>
      <c r="BB138" s="22">
        <f t="shared" si="618"/>
        <v>2.3491273723678589E-2</v>
      </c>
      <c r="BC138" s="22">
        <f t="shared" si="619"/>
        <v>2.2531329955565181E-4</v>
      </c>
      <c r="BD138" s="22">
        <f t="shared" si="620"/>
        <v>0</v>
      </c>
      <c r="BE138" s="22">
        <f t="shared" si="621"/>
        <v>0.14774130531558488</v>
      </c>
      <c r="BF138" s="33">
        <v>11</v>
      </c>
      <c r="BG138" s="17">
        <f t="shared" si="622"/>
        <v>6.0096340383662969</v>
      </c>
      <c r="BH138" s="1">
        <f t="shared" si="623"/>
        <v>0.67865631008859051</v>
      </c>
      <c r="BI138" s="1">
        <f t="shared" si="624"/>
        <v>1.6651850184827097</v>
      </c>
      <c r="BJ138">
        <v>4</v>
      </c>
      <c r="BK138" s="1">
        <f t="shared" si="625"/>
        <v>2.0094087250667414</v>
      </c>
      <c r="BL138" s="1">
        <f t="shared" si="626"/>
        <v>0.74521476047359114</v>
      </c>
      <c r="BM138" s="1">
        <f t="shared" si="627"/>
        <v>0.6786563100885914</v>
      </c>
      <c r="BN138" s="1">
        <f t="shared" si="628"/>
        <v>0.16825622606822321</v>
      </c>
      <c r="BO138" s="1">
        <f t="shared" si="629"/>
        <v>0.75249681466298945</v>
      </c>
      <c r="BP138" s="1">
        <f t="shared" si="630"/>
        <v>0.84691253615681461</v>
      </c>
      <c r="BQ138" s="1">
        <f t="shared" si="631"/>
        <v>9.4415721493825155E-2</v>
      </c>
      <c r="BR138" s="90" t="s">
        <v>189</v>
      </c>
      <c r="BS138" s="90" t="s">
        <v>207</v>
      </c>
      <c r="BT138" s="90" t="s">
        <v>189</v>
      </c>
      <c r="BU138" s="1">
        <f t="shared" si="632"/>
        <v>0.83033592247785237</v>
      </c>
      <c r="BV138" s="1">
        <f t="shared" si="633"/>
        <v>0.75249681466298957</v>
      </c>
      <c r="BW138" s="1">
        <f t="shared" si="634"/>
        <v>0.19670771456800235</v>
      </c>
      <c r="BX138" s="1">
        <f t="shared" si="635"/>
        <v>1.7795404517088442</v>
      </c>
      <c r="BY138" s="1">
        <f t="shared" si="636"/>
        <v>0.46660131927908882</v>
      </c>
      <c r="BZ138" s="1">
        <f t="shared" si="637"/>
        <v>0.42286019064100921</v>
      </c>
      <c r="CA138" s="1">
        <f t="shared" si="638"/>
        <v>0.11053849007990196</v>
      </c>
      <c r="CB138" s="1">
        <f t="shared" si="639"/>
        <v>0.32196858540040657</v>
      </c>
      <c r="CC138" s="1">
        <f t="shared" si="640"/>
        <v>0.3662076673442447</v>
      </c>
      <c r="CD138" s="90" t="s">
        <v>189</v>
      </c>
      <c r="CE138" s="90" t="s">
        <v>207</v>
      </c>
      <c r="CF138" s="90" t="s">
        <v>189</v>
      </c>
      <c r="CG138" s="1">
        <f t="shared" si="641"/>
        <v>0.83033592247785237</v>
      </c>
      <c r="CH138" s="1">
        <f t="shared" si="642"/>
        <v>0.75249681466298957</v>
      </c>
      <c r="CI138" s="1">
        <f t="shared" si="643"/>
        <v>6.556923818933412E-2</v>
      </c>
      <c r="CJ138" s="1">
        <f t="shared" si="644"/>
        <v>1.648401975330176</v>
      </c>
      <c r="CK138" s="1">
        <f t="shared" si="645"/>
        <v>0.50372174682181847</v>
      </c>
      <c r="CL138" s="1">
        <f t="shared" si="646"/>
        <v>0.45650079648337233</v>
      </c>
      <c r="CM138" s="1">
        <f t="shared" si="647"/>
        <v>3.9777456694809261E-2</v>
      </c>
      <c r="CN138" s="1">
        <f t="shared" si="648"/>
        <v>0.26802785493649545</v>
      </c>
      <c r="CO138" s="1">
        <f t="shared" si="649"/>
        <v>0.39534128660243034</v>
      </c>
      <c r="CP138" s="90" t="s">
        <v>189</v>
      </c>
      <c r="CQ138" s="90" t="s">
        <v>207</v>
      </c>
      <c r="CR138" s="90" t="s">
        <v>189</v>
      </c>
      <c r="CS138" s="1">
        <f t="shared" si="650"/>
        <v>0.86954290961194769</v>
      </c>
      <c r="CT138" s="1">
        <f t="shared" si="651"/>
        <v>0.75249681466298957</v>
      </c>
      <c r="CU138" s="1">
        <f t="shared" si="652"/>
        <v>6.556923818933412E-2</v>
      </c>
      <c r="CV138" s="1">
        <f t="shared" si="653"/>
        <v>1.6876089624642714</v>
      </c>
      <c r="CW138" s="1">
        <f t="shared" si="654"/>
        <v>0.51525141721351631</v>
      </c>
      <c r="CX138" s="1">
        <f t="shared" si="655"/>
        <v>0.44589524670702307</v>
      </c>
      <c r="CY138" s="1">
        <f t="shared" si="656"/>
        <v>3.8853336079460586E-2</v>
      </c>
      <c r="CZ138" s="1">
        <f t="shared" si="657"/>
        <v>0.2618009594329721</v>
      </c>
      <c r="DA138" s="1">
        <f t="shared" si="658"/>
        <v>0.38615661107501154</v>
      </c>
      <c r="DB138" s="90" t="s">
        <v>189</v>
      </c>
      <c r="DC138" s="90" t="s">
        <v>207</v>
      </c>
      <c r="DD138" s="90" t="s">
        <v>189</v>
      </c>
      <c r="DE138" s="1">
        <f t="shared" si="659"/>
        <v>2.3438413285713002</v>
      </c>
      <c r="DF138" s="1">
        <f t="shared" si="660"/>
        <v>3.3213436899114095</v>
      </c>
      <c r="DG138" s="1">
        <f t="shared" si="661"/>
        <v>0.19670771456800235</v>
      </c>
      <c r="DH138" s="1">
        <f t="shared" si="662"/>
        <v>5.8618927330507118</v>
      </c>
      <c r="DI138" s="1">
        <f t="shared" si="663"/>
        <v>0.39984377662801279</v>
      </c>
      <c r="DJ138" s="1">
        <f t="shared" si="664"/>
        <v>0.56659919264385428</v>
      </c>
      <c r="DK138" s="1">
        <f t="shared" si="665"/>
        <v>3.3557030728133014E-2</v>
      </c>
      <c r="DL138" s="1">
        <f t="shared" si="666"/>
        <v>0.31685662705006012</v>
      </c>
      <c r="DM138" s="1">
        <f t="shared" si="667"/>
        <v>0.49068929459333083</v>
      </c>
      <c r="DN138" s="90" t="s">
        <v>207</v>
      </c>
      <c r="DO138" s="90" t="s">
        <v>189</v>
      </c>
      <c r="DP138" s="62">
        <f t="shared" si="668"/>
        <v>0.19648240126844668</v>
      </c>
      <c r="DQ138" s="62">
        <f t="shared" si="669"/>
        <v>1.6651850184827097</v>
      </c>
      <c r="DR138" s="62">
        <f t="shared" si="670"/>
        <v>0.14774130531558488</v>
      </c>
      <c r="DS138" s="1">
        <f t="shared" si="671"/>
        <v>2.0094087250667414</v>
      </c>
      <c r="DT138" s="1">
        <f t="shared" si="672"/>
        <v>9.7781202409141843E-2</v>
      </c>
      <c r="DU138" s="1">
        <f t="shared" si="673"/>
        <v>0.82869403208518544</v>
      </c>
      <c r="DV138" s="1">
        <f t="shared" si="674"/>
        <v>7.352476550567269E-2</v>
      </c>
      <c r="DW138" s="1">
        <f t="shared" si="675"/>
        <v>0.48787178154826538</v>
      </c>
      <c r="DX138" s="1">
        <f t="shared" si="676"/>
        <v>0.71767008375032726</v>
      </c>
      <c r="DY138" s="90" t="s">
        <v>189</v>
      </c>
      <c r="DZ138" s="1">
        <f t="shared" si="677"/>
        <v>0.34422370658403156</v>
      </c>
      <c r="EA138" s="1">
        <f t="shared" si="678"/>
        <v>3.3213436899114095</v>
      </c>
      <c r="EB138" s="1">
        <f t="shared" si="679"/>
        <v>2.3438413285713002</v>
      </c>
      <c r="EC138" s="1">
        <f t="shared" si="680"/>
        <v>6.0094087250667414</v>
      </c>
      <c r="ED138" s="1">
        <f t="shared" si="681"/>
        <v>5.7280794556074828E-2</v>
      </c>
      <c r="EE138" s="1">
        <f t="shared" si="682"/>
        <v>0.55269059600776649</v>
      </c>
      <c r="EF138" s="1">
        <f t="shared" si="683"/>
        <v>0.39002860943615864</v>
      </c>
      <c r="EG138" s="1">
        <f t="shared" si="684"/>
        <v>0.66637390744004188</v>
      </c>
      <c r="EH138" s="1">
        <f t="shared" si="685"/>
        <v>0.47864409657548801</v>
      </c>
      <c r="EI138" s="90" t="s">
        <v>207</v>
      </c>
      <c r="EJ138" s="90" t="s">
        <v>189</v>
      </c>
      <c r="EK138" s="62">
        <f t="shared" si="692"/>
        <v>0.19648240126844668</v>
      </c>
      <c r="EL138" s="62">
        <f t="shared" si="693"/>
        <v>2.3438413285713002</v>
      </c>
      <c r="EM138" s="62">
        <f t="shared" si="694"/>
        <v>0</v>
      </c>
      <c r="EN138" s="1">
        <f t="shared" si="686"/>
        <v>2.5403237298397467</v>
      </c>
      <c r="EO138" s="1">
        <f t="shared" si="687"/>
        <v>7.7345418208112221E-2</v>
      </c>
      <c r="EP138" s="1">
        <f t="shared" si="688"/>
        <v>0.92265458179188786</v>
      </c>
      <c r="EQ138" s="1">
        <f t="shared" si="689"/>
        <v>0</v>
      </c>
      <c r="ER138" s="1">
        <f t="shared" si="690"/>
        <v>0.46132729089594393</v>
      </c>
      <c r="ES138" s="1">
        <f t="shared" si="691"/>
        <v>0.79904230674988197</v>
      </c>
    </row>
    <row r="139" spans="1:149" x14ac:dyDescent="0.2">
      <c r="A139" s="102"/>
      <c r="B139" s="102"/>
      <c r="C139" s="203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P139" s="1"/>
      <c r="S139" s="102"/>
      <c r="T139" s="203"/>
      <c r="AF139" s="102"/>
      <c r="AG139" s="203"/>
      <c r="AT139" s="102"/>
      <c r="AU139" s="203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S139" s="102"/>
      <c r="BT139" s="203"/>
      <c r="BU139" s="1"/>
      <c r="BV139" s="1"/>
      <c r="BW139" s="1"/>
      <c r="BX139" s="1"/>
      <c r="BY139" s="1"/>
      <c r="BZ139" s="1"/>
      <c r="CA139" s="1"/>
      <c r="CB139" s="1"/>
      <c r="CC139" s="1"/>
      <c r="CE139" s="102"/>
      <c r="CF139" s="203"/>
      <c r="CG139" s="1"/>
      <c r="CH139" s="1"/>
      <c r="CI139" s="1"/>
      <c r="CJ139" s="1"/>
      <c r="CK139" s="1"/>
      <c r="CL139" s="1"/>
      <c r="CM139" s="1"/>
      <c r="CN139" s="1"/>
      <c r="CO139" s="1"/>
      <c r="CQ139" s="102"/>
      <c r="CR139" s="203"/>
      <c r="CS139" s="1"/>
      <c r="CT139" s="1"/>
      <c r="CU139" s="1"/>
      <c r="CV139" s="1"/>
      <c r="CW139" s="1"/>
      <c r="CX139" s="1"/>
      <c r="CY139" s="1"/>
      <c r="CZ139" s="1"/>
      <c r="DA139" s="1"/>
      <c r="DC139" s="102"/>
      <c r="DD139" s="203"/>
      <c r="DE139" s="1"/>
      <c r="DF139" s="1"/>
      <c r="DG139" s="1"/>
      <c r="DH139" s="1"/>
      <c r="DI139" s="1"/>
      <c r="DJ139" s="1"/>
      <c r="DK139" s="1"/>
      <c r="DL139" s="1"/>
      <c r="DM139" s="1"/>
      <c r="DN139" s="102"/>
      <c r="DO139" s="203"/>
      <c r="DP139" s="62"/>
      <c r="DQ139" s="62"/>
      <c r="DR139" s="62"/>
      <c r="DS139" s="1"/>
      <c r="DT139" s="1"/>
      <c r="DU139" s="1"/>
      <c r="DV139" s="1"/>
      <c r="DW139" s="1"/>
      <c r="DX139" s="1"/>
      <c r="DZ139" s="1"/>
      <c r="EA139" s="1"/>
      <c r="EB139" s="1"/>
      <c r="EC139" s="1"/>
      <c r="ED139" s="1"/>
      <c r="EE139" s="1"/>
      <c r="EF139" s="1"/>
      <c r="EG139" s="1"/>
      <c r="EH139" s="1"/>
      <c r="EI139" s="102"/>
      <c r="EJ139" s="203"/>
      <c r="EK139" s="62"/>
      <c r="EL139" s="62"/>
      <c r="EM139" s="62"/>
      <c r="EN139" s="1"/>
      <c r="EO139" s="1"/>
      <c r="EP139" s="1"/>
      <c r="EQ139" s="1"/>
      <c r="ER139" s="1"/>
      <c r="ES139" s="1"/>
    </row>
    <row r="140" spans="1:149" x14ac:dyDescent="0.2">
      <c r="A140" s="103"/>
      <c r="B140" s="103"/>
      <c r="C140" s="204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P140" s="1"/>
      <c r="S140" s="103"/>
      <c r="T140" s="204"/>
      <c r="AF140" s="103"/>
      <c r="AG140" s="204"/>
      <c r="AT140" s="103"/>
      <c r="AU140" s="204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S140" s="103"/>
      <c r="BT140" s="204"/>
      <c r="BU140" s="1"/>
      <c r="BV140" s="1"/>
      <c r="BW140" s="1"/>
      <c r="BX140" s="1"/>
      <c r="BY140" s="1"/>
      <c r="BZ140" s="1"/>
      <c r="CA140" s="1"/>
      <c r="CB140" s="1"/>
      <c r="CC140" s="1"/>
      <c r="CE140" s="103"/>
      <c r="CF140" s="204"/>
      <c r="CG140" s="1"/>
      <c r="CH140" s="1"/>
      <c r="CI140" s="1"/>
      <c r="CJ140" s="1"/>
      <c r="CK140" s="1"/>
      <c r="CL140" s="1"/>
      <c r="CM140" s="1"/>
      <c r="CN140" s="1"/>
      <c r="CO140" s="1"/>
      <c r="CQ140" s="103"/>
      <c r="CR140" s="204"/>
      <c r="CS140" s="1"/>
      <c r="CT140" s="1"/>
      <c r="CU140" s="1"/>
      <c r="CV140" s="1"/>
      <c r="CW140" s="1"/>
      <c r="CX140" s="1"/>
      <c r="CY140" s="1"/>
      <c r="CZ140" s="1"/>
      <c r="DA140" s="1"/>
      <c r="DC140" s="103"/>
      <c r="DD140" s="204"/>
      <c r="DE140" s="1"/>
      <c r="DF140" s="1"/>
      <c r="DG140" s="1"/>
      <c r="DH140" s="1"/>
      <c r="DI140" s="1"/>
      <c r="DJ140" s="1"/>
      <c r="DK140" s="1"/>
      <c r="DL140" s="1"/>
      <c r="DM140" s="1"/>
      <c r="DN140" s="103"/>
      <c r="DO140" s="204"/>
      <c r="DP140" s="62"/>
      <c r="DQ140" s="62"/>
      <c r="DR140" s="62"/>
      <c r="DS140" s="1"/>
      <c r="DT140" s="1"/>
      <c r="DU140" s="1"/>
      <c r="DV140" s="1"/>
      <c r="DW140" s="1"/>
      <c r="DX140" s="1"/>
      <c r="DZ140" s="1"/>
      <c r="EA140" s="1"/>
      <c r="EB140" s="1"/>
      <c r="EC140" s="1"/>
      <c r="ED140" s="1"/>
      <c r="EE140" s="1"/>
      <c r="EF140" s="1"/>
      <c r="EG140" s="1"/>
      <c r="EH140" s="1"/>
      <c r="EI140" s="103"/>
      <c r="EJ140" s="204"/>
      <c r="EK140" s="62"/>
      <c r="EL140" s="62"/>
      <c r="EM140" s="62"/>
      <c r="EN140" s="1"/>
      <c r="EO140" s="1"/>
      <c r="EP140" s="1"/>
      <c r="EQ140" s="1"/>
      <c r="ER140" s="1"/>
      <c r="ES140" s="1"/>
    </row>
    <row r="141" spans="1:149" x14ac:dyDescent="0.2">
      <c r="A141" s="65"/>
      <c r="B141" s="65"/>
      <c r="C141" s="104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P141" s="1"/>
      <c r="S141" s="65"/>
      <c r="T141" s="104"/>
      <c r="AF141" s="65"/>
      <c r="AG141" s="104"/>
      <c r="AT141" s="65"/>
      <c r="AU141" s="104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S141" s="65"/>
      <c r="BT141" s="104"/>
      <c r="BU141" s="1"/>
      <c r="BV141" s="1"/>
      <c r="BW141" s="1"/>
      <c r="BX141" s="1"/>
      <c r="BY141" s="1"/>
      <c r="BZ141" s="1"/>
      <c r="CA141" s="1"/>
      <c r="CB141" s="1"/>
      <c r="CC141" s="1"/>
      <c r="CE141" s="65"/>
      <c r="CF141" s="104"/>
      <c r="CG141" s="1"/>
      <c r="CH141" s="1"/>
      <c r="CI141" s="1"/>
      <c r="CJ141" s="1"/>
      <c r="CK141" s="1"/>
      <c r="CL141" s="1"/>
      <c r="CM141" s="1"/>
      <c r="CN141" s="1"/>
      <c r="CO141" s="1"/>
      <c r="CQ141" s="65"/>
      <c r="CR141" s="104"/>
      <c r="CS141" s="1"/>
      <c r="CT141" s="1"/>
      <c r="CU141" s="1"/>
      <c r="CV141" s="1"/>
      <c r="CW141" s="1"/>
      <c r="CX141" s="1"/>
      <c r="CY141" s="1"/>
      <c r="CZ141" s="1"/>
      <c r="DA141" s="1"/>
      <c r="DC141" s="65"/>
      <c r="DD141" s="104"/>
      <c r="DE141" s="1"/>
      <c r="DF141" s="1"/>
      <c r="DG141" s="1"/>
      <c r="DH141" s="1"/>
      <c r="DI141" s="1"/>
      <c r="DJ141" s="1"/>
      <c r="DK141" s="1"/>
      <c r="DL141" s="1"/>
      <c r="DM141" s="1"/>
      <c r="DN141" s="65"/>
      <c r="DO141" s="104"/>
      <c r="DP141" s="62"/>
      <c r="DQ141" s="62"/>
      <c r="DR141" s="62"/>
      <c r="DS141" s="1"/>
      <c r="DT141" s="1"/>
      <c r="DU141" s="1"/>
      <c r="DV141" s="1"/>
      <c r="DW141" s="1"/>
      <c r="DX141" s="1"/>
      <c r="DZ141" s="1"/>
      <c r="EA141" s="1"/>
      <c r="EB141" s="1"/>
      <c r="EC141" s="1"/>
      <c r="ED141" s="1"/>
      <c r="EE141" s="1"/>
      <c r="EF141" s="1"/>
      <c r="EG141" s="1"/>
      <c r="EH141" s="1"/>
      <c r="EI141" s="65"/>
      <c r="EJ141" s="104"/>
      <c r="EK141" s="62"/>
      <c r="EL141" s="62"/>
      <c r="EM141" s="62"/>
      <c r="EN141" s="1"/>
      <c r="EO141" s="1"/>
      <c r="EP141" s="1"/>
      <c r="EQ141" s="1"/>
      <c r="ER141" s="1"/>
      <c r="ES141" s="1"/>
    </row>
    <row r="142" spans="1:149" x14ac:dyDescent="0.2">
      <c r="A142" s="102"/>
      <c r="B142" s="102"/>
      <c r="C142" s="105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P142" s="1"/>
      <c r="S142" s="102"/>
      <c r="T142" s="105"/>
      <c r="AF142" s="102"/>
      <c r="AG142" s="105"/>
      <c r="AS142" s="53" t="s">
        <v>67</v>
      </c>
      <c r="AT142" s="53" t="s">
        <v>59</v>
      </c>
      <c r="AU142"/>
      <c r="AV142" s="20" t="s">
        <v>17</v>
      </c>
      <c r="AW142" s="20" t="s">
        <v>24</v>
      </c>
      <c r="AX142" s="20" t="s">
        <v>16</v>
      </c>
      <c r="AY142" s="20" t="s">
        <v>18</v>
      </c>
      <c r="AZ142" s="20" t="s">
        <v>19</v>
      </c>
      <c r="BA142" s="20" t="s">
        <v>20</v>
      </c>
      <c r="BB142" s="20" t="s">
        <v>21</v>
      </c>
      <c r="BC142" s="20" t="s">
        <v>22</v>
      </c>
      <c r="BD142" s="20" t="s">
        <v>51</v>
      </c>
      <c r="BE142" s="20" t="s">
        <v>50</v>
      </c>
      <c r="BF142" t="s">
        <v>29</v>
      </c>
      <c r="BS142" s="102"/>
      <c r="BT142" s="105"/>
      <c r="BU142" s="1"/>
      <c r="BV142" s="1"/>
      <c r="BW142" s="1"/>
      <c r="BX142" s="1"/>
      <c r="BY142" s="1"/>
      <c r="BZ142" s="1"/>
      <c r="CA142" s="1"/>
      <c r="CB142" s="1"/>
      <c r="CC142" s="1"/>
      <c r="CE142" s="102"/>
      <c r="CF142" s="105"/>
      <c r="CG142" s="1"/>
      <c r="CH142" s="1"/>
      <c r="CI142" s="1"/>
      <c r="CJ142" s="1"/>
      <c r="CK142" s="1"/>
      <c r="CL142" s="1"/>
      <c r="CM142" s="1"/>
      <c r="CN142" s="1"/>
      <c r="CO142" s="1"/>
      <c r="CQ142" s="102"/>
      <c r="CR142" s="105"/>
      <c r="CS142" s="1"/>
      <c r="CT142" s="1"/>
      <c r="CU142" s="1"/>
      <c r="CV142" s="1"/>
      <c r="CW142" s="1"/>
      <c r="CX142" s="1"/>
      <c r="CY142" s="1"/>
      <c r="CZ142" s="1"/>
      <c r="DA142" s="1"/>
      <c r="DC142" s="102"/>
      <c r="DD142" s="105"/>
      <c r="DE142" s="1"/>
      <c r="DF142" s="1"/>
      <c r="DG142" s="1"/>
      <c r="DH142" s="1"/>
      <c r="DI142" s="1"/>
      <c r="DJ142" s="1"/>
      <c r="DK142" s="1"/>
      <c r="DL142" s="1"/>
      <c r="DM142" s="1"/>
      <c r="DN142" s="102"/>
      <c r="DO142" s="105"/>
      <c r="DP142" s="62"/>
      <c r="DQ142" s="62"/>
      <c r="DR142" s="62"/>
      <c r="DS142" s="1"/>
      <c r="DT142" s="1"/>
      <c r="DU142" s="1"/>
      <c r="DV142" s="1"/>
      <c r="DW142" s="1"/>
      <c r="DX142" s="1"/>
      <c r="DZ142" s="1"/>
      <c r="EA142" s="1"/>
      <c r="EB142" s="1"/>
      <c r="EC142" s="1"/>
      <c r="ED142" s="1"/>
      <c r="EE142" s="1"/>
      <c r="EF142" s="1"/>
      <c r="EG142" s="1"/>
      <c r="EH142" s="1"/>
      <c r="EI142" s="102"/>
      <c r="EJ142" s="105"/>
      <c r="EK142" s="62"/>
      <c r="EL142" s="62"/>
      <c r="EM142" s="62"/>
      <c r="EN142" s="1"/>
      <c r="EO142" s="1"/>
      <c r="EP142" s="1"/>
      <c r="EQ142" s="1"/>
      <c r="ER142" s="1"/>
      <c r="ES142" s="1"/>
    </row>
    <row r="143" spans="1:149" x14ac:dyDescent="0.2">
      <c r="A143" s="102"/>
      <c r="B143" s="102"/>
      <c r="C143" s="105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P143" s="1"/>
      <c r="S143" s="102"/>
      <c r="T143" s="105"/>
      <c r="AF143" s="102"/>
      <c r="AG143" s="105"/>
      <c r="AS143">
        <f>4-AY143</f>
        <v>2</v>
      </c>
      <c r="AT143">
        <f>AX143-(4-AY143)</f>
        <v>0</v>
      </c>
      <c r="AU143" s="36" t="s">
        <v>54</v>
      </c>
      <c r="AV143" s="19">
        <v>0</v>
      </c>
      <c r="AW143" s="19">
        <v>0</v>
      </c>
      <c r="AX143" s="19">
        <v>2</v>
      </c>
      <c r="AY143" s="19">
        <v>2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>
        <f>BE143+BD143+AV143+AT143</f>
        <v>0</v>
      </c>
      <c r="BH143">
        <f>4-AY143</f>
        <v>2</v>
      </c>
      <c r="BI143">
        <f>AT143</f>
        <v>0</v>
      </c>
      <c r="BS143" s="102"/>
      <c r="BT143" s="36" t="s">
        <v>54</v>
      </c>
      <c r="BU143" s="1">
        <f t="shared" ref="BU143:BU158" si="695">AY143/4</f>
        <v>0.5</v>
      </c>
      <c r="BV143" s="1">
        <f t="shared" ref="BV143:BV159" si="696">AW143+AZ143+(BA143*2)</f>
        <v>0</v>
      </c>
      <c r="BW143" s="1">
        <f t="shared" ref="BW143:BW159" si="697">AV143+BD143+BC143</f>
        <v>0</v>
      </c>
      <c r="BX143" s="1">
        <f t="shared" ref="BX143:BX159" si="698">BU143+BV143+BW143</f>
        <v>0.5</v>
      </c>
      <c r="BY143" s="1">
        <f t="shared" ref="BY143:BY159" si="699">BU143/BX143</f>
        <v>1</v>
      </c>
      <c r="BZ143" s="1">
        <f t="shared" ref="BZ143:BZ159" si="700">BV143/BX143</f>
        <v>0</v>
      </c>
      <c r="CA143" s="1">
        <f t="shared" ref="CA143:CA159" si="701">BW143/BX143</f>
        <v>0</v>
      </c>
      <c r="CB143" s="1">
        <f t="shared" ref="CB143:CB159" si="702">CA143+BZ143/2</f>
        <v>0</v>
      </c>
      <c r="CC143" s="1">
        <f t="shared" ref="CC143:CC159" si="703">BZ143*SIN(2*PI()/6)</f>
        <v>0</v>
      </c>
      <c r="CE143" s="102"/>
      <c r="CF143" s="36" t="s">
        <v>54</v>
      </c>
      <c r="CG143" s="1">
        <f t="shared" ref="CG143:CG159" si="704">AY143/4</f>
        <v>0.5</v>
      </c>
      <c r="CH143" s="1">
        <f t="shared" ref="CH143:CH159" si="705">AW143+AZ143+(BA143*2)</f>
        <v>0</v>
      </c>
      <c r="CI143" s="1">
        <f t="shared" ref="CI143:CI159" si="706">(AV143+BD143+BC143)/3</f>
        <v>0</v>
      </c>
      <c r="CJ143" s="1">
        <f t="shared" ref="CJ143:CJ159" si="707">CG143+CH143+CI143</f>
        <v>0.5</v>
      </c>
      <c r="CK143" s="1">
        <f t="shared" ref="CK143:CK159" si="708">CG143/CJ143</f>
        <v>1</v>
      </c>
      <c r="CL143" s="1">
        <f t="shared" ref="CL143:CL159" si="709">CH143/CJ143</f>
        <v>0</v>
      </c>
      <c r="CM143" s="1">
        <f t="shared" ref="CM143:CM159" si="710">CI143/CJ143</f>
        <v>0</v>
      </c>
      <c r="CN143" s="1">
        <f t="shared" ref="CN143:CN159" si="711">CM143+CL143/2</f>
        <v>0</v>
      </c>
      <c r="CO143" s="1">
        <f t="shared" ref="CO143:CO159" si="712">CL143*SIN(2*PI()/6)</f>
        <v>0</v>
      </c>
      <c r="CQ143" s="102"/>
      <c r="CR143" s="36" t="s">
        <v>54</v>
      </c>
      <c r="CS143" s="1">
        <f t="shared" ref="CS143:CS159" si="713">((AX143+BE143)-CH143)/2</f>
        <v>1</v>
      </c>
      <c r="CT143" s="1">
        <f t="shared" ref="CT143:CT159" si="714">AW143+AZ143+(BA143*2)</f>
        <v>0</v>
      </c>
      <c r="CU143" s="1">
        <f t="shared" ref="CU143:CU159" si="715">(AV143+BD143+BC143)/3</f>
        <v>0</v>
      </c>
      <c r="CV143" s="1">
        <f t="shared" ref="CV143:CV159" si="716">CS143+CT143+CU143</f>
        <v>1</v>
      </c>
      <c r="CW143" s="1">
        <f t="shared" ref="CW143:CW159" si="717">CS143/CV143</f>
        <v>1</v>
      </c>
      <c r="CX143" s="1">
        <f t="shared" ref="CX143:CX159" si="718">CT143/CV143</f>
        <v>0</v>
      </c>
      <c r="CY143" s="1">
        <f t="shared" ref="CY143:CY159" si="719">CU143/CV143</f>
        <v>0</v>
      </c>
      <c r="CZ143" s="1">
        <f t="shared" ref="CZ143:CZ159" si="720">CY143+CX143/2</f>
        <v>0</v>
      </c>
      <c r="DA143" s="1">
        <f t="shared" ref="DA143:DA159" si="721">CX143*SIN(2*PI()/6)</f>
        <v>0</v>
      </c>
      <c r="DC143" s="102"/>
      <c r="DD143" s="36" t="s">
        <v>54</v>
      </c>
      <c r="DE143" s="1">
        <f t="shared" ref="DE143:DE159" si="722">AX143</f>
        <v>2</v>
      </c>
      <c r="DF143" s="1">
        <f t="shared" ref="DF143:DF159" si="723">AY143</f>
        <v>2</v>
      </c>
      <c r="DG143" s="1">
        <f t="shared" ref="DG143:DG159" si="724">AV143+BD143+BC143</f>
        <v>0</v>
      </c>
      <c r="DH143" s="1">
        <f t="shared" ref="DH143:DH159" si="725">DE143+DF143+DG143</f>
        <v>4</v>
      </c>
      <c r="DI143" s="1">
        <f>DE143/DH143</f>
        <v>0.5</v>
      </c>
      <c r="DJ143" s="1">
        <f t="shared" ref="DJ143:DJ159" si="726">DF143/DH143</f>
        <v>0.5</v>
      </c>
      <c r="DK143" s="1">
        <f t="shared" ref="DK143:DK159" si="727">DG143/DH143</f>
        <v>0</v>
      </c>
      <c r="DL143" s="1">
        <f>DK143+DJ143/2</f>
        <v>0.25</v>
      </c>
      <c r="DM143" s="1">
        <f>DJ143*SIN(2*PI()/6)</f>
        <v>0.4330127018922193</v>
      </c>
      <c r="DN143" s="102"/>
      <c r="DO143" s="36"/>
      <c r="DP143" s="62"/>
      <c r="DQ143" s="62"/>
      <c r="DR143" s="62"/>
      <c r="DS143" s="1"/>
      <c r="DT143" s="1"/>
      <c r="DU143" s="1"/>
      <c r="DV143" s="1"/>
      <c r="DW143" s="1"/>
      <c r="DX143" s="1"/>
      <c r="DZ143" s="1"/>
      <c r="EA143" s="1"/>
      <c r="EB143" s="1"/>
      <c r="EC143" s="1"/>
      <c r="ED143" s="1"/>
      <c r="EE143" s="1"/>
      <c r="EF143" s="1"/>
      <c r="EG143" s="1"/>
      <c r="EH143" s="1"/>
      <c r="EI143" s="102"/>
      <c r="EJ143" s="36"/>
      <c r="EK143" s="62"/>
      <c r="EL143" s="62"/>
      <c r="EM143" s="62"/>
      <c r="EN143" s="1"/>
      <c r="EO143" s="1"/>
      <c r="EP143" s="1"/>
      <c r="EQ143" s="1"/>
      <c r="ER143" s="1"/>
      <c r="ES143" s="1"/>
    </row>
    <row r="144" spans="1:149" x14ac:dyDescent="0.2">
      <c r="A144" s="102"/>
      <c r="B144" s="102"/>
      <c r="C144" s="105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P144" s="1"/>
      <c r="S144" s="102"/>
      <c r="T144" s="105"/>
      <c r="AF144" s="102"/>
      <c r="AG144" s="105"/>
      <c r="AS144">
        <f t="shared" ref="AS144:AS159" si="728">4-AY144</f>
        <v>0.5</v>
      </c>
      <c r="AT144">
        <f t="shared" ref="AT144:AT159" si="729">AX144-(4-AY144)</f>
        <v>0</v>
      </c>
      <c r="AU144" s="36" t="s">
        <v>55</v>
      </c>
      <c r="AV144" s="19">
        <v>3</v>
      </c>
      <c r="AW144" s="19">
        <v>0</v>
      </c>
      <c r="AX144" s="19">
        <v>0.5</v>
      </c>
      <c r="AY144" s="19">
        <v>3.5</v>
      </c>
      <c r="AZ144" s="19">
        <v>0</v>
      </c>
      <c r="BA144" s="19">
        <v>0.25</v>
      </c>
      <c r="BB144" s="19">
        <v>0</v>
      </c>
      <c r="BC144" s="19">
        <v>0</v>
      </c>
      <c r="BD144" s="19">
        <v>0</v>
      </c>
      <c r="BE144" s="19">
        <v>0</v>
      </c>
      <c r="BF144">
        <f t="shared" ref="BF144:BF157" si="730">BE144+BD144+AV144+AT144</f>
        <v>3</v>
      </c>
      <c r="BH144">
        <f t="shared" ref="BH144:BH157" si="731">4-AY144</f>
        <v>0.5</v>
      </c>
      <c r="BI144">
        <f t="shared" ref="BI144:BI157" si="732">AT144</f>
        <v>0</v>
      </c>
      <c r="BS144" s="102"/>
      <c r="BT144" s="36" t="s">
        <v>55</v>
      </c>
      <c r="BU144" s="1">
        <f t="shared" si="695"/>
        <v>0.875</v>
      </c>
      <c r="BV144" s="1">
        <f t="shared" si="696"/>
        <v>0.5</v>
      </c>
      <c r="BW144" s="1">
        <f t="shared" si="697"/>
        <v>3</v>
      </c>
      <c r="BX144" s="1">
        <f t="shared" si="698"/>
        <v>4.375</v>
      </c>
      <c r="BY144" s="1">
        <f t="shared" si="699"/>
        <v>0.2</v>
      </c>
      <c r="BZ144" s="1">
        <f t="shared" si="700"/>
        <v>0.11428571428571428</v>
      </c>
      <c r="CA144" s="1">
        <f t="shared" si="701"/>
        <v>0.68571428571428572</v>
      </c>
      <c r="CB144" s="1">
        <f t="shared" si="702"/>
        <v>0.74285714285714288</v>
      </c>
      <c r="CC144" s="1">
        <f t="shared" si="703"/>
        <v>9.8974331861078693E-2</v>
      </c>
      <c r="CE144" s="102"/>
      <c r="CF144" s="36" t="s">
        <v>55</v>
      </c>
      <c r="CG144" s="1">
        <f t="shared" si="704"/>
        <v>0.875</v>
      </c>
      <c r="CH144" s="1">
        <f t="shared" si="705"/>
        <v>0.5</v>
      </c>
      <c r="CI144" s="1">
        <f t="shared" si="706"/>
        <v>1</v>
      </c>
      <c r="CJ144" s="1">
        <f t="shared" si="707"/>
        <v>2.375</v>
      </c>
      <c r="CK144" s="1">
        <f t="shared" si="708"/>
        <v>0.36842105263157893</v>
      </c>
      <c r="CL144" s="1">
        <f t="shared" si="709"/>
        <v>0.21052631578947367</v>
      </c>
      <c r="CM144" s="1">
        <f t="shared" si="710"/>
        <v>0.42105263157894735</v>
      </c>
      <c r="CN144" s="1">
        <f t="shared" si="711"/>
        <v>0.52631578947368418</v>
      </c>
      <c r="CO144" s="1">
        <f t="shared" si="712"/>
        <v>0.18232113763882918</v>
      </c>
      <c r="CQ144" s="102"/>
      <c r="CR144" s="36" t="s">
        <v>55</v>
      </c>
      <c r="CS144" s="1">
        <f t="shared" si="713"/>
        <v>0</v>
      </c>
      <c r="CT144" s="1">
        <f t="shared" si="714"/>
        <v>0.5</v>
      </c>
      <c r="CU144" s="1">
        <f t="shared" si="715"/>
        <v>1</v>
      </c>
      <c r="CV144" s="1">
        <f t="shared" si="716"/>
        <v>1.5</v>
      </c>
      <c r="CW144" s="1">
        <f t="shared" si="717"/>
        <v>0</v>
      </c>
      <c r="CX144" s="1">
        <f t="shared" si="718"/>
        <v>0.33333333333333331</v>
      </c>
      <c r="CY144" s="1">
        <f t="shared" si="719"/>
        <v>0.66666666666666663</v>
      </c>
      <c r="CZ144" s="1">
        <f t="shared" si="720"/>
        <v>0.83333333333333326</v>
      </c>
      <c r="DA144" s="1">
        <f t="shared" si="721"/>
        <v>0.28867513459481287</v>
      </c>
      <c r="DC144" s="102"/>
      <c r="DD144" s="36" t="s">
        <v>55</v>
      </c>
      <c r="DE144" s="1">
        <f t="shared" si="722"/>
        <v>0.5</v>
      </c>
      <c r="DF144" s="1">
        <f t="shared" si="723"/>
        <v>3.5</v>
      </c>
      <c r="DG144" s="1">
        <f t="shared" si="724"/>
        <v>3</v>
      </c>
      <c r="DH144" s="1">
        <f t="shared" si="725"/>
        <v>7</v>
      </c>
      <c r="DI144" s="1">
        <f t="shared" ref="DI144:DI159" si="733">DE144/DH144</f>
        <v>7.1428571428571425E-2</v>
      </c>
      <c r="DJ144" s="1">
        <f t="shared" si="726"/>
        <v>0.5</v>
      </c>
      <c r="DK144" s="1">
        <f t="shared" si="727"/>
        <v>0.42857142857142855</v>
      </c>
      <c r="DL144" s="1">
        <f t="shared" ref="DL144:DL159" si="734">DK144+DJ144/2</f>
        <v>0.6785714285714286</v>
      </c>
      <c r="DM144" s="1">
        <f t="shared" ref="DM144:DM159" si="735">DJ144*SIN(2*PI()/6)</f>
        <v>0.4330127018922193</v>
      </c>
      <c r="DN144" s="102"/>
      <c r="DO144" s="36" t="s">
        <v>55</v>
      </c>
      <c r="DP144" s="62">
        <f t="shared" si="522"/>
        <v>3</v>
      </c>
      <c r="DQ144" s="62">
        <f>BI144</f>
        <v>0</v>
      </c>
      <c r="DR144" s="62">
        <f t="shared" si="524"/>
        <v>0</v>
      </c>
      <c r="DS144" s="1">
        <f t="shared" si="525"/>
        <v>3</v>
      </c>
      <c r="DT144" s="1">
        <f t="shared" si="526"/>
        <v>1</v>
      </c>
      <c r="DU144" s="1">
        <f>DQ144/DS144</f>
        <v>0</v>
      </c>
      <c r="DV144" s="1">
        <f t="shared" si="528"/>
        <v>0</v>
      </c>
      <c r="DW144" s="1">
        <f>DV144+DU144/2</f>
        <v>0</v>
      </c>
      <c r="DX144" s="1">
        <f t="shared" si="530"/>
        <v>0</v>
      </c>
      <c r="DY144" s="36" t="s">
        <v>55</v>
      </c>
      <c r="DZ144" s="1">
        <f t="shared" si="531"/>
        <v>3</v>
      </c>
      <c r="EA144" s="1">
        <f t="shared" si="532"/>
        <v>3.5</v>
      </c>
      <c r="EB144" s="1">
        <f t="shared" si="533"/>
        <v>0.5</v>
      </c>
      <c r="EC144" s="1">
        <f t="shared" si="534"/>
        <v>7</v>
      </c>
      <c r="ED144" s="1">
        <f t="shared" si="535"/>
        <v>0.42857142857142855</v>
      </c>
      <c r="EE144" s="1">
        <f t="shared" si="536"/>
        <v>0.5</v>
      </c>
      <c r="EF144" s="1">
        <f t="shared" si="537"/>
        <v>7.1428571428571425E-2</v>
      </c>
      <c r="EG144" s="1">
        <f t="shared" si="538"/>
        <v>0.3214285714285714</v>
      </c>
      <c r="EH144" s="1">
        <f t="shared" si="539"/>
        <v>0.4330127018922193</v>
      </c>
      <c r="EI144" s="102"/>
      <c r="EJ144" s="36" t="s">
        <v>55</v>
      </c>
      <c r="EK144" s="62">
        <f t="shared" si="692"/>
        <v>3</v>
      </c>
      <c r="EL144" s="62">
        <f t="shared" si="693"/>
        <v>0.5</v>
      </c>
      <c r="EM144" s="62">
        <f t="shared" si="694"/>
        <v>0</v>
      </c>
      <c r="EN144" s="1">
        <f>EK144+EL144+EM144</f>
        <v>3.5</v>
      </c>
      <c r="EO144" s="1">
        <f>EK144/EN144</f>
        <v>0.8571428571428571</v>
      </c>
      <c r="EP144" s="1">
        <f>EL144/EN144</f>
        <v>0.14285714285714285</v>
      </c>
      <c r="EQ144" s="1">
        <f>EM144/EN144</f>
        <v>0</v>
      </c>
      <c r="ER144" s="1">
        <f>EQ144+EP144/2</f>
        <v>7.1428571428571425E-2</v>
      </c>
      <c r="ES144" s="1">
        <f>EP144*SIN(2*PI()/6)</f>
        <v>0.12371791482634836</v>
      </c>
    </row>
    <row r="145" spans="1:149" x14ac:dyDescent="0.2">
      <c r="A145" s="102"/>
      <c r="B145" s="102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2"/>
      <c r="N145" s="102"/>
      <c r="P145" s="1"/>
      <c r="S145" s="102"/>
      <c r="T145" s="105"/>
      <c r="AF145" s="102"/>
      <c r="AG145" s="105"/>
      <c r="AS145">
        <f>8-AY145</f>
        <v>1</v>
      </c>
      <c r="AT145">
        <f>AX145-(8-AY145)</f>
        <v>4.7</v>
      </c>
      <c r="AU145" s="36" t="s">
        <v>263</v>
      </c>
      <c r="AV145" s="19">
        <v>2.2999999999999998</v>
      </c>
      <c r="AW145" s="19">
        <v>0</v>
      </c>
      <c r="AX145" s="19">
        <v>5.7</v>
      </c>
      <c r="AY145" s="19">
        <v>7</v>
      </c>
      <c r="AZ145" s="19">
        <v>0.3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>
        <f>BE145+BD145+AV145+AT145</f>
        <v>7</v>
      </c>
      <c r="BH145">
        <f>8-AY145</f>
        <v>1</v>
      </c>
      <c r="BI145">
        <f t="shared" si="732"/>
        <v>4.7</v>
      </c>
      <c r="BS145" s="102"/>
      <c r="BT145" s="36" t="s">
        <v>263</v>
      </c>
      <c r="BU145" s="1">
        <f t="shared" si="695"/>
        <v>1.75</v>
      </c>
      <c r="BV145" s="1">
        <f t="shared" si="696"/>
        <v>0.3</v>
      </c>
      <c r="BW145" s="1">
        <f t="shared" si="697"/>
        <v>2.2999999999999998</v>
      </c>
      <c r="BX145" s="1">
        <f t="shared" si="698"/>
        <v>4.3499999999999996</v>
      </c>
      <c r="BY145" s="1">
        <f t="shared" si="699"/>
        <v>0.40229885057471265</v>
      </c>
      <c r="BZ145" s="1">
        <f t="shared" si="700"/>
        <v>6.8965517241379309E-2</v>
      </c>
      <c r="CA145" s="1">
        <f t="shared" si="701"/>
        <v>0.52873563218390807</v>
      </c>
      <c r="CB145" s="1">
        <f t="shared" si="702"/>
        <v>0.56321839080459768</v>
      </c>
      <c r="CC145" s="1">
        <f t="shared" si="703"/>
        <v>5.972588991616818E-2</v>
      </c>
      <c r="CE145" s="102"/>
      <c r="CF145" s="36" t="s">
        <v>263</v>
      </c>
      <c r="CG145" s="1">
        <f t="shared" si="704"/>
        <v>1.75</v>
      </c>
      <c r="CH145" s="1">
        <f t="shared" si="705"/>
        <v>0.3</v>
      </c>
      <c r="CI145" s="1">
        <f t="shared" si="706"/>
        <v>0.76666666666666661</v>
      </c>
      <c r="CJ145" s="1">
        <f t="shared" si="707"/>
        <v>2.8166666666666664</v>
      </c>
      <c r="CK145" s="1">
        <f t="shared" si="708"/>
        <v>0.62130177514792906</v>
      </c>
      <c r="CL145" s="1">
        <f t="shared" si="709"/>
        <v>0.10650887573964497</v>
      </c>
      <c r="CM145" s="1">
        <f t="shared" si="710"/>
        <v>0.27218934911242604</v>
      </c>
      <c r="CN145" s="1">
        <f t="shared" si="711"/>
        <v>0.32544378698224852</v>
      </c>
      <c r="CO145" s="1">
        <f t="shared" si="712"/>
        <v>9.2239392119052632E-2</v>
      </c>
      <c r="CQ145" s="102"/>
      <c r="CR145" s="36" t="s">
        <v>263</v>
      </c>
      <c r="CS145" s="1">
        <f t="shared" si="713"/>
        <v>2.7</v>
      </c>
      <c r="CT145" s="1">
        <f t="shared" si="714"/>
        <v>0.3</v>
      </c>
      <c r="CU145" s="1">
        <f t="shared" si="715"/>
        <v>0.76666666666666661</v>
      </c>
      <c r="CV145" s="1">
        <f t="shared" si="716"/>
        <v>3.7666666666666666</v>
      </c>
      <c r="CW145" s="1">
        <f t="shared" si="717"/>
        <v>0.7168141592920354</v>
      </c>
      <c r="CX145" s="1">
        <f t="shared" si="718"/>
        <v>7.9646017699115043E-2</v>
      </c>
      <c r="CY145" s="1">
        <f t="shared" si="719"/>
        <v>0.20353982300884954</v>
      </c>
      <c r="CZ145" s="1">
        <f t="shared" si="720"/>
        <v>0.24336283185840707</v>
      </c>
      <c r="DA145" s="1">
        <f t="shared" si="721"/>
        <v>6.8975474637698653E-2</v>
      </c>
      <c r="DC145" s="102"/>
      <c r="DD145" s="36" t="s">
        <v>263</v>
      </c>
      <c r="DE145" s="1">
        <f t="shared" si="722"/>
        <v>5.7</v>
      </c>
      <c r="DF145" s="1">
        <f t="shared" si="723"/>
        <v>7</v>
      </c>
      <c r="DG145" s="1">
        <f t="shared" si="724"/>
        <v>2.2999999999999998</v>
      </c>
      <c r="DH145" s="1">
        <f t="shared" si="725"/>
        <v>15</v>
      </c>
      <c r="DI145" s="1">
        <f t="shared" si="733"/>
        <v>0.38</v>
      </c>
      <c r="DJ145" s="1">
        <f t="shared" si="726"/>
        <v>0.46666666666666667</v>
      </c>
      <c r="DK145" s="1">
        <f t="shared" si="727"/>
        <v>0.15333333333333332</v>
      </c>
      <c r="DL145" s="1">
        <f t="shared" si="734"/>
        <v>0.38666666666666666</v>
      </c>
      <c r="DM145" s="1">
        <f t="shared" si="735"/>
        <v>0.404145188432738</v>
      </c>
      <c r="DN145" s="102"/>
      <c r="DO145" s="36" t="s">
        <v>263</v>
      </c>
      <c r="DP145" s="62">
        <f t="shared" si="522"/>
        <v>2.2999999999999998</v>
      </c>
      <c r="DQ145" s="62">
        <f>BI145</f>
        <v>4.7</v>
      </c>
      <c r="DR145" s="62">
        <f t="shared" si="524"/>
        <v>0</v>
      </c>
      <c r="DS145" s="1">
        <f t="shared" si="525"/>
        <v>7</v>
      </c>
      <c r="DT145" s="1">
        <f t="shared" si="526"/>
        <v>0.32857142857142857</v>
      </c>
      <c r="DU145" s="1">
        <f t="shared" si="527"/>
        <v>0.67142857142857149</v>
      </c>
      <c r="DV145" s="1">
        <f t="shared" si="528"/>
        <v>0</v>
      </c>
      <c r="DW145" s="1">
        <f t="shared" si="529"/>
        <v>0.33571428571428574</v>
      </c>
      <c r="DX145" s="1">
        <f t="shared" si="530"/>
        <v>0.5814741996838374</v>
      </c>
      <c r="DY145" s="36" t="s">
        <v>263</v>
      </c>
      <c r="DZ145" s="1">
        <f t="shared" si="531"/>
        <v>2.2999999999999998</v>
      </c>
      <c r="EA145" s="1">
        <f t="shared" si="532"/>
        <v>7</v>
      </c>
      <c r="EB145" s="1">
        <f t="shared" si="533"/>
        <v>5.7</v>
      </c>
      <c r="EC145" s="1">
        <f t="shared" si="534"/>
        <v>15</v>
      </c>
      <c r="ED145" s="1">
        <f t="shared" si="535"/>
        <v>0.15333333333333332</v>
      </c>
      <c r="EE145" s="1">
        <f t="shared" si="536"/>
        <v>0.46666666666666667</v>
      </c>
      <c r="EF145" s="1">
        <f t="shared" si="537"/>
        <v>0.38</v>
      </c>
      <c r="EG145" s="1">
        <f t="shared" si="538"/>
        <v>0.61333333333333329</v>
      </c>
      <c r="EH145" s="1">
        <f t="shared" si="539"/>
        <v>0.404145188432738</v>
      </c>
      <c r="EI145" s="102"/>
      <c r="EJ145" s="36" t="s">
        <v>263</v>
      </c>
      <c r="EK145" s="62">
        <f t="shared" si="692"/>
        <v>2.2999999999999998</v>
      </c>
      <c r="EL145" s="62">
        <f t="shared" si="693"/>
        <v>5.7</v>
      </c>
      <c r="EM145" s="62">
        <f t="shared" si="694"/>
        <v>0</v>
      </c>
      <c r="EN145" s="1">
        <f>EK145+EL145+EM145</f>
        <v>8</v>
      </c>
      <c r="EO145" s="1">
        <f>EK145/EN145</f>
        <v>0.28749999999999998</v>
      </c>
      <c r="EP145" s="1">
        <f>EL145/EN145</f>
        <v>0.71250000000000002</v>
      </c>
      <c r="EQ145" s="1">
        <f>EM145/EN145</f>
        <v>0</v>
      </c>
      <c r="ER145" s="1">
        <f>EQ145+EP145/2</f>
        <v>0.35625000000000001</v>
      </c>
      <c r="ES145" s="1">
        <f>EP145*SIN(2*PI()/6)</f>
        <v>0.61704310019641251</v>
      </c>
    </row>
    <row r="146" spans="1:149" s="145" customFormat="1" x14ac:dyDescent="0.2">
      <c r="A146" s="143"/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3"/>
      <c r="N146" s="143"/>
      <c r="P146" s="146"/>
      <c r="R146" s="147"/>
      <c r="S146" s="143"/>
      <c r="T146" s="144"/>
      <c r="AF146" s="143"/>
      <c r="AG146" s="144"/>
      <c r="AS146" s="145">
        <f t="shared" si="728"/>
        <v>1</v>
      </c>
      <c r="AT146" s="145">
        <f t="shared" si="729"/>
        <v>3</v>
      </c>
      <c r="AU146" s="148" t="s">
        <v>41</v>
      </c>
      <c r="AV146" s="27">
        <v>2</v>
      </c>
      <c r="AW146" s="27">
        <v>0</v>
      </c>
      <c r="AX146" s="27">
        <v>4</v>
      </c>
      <c r="AY146" s="27">
        <v>3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145">
        <f t="shared" si="730"/>
        <v>5</v>
      </c>
      <c r="BH146">
        <f t="shared" si="731"/>
        <v>1</v>
      </c>
      <c r="BI146">
        <f t="shared" si="732"/>
        <v>3</v>
      </c>
      <c r="BS146" s="143"/>
      <c r="BT146" s="148" t="s">
        <v>41</v>
      </c>
      <c r="BU146" s="146">
        <f t="shared" si="695"/>
        <v>0.75</v>
      </c>
      <c r="BV146" s="146">
        <f t="shared" si="696"/>
        <v>0</v>
      </c>
      <c r="BW146" s="146">
        <f t="shared" si="697"/>
        <v>2</v>
      </c>
      <c r="BX146" s="146">
        <f t="shared" si="698"/>
        <v>2.75</v>
      </c>
      <c r="BY146" s="146">
        <f t="shared" si="699"/>
        <v>0.27272727272727271</v>
      </c>
      <c r="BZ146" s="146">
        <f t="shared" si="700"/>
        <v>0</v>
      </c>
      <c r="CA146" s="146">
        <f t="shared" si="701"/>
        <v>0.72727272727272729</v>
      </c>
      <c r="CB146" s="146">
        <f t="shared" si="702"/>
        <v>0.72727272727272729</v>
      </c>
      <c r="CC146" s="146">
        <f t="shared" si="703"/>
        <v>0</v>
      </c>
      <c r="CE146" s="143"/>
      <c r="CF146" s="148" t="s">
        <v>41</v>
      </c>
      <c r="CG146" s="146">
        <f t="shared" si="704"/>
        <v>0.75</v>
      </c>
      <c r="CH146" s="146">
        <f t="shared" si="705"/>
        <v>0</v>
      </c>
      <c r="CI146" s="146">
        <f t="shared" si="706"/>
        <v>0.66666666666666663</v>
      </c>
      <c r="CJ146" s="146">
        <f t="shared" si="707"/>
        <v>1.4166666666666665</v>
      </c>
      <c r="CK146" s="146">
        <f t="shared" si="708"/>
        <v>0.52941176470588236</v>
      </c>
      <c r="CL146" s="146">
        <f t="shared" si="709"/>
        <v>0</v>
      </c>
      <c r="CM146" s="146">
        <f t="shared" si="710"/>
        <v>0.4705882352941177</v>
      </c>
      <c r="CN146" s="146">
        <f t="shared" si="711"/>
        <v>0.4705882352941177</v>
      </c>
      <c r="CO146" s="146">
        <f t="shared" si="712"/>
        <v>0</v>
      </c>
      <c r="CQ146" s="143"/>
      <c r="CR146" s="148" t="s">
        <v>41</v>
      </c>
      <c r="CS146" s="146">
        <f t="shared" si="713"/>
        <v>2</v>
      </c>
      <c r="CT146" s="146">
        <f t="shared" si="714"/>
        <v>0</v>
      </c>
      <c r="CU146" s="146">
        <f t="shared" si="715"/>
        <v>0.66666666666666663</v>
      </c>
      <c r="CV146" s="146">
        <f t="shared" si="716"/>
        <v>2.6666666666666665</v>
      </c>
      <c r="CW146" s="146">
        <f t="shared" si="717"/>
        <v>0.75</v>
      </c>
      <c r="CX146" s="146">
        <f t="shared" si="718"/>
        <v>0</v>
      </c>
      <c r="CY146" s="146">
        <f t="shared" si="719"/>
        <v>0.25</v>
      </c>
      <c r="CZ146" s="146">
        <f t="shared" si="720"/>
        <v>0.25</v>
      </c>
      <c r="DA146" s="146">
        <f t="shared" si="721"/>
        <v>0</v>
      </c>
      <c r="DC146" s="143"/>
      <c r="DD146" s="148" t="s">
        <v>41</v>
      </c>
      <c r="DE146" s="146">
        <f t="shared" si="722"/>
        <v>4</v>
      </c>
      <c r="DF146" s="146">
        <f t="shared" si="723"/>
        <v>3</v>
      </c>
      <c r="DG146" s="146">
        <f t="shared" si="724"/>
        <v>2</v>
      </c>
      <c r="DH146" s="146">
        <f t="shared" si="725"/>
        <v>9</v>
      </c>
      <c r="DI146" s="146">
        <f t="shared" si="733"/>
        <v>0.44444444444444442</v>
      </c>
      <c r="DJ146" s="146">
        <f t="shared" si="726"/>
        <v>0.33333333333333331</v>
      </c>
      <c r="DK146" s="146">
        <f t="shared" si="727"/>
        <v>0.22222222222222221</v>
      </c>
      <c r="DL146" s="146">
        <f t="shared" si="734"/>
        <v>0.38888888888888884</v>
      </c>
      <c r="DM146" s="146">
        <f t="shared" si="735"/>
        <v>0.28867513459481287</v>
      </c>
      <c r="DN146" s="143"/>
      <c r="DO146" s="148" t="s">
        <v>41</v>
      </c>
      <c r="DP146" s="62">
        <f t="shared" si="522"/>
        <v>2</v>
      </c>
      <c r="DQ146" s="62">
        <f t="shared" si="523"/>
        <v>3</v>
      </c>
      <c r="DR146" s="62">
        <f t="shared" si="524"/>
        <v>0</v>
      </c>
      <c r="DS146" s="1">
        <f t="shared" si="525"/>
        <v>5</v>
      </c>
      <c r="DT146" s="1">
        <f t="shared" si="526"/>
        <v>0.4</v>
      </c>
      <c r="DU146" s="1">
        <f t="shared" si="527"/>
        <v>0.6</v>
      </c>
      <c r="DV146" s="1">
        <f t="shared" si="528"/>
        <v>0</v>
      </c>
      <c r="DW146" s="1">
        <f t="shared" si="529"/>
        <v>0.3</v>
      </c>
      <c r="DX146" s="1">
        <f t="shared" si="530"/>
        <v>0.51961524227066314</v>
      </c>
      <c r="DY146" s="148" t="s">
        <v>41</v>
      </c>
      <c r="DZ146" s="1">
        <f t="shared" si="531"/>
        <v>2</v>
      </c>
      <c r="EA146" s="1">
        <f t="shared" si="532"/>
        <v>3</v>
      </c>
      <c r="EB146" s="1">
        <f t="shared" si="533"/>
        <v>4</v>
      </c>
      <c r="EC146" s="1">
        <f t="shared" si="534"/>
        <v>9</v>
      </c>
      <c r="ED146" s="1">
        <f t="shared" si="535"/>
        <v>0.22222222222222221</v>
      </c>
      <c r="EE146" s="1">
        <f t="shared" si="536"/>
        <v>0.33333333333333331</v>
      </c>
      <c r="EF146" s="1">
        <f t="shared" si="537"/>
        <v>0.44444444444444442</v>
      </c>
      <c r="EG146" s="1">
        <f t="shared" si="538"/>
        <v>0.61111111111111105</v>
      </c>
      <c r="EH146" s="1">
        <f t="shared" si="539"/>
        <v>0.28867513459481287</v>
      </c>
      <c r="EI146" s="143"/>
      <c r="EJ146" s="148" t="s">
        <v>41</v>
      </c>
      <c r="EK146" s="62">
        <f t="shared" si="692"/>
        <v>2</v>
      </c>
      <c r="EL146" s="62">
        <f t="shared" si="693"/>
        <v>4</v>
      </c>
      <c r="EM146" s="62">
        <f t="shared" si="694"/>
        <v>0</v>
      </c>
      <c r="EN146" s="1">
        <f>EK146+EL146+EM146</f>
        <v>6</v>
      </c>
      <c r="EO146" s="1">
        <f>EK146/EN146</f>
        <v>0.33333333333333331</v>
      </c>
      <c r="EP146" s="1">
        <f>EL146/EN146</f>
        <v>0.66666666666666663</v>
      </c>
      <c r="EQ146" s="1">
        <f>EM146/EN146</f>
        <v>0</v>
      </c>
      <c r="ER146" s="1">
        <f>EQ146+EP146/2</f>
        <v>0.33333333333333331</v>
      </c>
      <c r="ES146" s="1">
        <f>EP146*SIN(2*PI()/6)</f>
        <v>0.57735026918962573</v>
      </c>
    </row>
    <row r="147" spans="1:149" x14ac:dyDescent="0.2">
      <c r="A147" s="102"/>
      <c r="B147" s="102"/>
      <c r="C147" s="105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P147" s="1"/>
      <c r="S147" s="102"/>
      <c r="T147" s="105"/>
      <c r="AF147" s="102"/>
      <c r="AG147" s="105"/>
      <c r="AS147">
        <f t="shared" si="728"/>
        <v>1</v>
      </c>
      <c r="AT147">
        <f t="shared" si="729"/>
        <v>2</v>
      </c>
      <c r="AU147" s="25" t="s">
        <v>58</v>
      </c>
      <c r="AV147" s="19">
        <v>0</v>
      </c>
      <c r="AW147" s="19">
        <v>0</v>
      </c>
      <c r="AX147" s="19">
        <v>3</v>
      </c>
      <c r="AY147" s="19">
        <v>3</v>
      </c>
      <c r="AZ147" s="19">
        <v>1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>
        <f t="shared" si="730"/>
        <v>2</v>
      </c>
      <c r="BH147">
        <f t="shared" si="731"/>
        <v>1</v>
      </c>
      <c r="BI147">
        <f t="shared" si="732"/>
        <v>2</v>
      </c>
      <c r="BS147" s="102"/>
      <c r="BT147" s="25" t="s">
        <v>58</v>
      </c>
      <c r="BU147" s="1">
        <f t="shared" si="695"/>
        <v>0.75</v>
      </c>
      <c r="BV147" s="1">
        <f t="shared" si="696"/>
        <v>1</v>
      </c>
      <c r="BW147" s="1">
        <f t="shared" si="697"/>
        <v>0</v>
      </c>
      <c r="BX147" s="1">
        <f t="shared" si="698"/>
        <v>1.75</v>
      </c>
      <c r="BY147" s="1">
        <f t="shared" si="699"/>
        <v>0.42857142857142855</v>
      </c>
      <c r="BZ147" s="1">
        <f t="shared" si="700"/>
        <v>0.5714285714285714</v>
      </c>
      <c r="CA147" s="1">
        <f t="shared" si="701"/>
        <v>0</v>
      </c>
      <c r="CB147" s="1">
        <f t="shared" si="702"/>
        <v>0.2857142857142857</v>
      </c>
      <c r="CC147" s="1">
        <f t="shared" si="703"/>
        <v>0.49487165930539345</v>
      </c>
      <c r="CE147" s="102"/>
      <c r="CF147" s="25" t="s">
        <v>58</v>
      </c>
      <c r="CG147" s="1">
        <f t="shared" si="704"/>
        <v>0.75</v>
      </c>
      <c r="CH147" s="1">
        <f t="shared" si="705"/>
        <v>1</v>
      </c>
      <c r="CI147" s="1">
        <f t="shared" si="706"/>
        <v>0</v>
      </c>
      <c r="CJ147" s="1">
        <f t="shared" si="707"/>
        <v>1.75</v>
      </c>
      <c r="CK147" s="1">
        <f t="shared" si="708"/>
        <v>0.42857142857142855</v>
      </c>
      <c r="CL147" s="1">
        <f t="shared" si="709"/>
        <v>0.5714285714285714</v>
      </c>
      <c r="CM147" s="1">
        <f t="shared" si="710"/>
        <v>0</v>
      </c>
      <c r="CN147" s="1">
        <f t="shared" si="711"/>
        <v>0.2857142857142857</v>
      </c>
      <c r="CO147" s="1">
        <f t="shared" si="712"/>
        <v>0.49487165930539345</v>
      </c>
      <c r="CQ147" s="102"/>
      <c r="CR147" s="25" t="s">
        <v>58</v>
      </c>
      <c r="CS147" s="1">
        <f t="shared" si="713"/>
        <v>1</v>
      </c>
      <c r="CT147" s="1">
        <f t="shared" si="714"/>
        <v>1</v>
      </c>
      <c r="CU147" s="1">
        <f t="shared" si="715"/>
        <v>0</v>
      </c>
      <c r="CV147" s="1">
        <f t="shared" si="716"/>
        <v>2</v>
      </c>
      <c r="CW147" s="1">
        <f t="shared" si="717"/>
        <v>0.5</v>
      </c>
      <c r="CX147" s="1">
        <f t="shared" si="718"/>
        <v>0.5</v>
      </c>
      <c r="CY147" s="1">
        <f t="shared" si="719"/>
        <v>0</v>
      </c>
      <c r="CZ147" s="1">
        <f t="shared" si="720"/>
        <v>0.25</v>
      </c>
      <c r="DA147" s="1">
        <f t="shared" si="721"/>
        <v>0.4330127018922193</v>
      </c>
      <c r="DC147" s="102"/>
      <c r="DD147" s="25" t="s">
        <v>58</v>
      </c>
      <c r="DE147" s="1">
        <f t="shared" si="722"/>
        <v>3</v>
      </c>
      <c r="DF147" s="1">
        <f t="shared" si="723"/>
        <v>3</v>
      </c>
      <c r="DG147" s="1">
        <f t="shared" si="724"/>
        <v>0</v>
      </c>
      <c r="DH147" s="1">
        <f t="shared" si="725"/>
        <v>6</v>
      </c>
      <c r="DI147" s="1">
        <f>DE147/DH147</f>
        <v>0.5</v>
      </c>
      <c r="DJ147" s="1">
        <f t="shared" si="726"/>
        <v>0.5</v>
      </c>
      <c r="DK147" s="1">
        <f t="shared" si="727"/>
        <v>0</v>
      </c>
      <c r="DL147" s="1">
        <f t="shared" si="734"/>
        <v>0.25</v>
      </c>
      <c r="DM147" s="1">
        <f t="shared" si="735"/>
        <v>0.4330127018922193</v>
      </c>
      <c r="DN147" s="102"/>
      <c r="DO147" s="25"/>
      <c r="DP147" s="62"/>
      <c r="DQ147" s="62"/>
      <c r="DR147" s="62"/>
      <c r="DS147" s="1"/>
      <c r="DT147" s="1"/>
      <c r="DU147" s="1"/>
      <c r="DV147" s="1"/>
      <c r="DW147" s="1"/>
      <c r="DX147" s="1"/>
      <c r="DY147" s="25"/>
      <c r="DZ147" s="1"/>
      <c r="EA147" s="1"/>
      <c r="EB147" s="1"/>
      <c r="EC147" s="1"/>
      <c r="ED147" s="1"/>
      <c r="EE147" s="1"/>
      <c r="EF147" s="1"/>
      <c r="EG147" s="1"/>
      <c r="EH147" s="1"/>
      <c r="EI147" s="102"/>
      <c r="EJ147" s="25"/>
      <c r="EK147" s="62"/>
      <c r="EL147" s="62"/>
      <c r="EM147" s="62"/>
      <c r="EN147" s="1"/>
      <c r="EO147" s="1"/>
      <c r="EP147" s="1"/>
      <c r="EQ147" s="1"/>
      <c r="ER147" s="1"/>
      <c r="ES147" s="1"/>
    </row>
    <row r="148" spans="1:149" x14ac:dyDescent="0.2">
      <c r="A148" s="102"/>
      <c r="B148" s="102"/>
      <c r="C148" s="105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P148" s="1"/>
      <c r="S148" s="102"/>
      <c r="T148" s="105"/>
      <c r="AF148" s="102"/>
      <c r="AG148" s="105"/>
      <c r="AS148">
        <f t="shared" si="728"/>
        <v>1</v>
      </c>
      <c r="AT148">
        <f t="shared" si="729"/>
        <v>0</v>
      </c>
      <c r="AU148" s="36" t="s">
        <v>39</v>
      </c>
      <c r="AV148" s="19">
        <v>3</v>
      </c>
      <c r="AW148" s="19">
        <v>0</v>
      </c>
      <c r="AX148" s="19">
        <v>1</v>
      </c>
      <c r="AY148" s="19">
        <v>3</v>
      </c>
      <c r="AZ148" s="19">
        <v>1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>
        <f t="shared" si="730"/>
        <v>3</v>
      </c>
      <c r="BH148">
        <f t="shared" si="731"/>
        <v>1</v>
      </c>
      <c r="BI148">
        <f t="shared" si="732"/>
        <v>0</v>
      </c>
      <c r="BS148" s="102"/>
      <c r="BT148" s="36" t="s">
        <v>39</v>
      </c>
      <c r="BU148" s="1">
        <f t="shared" si="695"/>
        <v>0.75</v>
      </c>
      <c r="BV148" s="1">
        <f t="shared" si="696"/>
        <v>1</v>
      </c>
      <c r="BW148" s="1">
        <f t="shared" si="697"/>
        <v>3</v>
      </c>
      <c r="BX148" s="1">
        <f t="shared" si="698"/>
        <v>4.75</v>
      </c>
      <c r="BY148" s="1">
        <f t="shared" si="699"/>
        <v>0.15789473684210525</v>
      </c>
      <c r="BZ148" s="1">
        <f t="shared" si="700"/>
        <v>0.21052631578947367</v>
      </c>
      <c r="CA148" s="1">
        <f t="shared" si="701"/>
        <v>0.63157894736842102</v>
      </c>
      <c r="CB148" s="1">
        <f t="shared" si="702"/>
        <v>0.73684210526315785</v>
      </c>
      <c r="CC148" s="1">
        <f t="shared" si="703"/>
        <v>0.18232113763882918</v>
      </c>
      <c r="CE148" s="102"/>
      <c r="CF148" s="36" t="s">
        <v>39</v>
      </c>
      <c r="CG148" s="1">
        <f t="shared" si="704"/>
        <v>0.75</v>
      </c>
      <c r="CH148" s="1">
        <f t="shared" si="705"/>
        <v>1</v>
      </c>
      <c r="CI148" s="1">
        <f t="shared" si="706"/>
        <v>1</v>
      </c>
      <c r="CJ148" s="1">
        <f t="shared" si="707"/>
        <v>2.75</v>
      </c>
      <c r="CK148" s="1">
        <f t="shared" si="708"/>
        <v>0.27272727272727271</v>
      </c>
      <c r="CL148" s="1">
        <f t="shared" si="709"/>
        <v>0.36363636363636365</v>
      </c>
      <c r="CM148" s="1">
        <f t="shared" si="710"/>
        <v>0.36363636363636365</v>
      </c>
      <c r="CN148" s="1">
        <f t="shared" si="711"/>
        <v>0.54545454545454541</v>
      </c>
      <c r="CO148" s="1">
        <f t="shared" si="712"/>
        <v>0.31491832864888675</v>
      </c>
      <c r="CQ148" s="102"/>
      <c r="CR148" s="36" t="s">
        <v>39</v>
      </c>
      <c r="CS148" s="1">
        <f t="shared" si="713"/>
        <v>0</v>
      </c>
      <c r="CT148" s="1">
        <f t="shared" si="714"/>
        <v>1</v>
      </c>
      <c r="CU148" s="1">
        <f t="shared" si="715"/>
        <v>1</v>
      </c>
      <c r="CV148" s="1">
        <f t="shared" si="716"/>
        <v>2</v>
      </c>
      <c r="CW148" s="1">
        <f t="shared" si="717"/>
        <v>0</v>
      </c>
      <c r="CX148" s="1">
        <f t="shared" si="718"/>
        <v>0.5</v>
      </c>
      <c r="CY148" s="1">
        <f t="shared" si="719"/>
        <v>0.5</v>
      </c>
      <c r="CZ148" s="1">
        <f t="shared" si="720"/>
        <v>0.75</v>
      </c>
      <c r="DA148" s="1">
        <f t="shared" si="721"/>
        <v>0.4330127018922193</v>
      </c>
      <c r="DC148" s="102"/>
      <c r="DD148" s="36" t="s">
        <v>39</v>
      </c>
      <c r="DE148" s="1">
        <f t="shared" si="722"/>
        <v>1</v>
      </c>
      <c r="DF148" s="1">
        <f t="shared" si="723"/>
        <v>3</v>
      </c>
      <c r="DG148" s="1">
        <f t="shared" si="724"/>
        <v>3</v>
      </c>
      <c r="DH148" s="1">
        <f t="shared" si="725"/>
        <v>7</v>
      </c>
      <c r="DI148" s="1">
        <f t="shared" si="733"/>
        <v>0.14285714285714285</v>
      </c>
      <c r="DJ148" s="1">
        <f t="shared" si="726"/>
        <v>0.42857142857142855</v>
      </c>
      <c r="DK148" s="1">
        <f t="shared" si="727"/>
        <v>0.42857142857142855</v>
      </c>
      <c r="DL148" s="1">
        <f t="shared" si="734"/>
        <v>0.64285714285714279</v>
      </c>
      <c r="DM148" s="1">
        <f t="shared" si="735"/>
        <v>0.37115374447904509</v>
      </c>
      <c r="DN148" s="102"/>
      <c r="DO148" s="36"/>
      <c r="DP148" s="62"/>
      <c r="DQ148" s="62"/>
      <c r="DR148" s="62"/>
      <c r="DS148" s="1"/>
      <c r="DT148" s="1"/>
      <c r="DU148" s="1"/>
      <c r="DV148" s="1"/>
      <c r="DW148" s="1"/>
      <c r="DX148" s="1"/>
      <c r="DY148" s="36"/>
      <c r="DZ148" s="1"/>
      <c r="EA148" s="1"/>
      <c r="EB148" s="1"/>
      <c r="EC148" s="1"/>
      <c r="ED148" s="1"/>
      <c r="EE148" s="1"/>
      <c r="EF148" s="1"/>
      <c r="EG148" s="1"/>
      <c r="EH148" s="1"/>
      <c r="EI148" s="102"/>
      <c r="EJ148" s="36"/>
      <c r="EK148" s="62"/>
      <c r="EL148" s="62"/>
      <c r="EM148" s="62"/>
      <c r="EN148" s="1"/>
      <c r="EO148" s="1"/>
      <c r="EP148" s="1"/>
      <c r="EQ148" s="1"/>
      <c r="ER148" s="1"/>
      <c r="ES148" s="1"/>
    </row>
    <row r="149" spans="1:149" x14ac:dyDescent="0.2">
      <c r="A149" s="102"/>
      <c r="B149" s="102"/>
      <c r="C149" s="105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P149" s="1"/>
      <c r="S149" s="102"/>
      <c r="T149" s="105"/>
      <c r="AF149" s="102"/>
      <c r="AG149" s="105"/>
      <c r="AS149">
        <f t="shared" si="728"/>
        <v>0.29999999999999982</v>
      </c>
      <c r="AT149">
        <f t="shared" si="729"/>
        <v>2</v>
      </c>
      <c r="AU149" s="36" t="s">
        <v>64</v>
      </c>
      <c r="AV149" s="19">
        <v>0</v>
      </c>
      <c r="AW149" s="19">
        <v>0.3</v>
      </c>
      <c r="AX149" s="19">
        <v>2.2999999999999998</v>
      </c>
      <c r="AY149" s="19">
        <v>3.7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>
        <f t="shared" si="730"/>
        <v>2</v>
      </c>
      <c r="BH149">
        <f t="shared" si="731"/>
        <v>0.29999999999999982</v>
      </c>
      <c r="BI149">
        <f t="shared" si="732"/>
        <v>2</v>
      </c>
      <c r="BS149" s="102"/>
      <c r="BT149" s="36" t="s">
        <v>64</v>
      </c>
      <c r="BU149" s="1">
        <f t="shared" si="695"/>
        <v>0.92500000000000004</v>
      </c>
      <c r="BV149" s="1">
        <f t="shared" si="696"/>
        <v>0.3</v>
      </c>
      <c r="BW149" s="1">
        <f t="shared" si="697"/>
        <v>0</v>
      </c>
      <c r="BX149" s="1">
        <f t="shared" si="698"/>
        <v>1.2250000000000001</v>
      </c>
      <c r="BY149" s="1">
        <f t="shared" si="699"/>
        <v>0.75510204081632648</v>
      </c>
      <c r="BZ149" s="1">
        <f t="shared" si="700"/>
        <v>0.24489795918367344</v>
      </c>
      <c r="CA149" s="1">
        <f t="shared" si="701"/>
        <v>0</v>
      </c>
      <c r="CB149" s="1">
        <f t="shared" si="702"/>
        <v>0.12244897959183672</v>
      </c>
      <c r="CC149" s="1">
        <f t="shared" si="703"/>
        <v>0.21208785398802574</v>
      </c>
      <c r="CE149" s="102"/>
      <c r="CF149" s="36" t="s">
        <v>64</v>
      </c>
      <c r="CG149" s="1">
        <f t="shared" si="704"/>
        <v>0.92500000000000004</v>
      </c>
      <c r="CH149" s="1">
        <f t="shared" si="705"/>
        <v>0.3</v>
      </c>
      <c r="CI149" s="1">
        <f t="shared" si="706"/>
        <v>0</v>
      </c>
      <c r="CJ149" s="1">
        <f t="shared" si="707"/>
        <v>1.2250000000000001</v>
      </c>
      <c r="CK149" s="1">
        <f t="shared" si="708"/>
        <v>0.75510204081632648</v>
      </c>
      <c r="CL149" s="1">
        <f t="shared" si="709"/>
        <v>0.24489795918367344</v>
      </c>
      <c r="CM149" s="1">
        <f t="shared" si="710"/>
        <v>0</v>
      </c>
      <c r="CN149" s="1">
        <f t="shared" si="711"/>
        <v>0.12244897959183672</v>
      </c>
      <c r="CO149" s="1">
        <f t="shared" si="712"/>
        <v>0.21208785398802574</v>
      </c>
      <c r="CQ149" s="102"/>
      <c r="CR149" s="36" t="s">
        <v>64</v>
      </c>
      <c r="CS149" s="1">
        <f t="shared" si="713"/>
        <v>0.99999999999999989</v>
      </c>
      <c r="CT149" s="1">
        <f t="shared" si="714"/>
        <v>0.3</v>
      </c>
      <c r="CU149" s="1">
        <f t="shared" si="715"/>
        <v>0</v>
      </c>
      <c r="CV149" s="1">
        <f t="shared" si="716"/>
        <v>1.2999999999999998</v>
      </c>
      <c r="CW149" s="1">
        <f t="shared" si="717"/>
        <v>0.76923076923076927</v>
      </c>
      <c r="CX149" s="1">
        <f t="shared" si="718"/>
        <v>0.23076923076923078</v>
      </c>
      <c r="CY149" s="1">
        <f t="shared" si="719"/>
        <v>0</v>
      </c>
      <c r="CZ149" s="1">
        <f t="shared" si="720"/>
        <v>0.11538461538461539</v>
      </c>
      <c r="DA149" s="1">
        <f t="shared" si="721"/>
        <v>0.19985201625794738</v>
      </c>
      <c r="DC149" s="102"/>
      <c r="DD149" s="36" t="s">
        <v>64</v>
      </c>
      <c r="DE149" s="1">
        <f t="shared" si="722"/>
        <v>2.2999999999999998</v>
      </c>
      <c r="DF149" s="1">
        <f t="shared" si="723"/>
        <v>3.7</v>
      </c>
      <c r="DG149" s="1">
        <f t="shared" si="724"/>
        <v>0</v>
      </c>
      <c r="DH149" s="1">
        <f t="shared" si="725"/>
        <v>6</v>
      </c>
      <c r="DI149" s="1">
        <f t="shared" si="733"/>
        <v>0.3833333333333333</v>
      </c>
      <c r="DJ149" s="1">
        <f t="shared" si="726"/>
        <v>0.6166666666666667</v>
      </c>
      <c r="DK149" s="1">
        <f t="shared" si="727"/>
        <v>0</v>
      </c>
      <c r="DL149" s="1">
        <f t="shared" si="734"/>
        <v>0.30833333333333335</v>
      </c>
      <c r="DM149" s="1">
        <f t="shared" si="735"/>
        <v>0.53404899900040381</v>
      </c>
      <c r="DN149" s="102"/>
      <c r="DO149" s="36"/>
      <c r="DP149" s="62"/>
      <c r="DQ149" s="62"/>
      <c r="DR149" s="62"/>
      <c r="DS149" s="1"/>
      <c r="DT149" s="1"/>
      <c r="DU149" s="1"/>
      <c r="DV149" s="1"/>
      <c r="DW149" s="1"/>
      <c r="DX149" s="1"/>
      <c r="DY149" s="36"/>
      <c r="DZ149" s="1"/>
      <c r="EA149" s="1"/>
      <c r="EB149" s="1"/>
      <c r="EC149" s="1"/>
      <c r="ED149" s="1"/>
      <c r="EE149" s="1"/>
      <c r="EF149" s="1"/>
      <c r="EG149" s="1"/>
      <c r="EH149" s="1"/>
      <c r="EI149" s="102"/>
      <c r="EJ149" s="36"/>
      <c r="EK149" s="62"/>
      <c r="EL149" s="62"/>
      <c r="EM149" s="62"/>
      <c r="EN149" s="1"/>
      <c r="EO149" s="1"/>
      <c r="EP149" s="1"/>
      <c r="EQ149" s="1"/>
      <c r="ER149" s="1"/>
      <c r="ES149" s="1"/>
    </row>
    <row r="150" spans="1:149" x14ac:dyDescent="0.2">
      <c r="A150" s="102"/>
      <c r="B150" s="102"/>
      <c r="C150" s="105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P150" s="1"/>
      <c r="S150" s="102"/>
      <c r="T150" s="105"/>
      <c r="AF150" s="102"/>
      <c r="AG150" s="105"/>
      <c r="AS150">
        <f>4-AY150</f>
        <v>0</v>
      </c>
      <c r="AT150">
        <f t="shared" si="729"/>
        <v>1.7</v>
      </c>
      <c r="AU150" s="36" t="s">
        <v>56</v>
      </c>
      <c r="AV150" s="19">
        <v>0.3</v>
      </c>
      <c r="AW150" s="19">
        <v>0.3</v>
      </c>
      <c r="AX150" s="19">
        <v>1.7</v>
      </c>
      <c r="AY150" s="19">
        <v>4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>
        <f t="shared" si="730"/>
        <v>2</v>
      </c>
      <c r="BH150">
        <f t="shared" si="731"/>
        <v>0</v>
      </c>
      <c r="BI150">
        <f t="shared" si="732"/>
        <v>1.7</v>
      </c>
      <c r="BS150" s="102"/>
      <c r="BT150" s="36" t="s">
        <v>56</v>
      </c>
      <c r="BU150" s="1">
        <f t="shared" si="695"/>
        <v>1</v>
      </c>
      <c r="BV150" s="1">
        <f t="shared" si="696"/>
        <v>0.3</v>
      </c>
      <c r="BW150" s="1">
        <f t="shared" si="697"/>
        <v>0.3</v>
      </c>
      <c r="BX150" s="1">
        <f t="shared" si="698"/>
        <v>1.6</v>
      </c>
      <c r="BY150" s="1">
        <f t="shared" si="699"/>
        <v>0.625</v>
      </c>
      <c r="BZ150" s="1">
        <f t="shared" si="700"/>
        <v>0.18749999999999997</v>
      </c>
      <c r="CA150" s="1">
        <f t="shared" si="701"/>
        <v>0.18749999999999997</v>
      </c>
      <c r="CB150" s="1">
        <f t="shared" si="702"/>
        <v>0.28124999999999994</v>
      </c>
      <c r="CC150" s="1">
        <f t="shared" si="703"/>
        <v>0.16237976320958222</v>
      </c>
      <c r="CE150" s="102"/>
      <c r="CF150" s="36" t="s">
        <v>56</v>
      </c>
      <c r="CG150" s="1">
        <f t="shared" si="704"/>
        <v>1</v>
      </c>
      <c r="CH150" s="1">
        <f t="shared" si="705"/>
        <v>0.3</v>
      </c>
      <c r="CI150" s="1">
        <f t="shared" si="706"/>
        <v>9.9999999999999992E-2</v>
      </c>
      <c r="CJ150" s="1">
        <f t="shared" si="707"/>
        <v>1.4000000000000001</v>
      </c>
      <c r="CK150" s="1">
        <f t="shared" si="708"/>
        <v>0.71428571428571419</v>
      </c>
      <c r="CL150" s="1">
        <f t="shared" si="709"/>
        <v>0.21428571428571425</v>
      </c>
      <c r="CM150" s="1">
        <f t="shared" si="710"/>
        <v>7.1428571428571411E-2</v>
      </c>
      <c r="CN150" s="1">
        <f t="shared" si="711"/>
        <v>0.17857142857142855</v>
      </c>
      <c r="CO150" s="1">
        <f t="shared" si="712"/>
        <v>0.18557687223952252</v>
      </c>
      <c r="CQ150" s="102"/>
      <c r="CR150" s="36" t="s">
        <v>56</v>
      </c>
      <c r="CS150" s="1">
        <f t="shared" si="713"/>
        <v>0.7</v>
      </c>
      <c r="CT150" s="1">
        <f t="shared" si="714"/>
        <v>0.3</v>
      </c>
      <c r="CU150" s="1">
        <f t="shared" si="715"/>
        <v>9.9999999999999992E-2</v>
      </c>
      <c r="CV150" s="1">
        <f t="shared" si="716"/>
        <v>1.1000000000000001</v>
      </c>
      <c r="CW150" s="1">
        <f t="shared" si="717"/>
        <v>0.63636363636363624</v>
      </c>
      <c r="CX150" s="1">
        <f t="shared" si="718"/>
        <v>0.27272727272727271</v>
      </c>
      <c r="CY150" s="1">
        <f t="shared" si="719"/>
        <v>9.0909090909090898E-2</v>
      </c>
      <c r="CZ150" s="1">
        <f t="shared" si="720"/>
        <v>0.22727272727272724</v>
      </c>
      <c r="DA150" s="1">
        <f t="shared" si="721"/>
        <v>0.23618874648666505</v>
      </c>
      <c r="DC150" s="102"/>
      <c r="DD150" s="36" t="s">
        <v>56</v>
      </c>
      <c r="DE150" s="1">
        <f t="shared" si="722"/>
        <v>1.7</v>
      </c>
      <c r="DF150" s="1">
        <f t="shared" si="723"/>
        <v>4</v>
      </c>
      <c r="DG150" s="1">
        <f t="shared" si="724"/>
        <v>0.3</v>
      </c>
      <c r="DH150" s="1">
        <f t="shared" si="725"/>
        <v>6</v>
      </c>
      <c r="DI150" s="1">
        <f t="shared" si="733"/>
        <v>0.28333333333333333</v>
      </c>
      <c r="DJ150" s="1">
        <f t="shared" si="726"/>
        <v>0.66666666666666663</v>
      </c>
      <c r="DK150" s="1">
        <f t="shared" si="727"/>
        <v>4.9999999999999996E-2</v>
      </c>
      <c r="DL150" s="1">
        <f t="shared" si="734"/>
        <v>0.3833333333333333</v>
      </c>
      <c r="DM150" s="1">
        <f t="shared" si="735"/>
        <v>0.57735026918962573</v>
      </c>
      <c r="DN150" s="102"/>
      <c r="DO150" s="36" t="s">
        <v>56</v>
      </c>
      <c r="DP150" s="62">
        <f t="shared" ref="DP150:DP158" si="736">AV150</f>
        <v>0.3</v>
      </c>
      <c r="DQ150" s="62">
        <f t="shared" ref="DQ150:DQ158" si="737">BI150</f>
        <v>1.7</v>
      </c>
      <c r="DR150" s="62">
        <f t="shared" ref="DR150:DR158" si="738">BD150+BE150</f>
        <v>0</v>
      </c>
      <c r="DS150" s="1">
        <f t="shared" ref="DS150:DS158" si="739">DP150+DQ150+DR150</f>
        <v>2</v>
      </c>
      <c r="DT150" s="1">
        <f t="shared" ref="DT150:DT158" si="740">DP150/DS150</f>
        <v>0.15</v>
      </c>
      <c r="DU150" s="1">
        <f>DQ150/DS150</f>
        <v>0.85</v>
      </c>
      <c r="DV150" s="1">
        <f t="shared" ref="DV150:DV158" si="741">DR150/DS150</f>
        <v>0</v>
      </c>
      <c r="DW150" s="1">
        <f t="shared" ref="DW150:DW158" si="742">DV150+DU150/2</f>
        <v>0.42499999999999999</v>
      </c>
      <c r="DX150" s="1">
        <f t="shared" ref="DX150:DX158" si="743">DU150*SIN(2*PI()/6)</f>
        <v>0.73612159321677284</v>
      </c>
      <c r="DY150" s="36" t="s">
        <v>56</v>
      </c>
      <c r="DZ150" s="1">
        <f t="shared" ref="DZ150:DZ159" si="744">BE150+BD150+AV150</f>
        <v>0.3</v>
      </c>
      <c r="EA150" s="1">
        <f t="shared" ref="EA150:EA159" si="745">AY150</f>
        <v>4</v>
      </c>
      <c r="EB150" s="1">
        <f t="shared" ref="EB150:EB159" si="746">AX150</f>
        <v>1.7</v>
      </c>
      <c r="EC150" s="1">
        <f t="shared" ref="EC150:EC159" si="747">DZ150+EA150+EB150</f>
        <v>6</v>
      </c>
      <c r="ED150" s="1">
        <f t="shared" ref="ED150:ED159" si="748">DZ150/EC150</f>
        <v>4.9999999999999996E-2</v>
      </c>
      <c r="EE150" s="1">
        <f t="shared" ref="EE150:EE159" si="749">EA150/EC150</f>
        <v>0.66666666666666663</v>
      </c>
      <c r="EF150" s="1">
        <f t="shared" ref="EF150:EF159" si="750">EB150/EC150</f>
        <v>0.28333333333333333</v>
      </c>
      <c r="EG150" s="1">
        <f t="shared" ref="EG150:EG159" si="751">EF150+EE150/2</f>
        <v>0.6166666666666667</v>
      </c>
      <c r="EH150" s="1">
        <f t="shared" ref="EH150:EH159" si="752">EE150*SIN(2*PI()/6)</f>
        <v>0.57735026918962573</v>
      </c>
      <c r="EI150" s="102"/>
      <c r="EJ150" t="s">
        <v>265</v>
      </c>
      <c r="EK150" s="62">
        <f t="shared" si="692"/>
        <v>0.3</v>
      </c>
      <c r="EL150" s="62">
        <f t="shared" si="693"/>
        <v>1.7</v>
      </c>
      <c r="EM150" s="62">
        <f t="shared" si="694"/>
        <v>0</v>
      </c>
      <c r="EN150" s="1">
        <f>EK150+EL150+EM150</f>
        <v>2</v>
      </c>
      <c r="EO150" s="1">
        <f>EK150/EN150</f>
        <v>0.15</v>
      </c>
      <c r="EP150" s="1">
        <f>EL150/EN150</f>
        <v>0.85</v>
      </c>
      <c r="EQ150" s="1">
        <f>EM150/EN150</f>
        <v>0</v>
      </c>
      <c r="ER150" s="1">
        <f>EQ150+EP150/2</f>
        <v>0.42499999999999999</v>
      </c>
      <c r="ES150" s="1">
        <f>EP150*SIN(2*PI()/6)</f>
        <v>0.73612159321677284</v>
      </c>
    </row>
    <row r="151" spans="1:149" x14ac:dyDescent="0.2">
      <c r="A151" s="102"/>
      <c r="B151" s="102"/>
      <c r="C151" s="105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P151" s="1"/>
      <c r="S151" s="102"/>
      <c r="T151" s="105"/>
      <c r="AF151" s="102"/>
      <c r="AG151" s="105"/>
      <c r="AS151">
        <f t="shared" si="728"/>
        <v>0</v>
      </c>
      <c r="AT151">
        <f t="shared" si="729"/>
        <v>1.4</v>
      </c>
      <c r="AU151" s="25" t="s">
        <v>57</v>
      </c>
      <c r="AV151" s="19">
        <v>0.6</v>
      </c>
      <c r="AW151" s="19">
        <v>0.6</v>
      </c>
      <c r="AX151" s="19">
        <v>1.4</v>
      </c>
      <c r="AY151" s="19">
        <v>4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>
        <f t="shared" si="730"/>
        <v>2</v>
      </c>
      <c r="BH151">
        <f t="shared" si="731"/>
        <v>0</v>
      </c>
      <c r="BI151">
        <f t="shared" si="732"/>
        <v>1.4</v>
      </c>
      <c r="BS151" s="102"/>
      <c r="BT151" s="25" t="s">
        <v>57</v>
      </c>
      <c r="BU151" s="1">
        <f t="shared" si="695"/>
        <v>1</v>
      </c>
      <c r="BV151" s="1">
        <f t="shared" si="696"/>
        <v>0.6</v>
      </c>
      <c r="BW151" s="1">
        <f t="shared" si="697"/>
        <v>0.6</v>
      </c>
      <c r="BX151" s="1">
        <f t="shared" si="698"/>
        <v>2.2000000000000002</v>
      </c>
      <c r="BY151" s="1">
        <f t="shared" si="699"/>
        <v>0.45454545454545453</v>
      </c>
      <c r="BZ151" s="1">
        <f t="shared" si="700"/>
        <v>0.27272727272727271</v>
      </c>
      <c r="CA151" s="1">
        <f t="shared" si="701"/>
        <v>0.27272727272727271</v>
      </c>
      <c r="CB151" s="1">
        <f t="shared" si="702"/>
        <v>0.40909090909090906</v>
      </c>
      <c r="CC151" s="1">
        <f t="shared" si="703"/>
        <v>0.23618874648666505</v>
      </c>
      <c r="CE151" s="102"/>
      <c r="CF151" s="25" t="s">
        <v>57</v>
      </c>
      <c r="CG151" s="1">
        <f t="shared" si="704"/>
        <v>1</v>
      </c>
      <c r="CH151" s="1">
        <f t="shared" si="705"/>
        <v>0.6</v>
      </c>
      <c r="CI151" s="1">
        <f t="shared" si="706"/>
        <v>0.19999999999999998</v>
      </c>
      <c r="CJ151" s="1">
        <f t="shared" si="707"/>
        <v>1.8</v>
      </c>
      <c r="CK151" s="1">
        <f t="shared" si="708"/>
        <v>0.55555555555555558</v>
      </c>
      <c r="CL151" s="1">
        <f t="shared" si="709"/>
        <v>0.33333333333333331</v>
      </c>
      <c r="CM151" s="1">
        <f t="shared" si="710"/>
        <v>0.1111111111111111</v>
      </c>
      <c r="CN151" s="1">
        <f t="shared" si="711"/>
        <v>0.27777777777777779</v>
      </c>
      <c r="CO151" s="1">
        <f t="shared" si="712"/>
        <v>0.28867513459481287</v>
      </c>
      <c r="CQ151" s="102"/>
      <c r="CR151" s="25" t="s">
        <v>57</v>
      </c>
      <c r="CS151" s="1">
        <f t="shared" si="713"/>
        <v>0.39999999999999997</v>
      </c>
      <c r="CT151" s="1">
        <f t="shared" si="714"/>
        <v>0.6</v>
      </c>
      <c r="CU151" s="1">
        <f t="shared" si="715"/>
        <v>0.19999999999999998</v>
      </c>
      <c r="CV151" s="1">
        <f t="shared" si="716"/>
        <v>1.2</v>
      </c>
      <c r="CW151" s="1">
        <f t="shared" si="717"/>
        <v>0.33333333333333331</v>
      </c>
      <c r="CX151" s="1">
        <f t="shared" si="718"/>
        <v>0.5</v>
      </c>
      <c r="CY151" s="1">
        <f t="shared" si="719"/>
        <v>0.16666666666666666</v>
      </c>
      <c r="CZ151" s="1">
        <f t="shared" si="720"/>
        <v>0.41666666666666663</v>
      </c>
      <c r="DA151" s="1">
        <f t="shared" si="721"/>
        <v>0.4330127018922193</v>
      </c>
      <c r="DC151" s="102"/>
      <c r="DD151" s="25" t="s">
        <v>57</v>
      </c>
      <c r="DE151" s="1">
        <f t="shared" si="722"/>
        <v>1.4</v>
      </c>
      <c r="DF151" s="1">
        <f t="shared" si="723"/>
        <v>4</v>
      </c>
      <c r="DG151" s="1">
        <f t="shared" si="724"/>
        <v>0.6</v>
      </c>
      <c r="DH151" s="1">
        <f t="shared" si="725"/>
        <v>6</v>
      </c>
      <c r="DI151" s="1">
        <f t="shared" si="733"/>
        <v>0.23333333333333331</v>
      </c>
      <c r="DJ151" s="1">
        <f t="shared" si="726"/>
        <v>0.66666666666666663</v>
      </c>
      <c r="DK151" s="1">
        <f t="shared" si="727"/>
        <v>9.9999999999999992E-2</v>
      </c>
      <c r="DL151" s="1">
        <f t="shared" si="734"/>
        <v>0.43333333333333329</v>
      </c>
      <c r="DM151" s="1">
        <f t="shared" si="735"/>
        <v>0.57735026918962573</v>
      </c>
      <c r="DN151" s="102"/>
      <c r="DO151" s="25" t="s">
        <v>57</v>
      </c>
      <c r="DP151" s="62">
        <f t="shared" si="736"/>
        <v>0.6</v>
      </c>
      <c r="DQ151" s="62">
        <f t="shared" si="737"/>
        <v>1.4</v>
      </c>
      <c r="DR151" s="62">
        <f t="shared" si="738"/>
        <v>0</v>
      </c>
      <c r="DS151" s="1">
        <f t="shared" si="739"/>
        <v>2</v>
      </c>
      <c r="DT151" s="1">
        <f t="shared" si="740"/>
        <v>0.3</v>
      </c>
      <c r="DU151" s="1">
        <f t="shared" ref="DU151:DU158" si="753">DQ151/DS151</f>
        <v>0.7</v>
      </c>
      <c r="DV151" s="1">
        <f t="shared" si="741"/>
        <v>0</v>
      </c>
      <c r="DW151" s="1">
        <f t="shared" si="742"/>
        <v>0.35</v>
      </c>
      <c r="DX151" s="1">
        <f t="shared" si="743"/>
        <v>0.60621778264910697</v>
      </c>
      <c r="DY151" s="25" t="s">
        <v>57</v>
      </c>
      <c r="DZ151" s="1">
        <f t="shared" si="744"/>
        <v>0.6</v>
      </c>
      <c r="EA151" s="1">
        <f t="shared" si="745"/>
        <v>4</v>
      </c>
      <c r="EB151" s="1">
        <f t="shared" si="746"/>
        <v>1.4</v>
      </c>
      <c r="EC151" s="1">
        <f t="shared" si="747"/>
        <v>6</v>
      </c>
      <c r="ED151" s="1">
        <f t="shared" si="748"/>
        <v>9.9999999999999992E-2</v>
      </c>
      <c r="EE151" s="1">
        <f t="shared" si="749"/>
        <v>0.66666666666666663</v>
      </c>
      <c r="EF151" s="1">
        <f t="shared" si="750"/>
        <v>0.23333333333333331</v>
      </c>
      <c r="EG151" s="1">
        <f t="shared" si="751"/>
        <v>0.56666666666666665</v>
      </c>
      <c r="EH151" s="1">
        <f t="shared" si="752"/>
        <v>0.57735026918962573</v>
      </c>
      <c r="EI151" s="102"/>
      <c r="EJ151" s="25" t="s">
        <v>57</v>
      </c>
      <c r="EK151" s="62">
        <f t="shared" si="692"/>
        <v>0.6</v>
      </c>
      <c r="EL151" s="62">
        <f t="shared" si="693"/>
        <v>1.4</v>
      </c>
      <c r="EM151" s="62">
        <f t="shared" si="694"/>
        <v>0</v>
      </c>
      <c r="EN151" s="1">
        <f>EK151+EL151+EM151</f>
        <v>2</v>
      </c>
      <c r="EO151" s="1">
        <f>EK151/EN151</f>
        <v>0.3</v>
      </c>
      <c r="EP151" s="1">
        <f>EL151/EN151</f>
        <v>0.7</v>
      </c>
      <c r="EQ151" s="1">
        <f>EM151/EN151</f>
        <v>0</v>
      </c>
      <c r="ER151" s="1">
        <f>EQ151+EP151/2</f>
        <v>0.35</v>
      </c>
      <c r="ES151" s="1">
        <f>EP151*SIN(2*PI()/6)</f>
        <v>0.60621778264910697</v>
      </c>
    </row>
    <row r="152" spans="1:149" x14ac:dyDescent="0.2">
      <c r="A152" s="102"/>
      <c r="B152" s="102"/>
      <c r="C152" s="19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P152" s="1"/>
      <c r="S152" s="102"/>
      <c r="T152" s="192"/>
      <c r="AF152" s="102"/>
      <c r="AG152" s="192"/>
      <c r="AS152">
        <f t="shared" si="728"/>
        <v>0.70000000000000018</v>
      </c>
      <c r="AT152">
        <f t="shared" si="729"/>
        <v>1.9</v>
      </c>
      <c r="AU152" s="25" t="s">
        <v>65</v>
      </c>
      <c r="AV152" s="19">
        <v>0.1</v>
      </c>
      <c r="AW152" s="19">
        <v>0</v>
      </c>
      <c r="AX152" s="19">
        <v>2.6</v>
      </c>
      <c r="AY152" s="19">
        <v>3.3</v>
      </c>
      <c r="AZ152" s="19">
        <v>0.8</v>
      </c>
      <c r="BA152" s="19">
        <v>0</v>
      </c>
      <c r="BB152" s="19">
        <v>0</v>
      </c>
      <c r="BC152" s="19">
        <v>0</v>
      </c>
      <c r="BD152" s="19">
        <v>0</v>
      </c>
      <c r="BE152" s="19">
        <v>0</v>
      </c>
      <c r="BF152">
        <f t="shared" si="730"/>
        <v>2</v>
      </c>
      <c r="BH152">
        <f t="shared" si="731"/>
        <v>0.70000000000000018</v>
      </c>
      <c r="BI152">
        <f t="shared" si="732"/>
        <v>1.9</v>
      </c>
      <c r="BS152" s="102"/>
      <c r="BT152" s="25" t="s">
        <v>65</v>
      </c>
      <c r="BU152" s="1">
        <f t="shared" si="695"/>
        <v>0.82499999999999996</v>
      </c>
      <c r="BV152" s="1">
        <f t="shared" si="696"/>
        <v>0.8</v>
      </c>
      <c r="BW152" s="1">
        <f t="shared" si="697"/>
        <v>0.1</v>
      </c>
      <c r="BX152" s="1">
        <f t="shared" si="698"/>
        <v>1.7250000000000001</v>
      </c>
      <c r="BY152" s="1">
        <f t="shared" si="699"/>
        <v>0.47826086956521735</v>
      </c>
      <c r="BZ152" s="1">
        <f t="shared" si="700"/>
        <v>0.46376811594202899</v>
      </c>
      <c r="CA152" s="1">
        <f t="shared" si="701"/>
        <v>5.7971014492753624E-2</v>
      </c>
      <c r="CB152" s="1">
        <f t="shared" si="702"/>
        <v>0.28985507246376813</v>
      </c>
      <c r="CC152" s="1">
        <f t="shared" si="703"/>
        <v>0.40163496987104397</v>
      </c>
      <c r="CE152" s="102"/>
      <c r="CF152" s="25" t="s">
        <v>65</v>
      </c>
      <c r="CG152" s="1">
        <f t="shared" si="704"/>
        <v>0.82499999999999996</v>
      </c>
      <c r="CH152" s="1">
        <f t="shared" si="705"/>
        <v>0.8</v>
      </c>
      <c r="CI152" s="1">
        <f t="shared" si="706"/>
        <v>3.3333333333333333E-2</v>
      </c>
      <c r="CJ152" s="1">
        <f t="shared" si="707"/>
        <v>1.6583333333333334</v>
      </c>
      <c r="CK152" s="1">
        <f t="shared" si="708"/>
        <v>0.49748743718592958</v>
      </c>
      <c r="CL152" s="1">
        <f t="shared" si="709"/>
        <v>0.48241206030150752</v>
      </c>
      <c r="CM152" s="1">
        <f t="shared" si="710"/>
        <v>2.0100502512562811E-2</v>
      </c>
      <c r="CN152" s="1">
        <f t="shared" si="711"/>
        <v>0.26130653266331655</v>
      </c>
      <c r="CO152" s="1">
        <f t="shared" si="712"/>
        <v>0.41778109931309598</v>
      </c>
      <c r="CQ152" s="102"/>
      <c r="CR152" s="25" t="s">
        <v>65</v>
      </c>
      <c r="CS152" s="1">
        <f t="shared" si="713"/>
        <v>0.9</v>
      </c>
      <c r="CT152" s="1">
        <f t="shared" si="714"/>
        <v>0.8</v>
      </c>
      <c r="CU152" s="1">
        <f t="shared" si="715"/>
        <v>3.3333333333333333E-2</v>
      </c>
      <c r="CV152" s="1">
        <f t="shared" si="716"/>
        <v>1.7333333333333336</v>
      </c>
      <c r="CW152" s="1">
        <f t="shared" si="717"/>
        <v>0.51923076923076916</v>
      </c>
      <c r="CX152" s="1">
        <f t="shared" si="718"/>
        <v>0.46153846153846151</v>
      </c>
      <c r="CY152" s="1">
        <f t="shared" si="719"/>
        <v>1.9230769230769228E-2</v>
      </c>
      <c r="CZ152" s="1">
        <f t="shared" si="720"/>
        <v>0.24999999999999997</v>
      </c>
      <c r="DA152" s="1">
        <f t="shared" si="721"/>
        <v>0.3997040325158947</v>
      </c>
      <c r="DC152" s="102"/>
      <c r="DD152" s="25" t="s">
        <v>65</v>
      </c>
      <c r="DE152" s="1">
        <f t="shared" si="722"/>
        <v>2.6</v>
      </c>
      <c r="DF152" s="1">
        <f t="shared" si="723"/>
        <v>3.3</v>
      </c>
      <c r="DG152" s="1">
        <f t="shared" si="724"/>
        <v>0.1</v>
      </c>
      <c r="DH152" s="1">
        <f t="shared" si="725"/>
        <v>6</v>
      </c>
      <c r="DI152" s="1">
        <f t="shared" si="733"/>
        <v>0.43333333333333335</v>
      </c>
      <c r="DJ152" s="1">
        <f t="shared" si="726"/>
        <v>0.54999999999999993</v>
      </c>
      <c r="DK152" s="1">
        <f t="shared" si="727"/>
        <v>1.6666666666666666E-2</v>
      </c>
      <c r="DL152" s="1">
        <f t="shared" si="734"/>
        <v>0.29166666666666663</v>
      </c>
      <c r="DM152" s="1">
        <f t="shared" si="735"/>
        <v>0.47631397208144116</v>
      </c>
      <c r="DN152" s="102"/>
      <c r="DO152" s="25"/>
      <c r="DP152" s="62"/>
      <c r="DQ152" s="62"/>
      <c r="DR152" s="62"/>
      <c r="DS152" s="1"/>
      <c r="DT152" s="1"/>
      <c r="DU152" s="1"/>
      <c r="DV152" s="1"/>
      <c r="DW152" s="1"/>
      <c r="DX152" s="1"/>
      <c r="DY152" s="25"/>
      <c r="DZ152" s="1"/>
      <c r="EA152" s="1"/>
      <c r="EB152" s="1"/>
      <c r="EC152" s="1"/>
      <c r="ED152" s="1"/>
      <c r="EE152" s="1"/>
      <c r="EF152" s="1"/>
      <c r="EG152" s="1"/>
      <c r="EH152" s="1"/>
      <c r="EI152" s="102"/>
      <c r="EJ152" s="25"/>
      <c r="EK152" s="62"/>
      <c r="EL152" s="62"/>
      <c r="EM152" s="62"/>
      <c r="EN152" s="1"/>
      <c r="EO152" s="1"/>
      <c r="EP152" s="1"/>
      <c r="EQ152" s="1"/>
      <c r="ER152" s="1"/>
      <c r="ES152" s="1"/>
    </row>
    <row r="153" spans="1:149" s="145" customFormat="1" x14ac:dyDescent="0.2">
      <c r="A153" s="143"/>
      <c r="B153" s="143"/>
      <c r="C153" s="19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P153" s="146"/>
      <c r="R153" s="147"/>
      <c r="S153" s="143"/>
      <c r="T153" s="192"/>
      <c r="AF153" s="143"/>
      <c r="AG153" s="192"/>
      <c r="AS153" s="145">
        <f t="shared" si="728"/>
        <v>1</v>
      </c>
      <c r="AT153" s="145">
        <f t="shared" si="729"/>
        <v>1</v>
      </c>
      <c r="AU153" s="149" t="s">
        <v>42</v>
      </c>
      <c r="AV153" s="27">
        <v>5</v>
      </c>
      <c r="AW153" s="27">
        <v>0</v>
      </c>
      <c r="AX153" s="27">
        <v>2</v>
      </c>
      <c r="AY153" s="27">
        <v>3</v>
      </c>
      <c r="AZ153" s="27">
        <v>0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145">
        <f t="shared" si="730"/>
        <v>6</v>
      </c>
      <c r="BH153">
        <f t="shared" si="731"/>
        <v>1</v>
      </c>
      <c r="BI153">
        <f t="shared" si="732"/>
        <v>1</v>
      </c>
      <c r="BS153" s="143"/>
      <c r="BT153" s="149" t="s">
        <v>42</v>
      </c>
      <c r="BU153" s="146">
        <f t="shared" si="695"/>
        <v>0.75</v>
      </c>
      <c r="BV153" s="146">
        <f t="shared" si="696"/>
        <v>0</v>
      </c>
      <c r="BW153" s="146">
        <f t="shared" si="697"/>
        <v>5</v>
      </c>
      <c r="BX153" s="146">
        <f t="shared" si="698"/>
        <v>5.75</v>
      </c>
      <c r="BY153" s="146">
        <f t="shared" si="699"/>
        <v>0.13043478260869565</v>
      </c>
      <c r="BZ153" s="146">
        <f t="shared" si="700"/>
        <v>0</v>
      </c>
      <c r="CA153" s="146">
        <f t="shared" si="701"/>
        <v>0.86956521739130432</v>
      </c>
      <c r="CB153" s="146">
        <f t="shared" si="702"/>
        <v>0.86956521739130432</v>
      </c>
      <c r="CC153" s="146">
        <f t="shared" si="703"/>
        <v>0</v>
      </c>
      <c r="CE153" s="143"/>
      <c r="CF153" s="149" t="s">
        <v>42</v>
      </c>
      <c r="CG153" s="146">
        <f t="shared" si="704"/>
        <v>0.75</v>
      </c>
      <c r="CH153" s="146">
        <f t="shared" si="705"/>
        <v>0</v>
      </c>
      <c r="CI153" s="146">
        <f t="shared" si="706"/>
        <v>1.6666666666666667</v>
      </c>
      <c r="CJ153" s="146">
        <f t="shared" si="707"/>
        <v>2.416666666666667</v>
      </c>
      <c r="CK153" s="146">
        <f t="shared" si="708"/>
        <v>0.31034482758620685</v>
      </c>
      <c r="CL153" s="146">
        <f t="shared" si="709"/>
        <v>0</v>
      </c>
      <c r="CM153" s="146">
        <f t="shared" si="710"/>
        <v>0.68965517241379304</v>
      </c>
      <c r="CN153" s="146">
        <f t="shared" si="711"/>
        <v>0.68965517241379304</v>
      </c>
      <c r="CO153" s="146">
        <f t="shared" si="712"/>
        <v>0</v>
      </c>
      <c r="CQ153" s="143"/>
      <c r="CR153" s="149" t="s">
        <v>42</v>
      </c>
      <c r="CS153" s="146">
        <f t="shared" si="713"/>
        <v>1</v>
      </c>
      <c r="CT153" s="146">
        <f t="shared" si="714"/>
        <v>0</v>
      </c>
      <c r="CU153" s="146">
        <f t="shared" si="715"/>
        <v>1.6666666666666667</v>
      </c>
      <c r="CV153" s="146">
        <f t="shared" si="716"/>
        <v>2.666666666666667</v>
      </c>
      <c r="CW153" s="146">
        <f t="shared" si="717"/>
        <v>0.37499999999999994</v>
      </c>
      <c r="CX153" s="146">
        <f t="shared" si="718"/>
        <v>0</v>
      </c>
      <c r="CY153" s="146">
        <f t="shared" si="719"/>
        <v>0.625</v>
      </c>
      <c r="CZ153" s="146">
        <f t="shared" si="720"/>
        <v>0.625</v>
      </c>
      <c r="DA153" s="146">
        <f t="shared" si="721"/>
        <v>0</v>
      </c>
      <c r="DC153" s="143"/>
      <c r="DD153" s="149" t="s">
        <v>42</v>
      </c>
      <c r="DE153" s="146">
        <f t="shared" si="722"/>
        <v>2</v>
      </c>
      <c r="DF153" s="146">
        <f t="shared" si="723"/>
        <v>3</v>
      </c>
      <c r="DG153" s="146">
        <f t="shared" si="724"/>
        <v>5</v>
      </c>
      <c r="DH153" s="146">
        <f t="shared" si="725"/>
        <v>10</v>
      </c>
      <c r="DI153" s="146">
        <f t="shared" si="733"/>
        <v>0.2</v>
      </c>
      <c r="DJ153" s="146">
        <f t="shared" si="726"/>
        <v>0.3</v>
      </c>
      <c r="DK153" s="146">
        <f t="shared" si="727"/>
        <v>0.5</v>
      </c>
      <c r="DL153" s="146">
        <f t="shared" si="734"/>
        <v>0.65</v>
      </c>
      <c r="DM153" s="146">
        <f t="shared" si="735"/>
        <v>0.25980762113533157</v>
      </c>
      <c r="DN153" s="143"/>
      <c r="DO153" s="149" t="s">
        <v>42</v>
      </c>
      <c r="DP153" s="62">
        <f t="shared" si="736"/>
        <v>5</v>
      </c>
      <c r="DQ153" s="62">
        <f t="shared" si="737"/>
        <v>1</v>
      </c>
      <c r="DR153" s="62">
        <f t="shared" si="738"/>
        <v>0</v>
      </c>
      <c r="DS153" s="1">
        <f t="shared" si="739"/>
        <v>6</v>
      </c>
      <c r="DT153" s="1">
        <f t="shared" si="740"/>
        <v>0.83333333333333337</v>
      </c>
      <c r="DU153" s="1">
        <f t="shared" si="753"/>
        <v>0.16666666666666666</v>
      </c>
      <c r="DV153" s="1">
        <f t="shared" si="741"/>
        <v>0</v>
      </c>
      <c r="DW153" s="1">
        <f t="shared" si="742"/>
        <v>8.3333333333333329E-2</v>
      </c>
      <c r="DX153" s="1">
        <f t="shared" si="743"/>
        <v>0.14433756729740643</v>
      </c>
      <c r="DY153" s="149" t="s">
        <v>42</v>
      </c>
      <c r="DZ153" s="1">
        <f t="shared" si="744"/>
        <v>5</v>
      </c>
      <c r="EA153" s="1">
        <f t="shared" si="745"/>
        <v>3</v>
      </c>
      <c r="EB153" s="1">
        <f t="shared" si="746"/>
        <v>2</v>
      </c>
      <c r="EC153" s="1">
        <f t="shared" si="747"/>
        <v>10</v>
      </c>
      <c r="ED153" s="1">
        <f t="shared" si="748"/>
        <v>0.5</v>
      </c>
      <c r="EE153" s="1">
        <f t="shared" si="749"/>
        <v>0.3</v>
      </c>
      <c r="EF153" s="1">
        <f t="shared" si="750"/>
        <v>0.2</v>
      </c>
      <c r="EG153" s="1">
        <f t="shared" si="751"/>
        <v>0.35</v>
      </c>
      <c r="EH153" s="1">
        <f t="shared" si="752"/>
        <v>0.25980762113533157</v>
      </c>
      <c r="EI153" s="143"/>
      <c r="EJ153" s="149" t="s">
        <v>42</v>
      </c>
      <c r="EK153" s="62">
        <f t="shared" si="692"/>
        <v>5</v>
      </c>
      <c r="EL153" s="62">
        <f t="shared" si="693"/>
        <v>2</v>
      </c>
      <c r="EM153" s="62">
        <f t="shared" si="694"/>
        <v>0</v>
      </c>
      <c r="EN153" s="1">
        <f>EK153+EL153+EM153</f>
        <v>7</v>
      </c>
      <c r="EO153" s="1">
        <f>EK153/EN153</f>
        <v>0.7142857142857143</v>
      </c>
      <c r="EP153" s="1">
        <f>EL153/EN153</f>
        <v>0.2857142857142857</v>
      </c>
      <c r="EQ153" s="1">
        <f>EM153/EN153</f>
        <v>0</v>
      </c>
      <c r="ER153" s="1">
        <f>EQ153+EP153/2</f>
        <v>0.14285714285714285</v>
      </c>
      <c r="ES153" s="1">
        <f>EP153*SIN(2*PI()/6)</f>
        <v>0.24743582965269673</v>
      </c>
    </row>
    <row r="154" spans="1:149" x14ac:dyDescent="0.2">
      <c r="A154" s="102"/>
      <c r="B154" s="102"/>
      <c r="C154" s="19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P154" s="1"/>
      <c r="S154" s="102"/>
      <c r="T154" s="192"/>
      <c r="AF154" s="102"/>
      <c r="AG154" s="192"/>
      <c r="AS154">
        <f t="shared" si="728"/>
        <v>1</v>
      </c>
      <c r="AT154">
        <f t="shared" si="729"/>
        <v>1</v>
      </c>
      <c r="AU154" s="25" t="s">
        <v>66</v>
      </c>
      <c r="AV154" s="19">
        <v>0</v>
      </c>
      <c r="AW154" s="19">
        <v>0</v>
      </c>
      <c r="AX154" s="19">
        <v>2</v>
      </c>
      <c r="AY154" s="19">
        <v>3</v>
      </c>
      <c r="AZ154" s="19">
        <v>0</v>
      </c>
      <c r="BA154" s="19">
        <v>0</v>
      </c>
      <c r="BB154" s="19">
        <v>0</v>
      </c>
      <c r="BC154" s="19">
        <v>0</v>
      </c>
      <c r="BD154" s="19">
        <v>5</v>
      </c>
      <c r="BE154" s="19">
        <v>0</v>
      </c>
      <c r="BF154">
        <f t="shared" si="730"/>
        <v>6</v>
      </c>
      <c r="BH154">
        <f t="shared" si="731"/>
        <v>1</v>
      </c>
      <c r="BI154">
        <f t="shared" si="732"/>
        <v>1</v>
      </c>
      <c r="BS154" s="102"/>
      <c r="BT154" s="25" t="s">
        <v>66</v>
      </c>
      <c r="BU154" s="1">
        <f t="shared" si="695"/>
        <v>0.75</v>
      </c>
      <c r="BV154" s="1">
        <f t="shared" si="696"/>
        <v>0</v>
      </c>
      <c r="BW154" s="1">
        <f t="shared" si="697"/>
        <v>5</v>
      </c>
      <c r="BX154" s="1">
        <f t="shared" si="698"/>
        <v>5.75</v>
      </c>
      <c r="BY154" s="1">
        <f t="shared" si="699"/>
        <v>0.13043478260869565</v>
      </c>
      <c r="BZ154" s="1">
        <f t="shared" si="700"/>
        <v>0</v>
      </c>
      <c r="CA154" s="1">
        <f t="shared" si="701"/>
        <v>0.86956521739130432</v>
      </c>
      <c r="CB154" s="1">
        <f t="shared" si="702"/>
        <v>0.86956521739130432</v>
      </c>
      <c r="CC154" s="1">
        <f t="shared" si="703"/>
        <v>0</v>
      </c>
      <c r="CE154" s="102"/>
      <c r="CF154" s="25" t="s">
        <v>66</v>
      </c>
      <c r="CG154" s="1">
        <f t="shared" si="704"/>
        <v>0.75</v>
      </c>
      <c r="CH154" s="1">
        <f t="shared" si="705"/>
        <v>0</v>
      </c>
      <c r="CI154" s="1">
        <f t="shared" si="706"/>
        <v>1.6666666666666667</v>
      </c>
      <c r="CJ154" s="1">
        <f t="shared" si="707"/>
        <v>2.416666666666667</v>
      </c>
      <c r="CK154" s="1">
        <f t="shared" si="708"/>
        <v>0.31034482758620685</v>
      </c>
      <c r="CL154" s="1">
        <f t="shared" si="709"/>
        <v>0</v>
      </c>
      <c r="CM154" s="1">
        <f t="shared" si="710"/>
        <v>0.68965517241379304</v>
      </c>
      <c r="CN154" s="1">
        <f t="shared" si="711"/>
        <v>0.68965517241379304</v>
      </c>
      <c r="CO154" s="1">
        <f t="shared" si="712"/>
        <v>0</v>
      </c>
      <c r="CQ154" s="102"/>
      <c r="CR154" s="25" t="s">
        <v>66</v>
      </c>
      <c r="CS154" s="1">
        <f t="shared" si="713"/>
        <v>1</v>
      </c>
      <c r="CT154" s="1">
        <f t="shared" si="714"/>
        <v>0</v>
      </c>
      <c r="CU154" s="1">
        <f t="shared" si="715"/>
        <v>1.6666666666666667</v>
      </c>
      <c r="CV154" s="1">
        <f t="shared" si="716"/>
        <v>2.666666666666667</v>
      </c>
      <c r="CW154" s="1">
        <f t="shared" si="717"/>
        <v>0.37499999999999994</v>
      </c>
      <c r="CX154" s="1">
        <f t="shared" si="718"/>
        <v>0</v>
      </c>
      <c r="CY154" s="1">
        <f t="shared" si="719"/>
        <v>0.625</v>
      </c>
      <c r="CZ154" s="1">
        <f t="shared" si="720"/>
        <v>0.625</v>
      </c>
      <c r="DA154" s="1">
        <f t="shared" si="721"/>
        <v>0</v>
      </c>
      <c r="DC154" s="102"/>
      <c r="DD154" s="25" t="s">
        <v>66</v>
      </c>
      <c r="DE154" s="1">
        <f t="shared" si="722"/>
        <v>2</v>
      </c>
      <c r="DF154" s="1">
        <f t="shared" si="723"/>
        <v>3</v>
      </c>
      <c r="DG154" s="1">
        <f t="shared" si="724"/>
        <v>5</v>
      </c>
      <c r="DH154" s="1">
        <f t="shared" si="725"/>
        <v>10</v>
      </c>
      <c r="DI154" s="1">
        <f t="shared" si="733"/>
        <v>0.2</v>
      </c>
      <c r="DJ154" s="1">
        <f t="shared" si="726"/>
        <v>0.3</v>
      </c>
      <c r="DK154" s="1">
        <f t="shared" si="727"/>
        <v>0.5</v>
      </c>
      <c r="DL154" s="1">
        <f t="shared" si="734"/>
        <v>0.65</v>
      </c>
      <c r="DM154" s="1">
        <f t="shared" si="735"/>
        <v>0.25980762113533157</v>
      </c>
      <c r="DN154" s="102"/>
      <c r="DO154" s="25" t="s">
        <v>66</v>
      </c>
      <c r="DP154" s="62">
        <f t="shared" si="736"/>
        <v>0</v>
      </c>
      <c r="DQ154" s="62">
        <f t="shared" si="737"/>
        <v>1</v>
      </c>
      <c r="DR154" s="62">
        <f t="shared" si="738"/>
        <v>5</v>
      </c>
      <c r="DS154" s="1">
        <f t="shared" si="739"/>
        <v>6</v>
      </c>
      <c r="DT154" s="1">
        <f t="shared" si="740"/>
        <v>0</v>
      </c>
      <c r="DU154" s="1">
        <f t="shared" si="753"/>
        <v>0.16666666666666666</v>
      </c>
      <c r="DV154" s="1">
        <f t="shared" si="741"/>
        <v>0.83333333333333337</v>
      </c>
      <c r="DW154" s="1">
        <f t="shared" si="742"/>
        <v>0.91666666666666674</v>
      </c>
      <c r="DX154" s="1">
        <f t="shared" si="743"/>
        <v>0.14433756729740643</v>
      </c>
      <c r="DY154" s="25" t="s">
        <v>66</v>
      </c>
      <c r="DZ154" s="1">
        <f t="shared" si="744"/>
        <v>5</v>
      </c>
      <c r="EA154" s="1">
        <f t="shared" si="745"/>
        <v>3</v>
      </c>
      <c r="EB154" s="1">
        <f t="shared" si="746"/>
        <v>2</v>
      </c>
      <c r="EC154" s="1">
        <f t="shared" si="747"/>
        <v>10</v>
      </c>
      <c r="ED154" s="1">
        <f t="shared" si="748"/>
        <v>0.5</v>
      </c>
      <c r="EE154" s="1">
        <f t="shared" si="749"/>
        <v>0.3</v>
      </c>
      <c r="EF154" s="1">
        <f t="shared" si="750"/>
        <v>0.2</v>
      </c>
      <c r="EG154" s="1">
        <f t="shared" si="751"/>
        <v>0.35</v>
      </c>
      <c r="EH154" s="1">
        <f t="shared" si="752"/>
        <v>0.25980762113533157</v>
      </c>
      <c r="EI154" s="102"/>
      <c r="EJ154" s="25" t="s">
        <v>66</v>
      </c>
      <c r="EK154" s="62">
        <f t="shared" si="692"/>
        <v>0</v>
      </c>
      <c r="EL154" s="62">
        <f t="shared" si="693"/>
        <v>2</v>
      </c>
      <c r="EM154" s="62">
        <f t="shared" si="694"/>
        <v>5</v>
      </c>
      <c r="EN154" s="1">
        <f>EK154+EL154+EM154</f>
        <v>7</v>
      </c>
      <c r="EO154" s="1">
        <f>EK154/EN154</f>
        <v>0</v>
      </c>
      <c r="EP154" s="1">
        <f>EL154/EN154</f>
        <v>0.2857142857142857</v>
      </c>
      <c r="EQ154" s="1">
        <f>EM154/EN154</f>
        <v>0.7142857142857143</v>
      </c>
      <c r="ER154" s="1">
        <f>EQ154+EP154/2</f>
        <v>0.85714285714285721</v>
      </c>
      <c r="ES154" s="1">
        <f>EP154*SIN(2*PI()/6)</f>
        <v>0.24743582965269673</v>
      </c>
    </row>
    <row r="155" spans="1:149" x14ac:dyDescent="0.2">
      <c r="A155" s="102"/>
      <c r="B155" s="102"/>
      <c r="C155" s="19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P155" s="1"/>
      <c r="S155" s="102"/>
      <c r="T155" s="192"/>
      <c r="AF155" s="102"/>
      <c r="AG155" s="192"/>
      <c r="AS155">
        <f t="shared" si="728"/>
        <v>2</v>
      </c>
      <c r="AT155">
        <f t="shared" si="729"/>
        <v>2</v>
      </c>
      <c r="AU155" s="25" t="s">
        <v>43</v>
      </c>
      <c r="AV155" s="19">
        <v>2</v>
      </c>
      <c r="AW155" s="19">
        <v>0</v>
      </c>
      <c r="AX155" s="19">
        <v>4</v>
      </c>
      <c r="AY155" s="19">
        <v>2</v>
      </c>
      <c r="AZ155" s="19">
        <v>0</v>
      </c>
      <c r="BA155" s="19">
        <v>0</v>
      </c>
      <c r="BB155" s="19">
        <v>0</v>
      </c>
      <c r="BC155" s="19">
        <v>0</v>
      </c>
      <c r="BD155" s="19">
        <v>2</v>
      </c>
      <c r="BE155" s="19">
        <v>0</v>
      </c>
      <c r="BF155">
        <f t="shared" si="730"/>
        <v>6</v>
      </c>
      <c r="BH155">
        <f t="shared" si="731"/>
        <v>2</v>
      </c>
      <c r="BI155">
        <f t="shared" si="732"/>
        <v>2</v>
      </c>
      <c r="BS155" s="102"/>
      <c r="BT155" s="25" t="s">
        <v>43</v>
      </c>
      <c r="BU155" s="1">
        <f t="shared" si="695"/>
        <v>0.5</v>
      </c>
      <c r="BV155" s="1">
        <f t="shared" si="696"/>
        <v>0</v>
      </c>
      <c r="BW155" s="1">
        <f t="shared" si="697"/>
        <v>4</v>
      </c>
      <c r="BX155" s="1">
        <f t="shared" si="698"/>
        <v>4.5</v>
      </c>
      <c r="BY155" s="1">
        <f t="shared" si="699"/>
        <v>0.1111111111111111</v>
      </c>
      <c r="BZ155" s="1">
        <f t="shared" si="700"/>
        <v>0</v>
      </c>
      <c r="CA155" s="1">
        <f t="shared" si="701"/>
        <v>0.88888888888888884</v>
      </c>
      <c r="CB155" s="1">
        <f t="shared" si="702"/>
        <v>0.88888888888888884</v>
      </c>
      <c r="CC155" s="1">
        <f t="shared" si="703"/>
        <v>0</v>
      </c>
      <c r="CE155" s="102"/>
      <c r="CF155" s="25" t="s">
        <v>43</v>
      </c>
      <c r="CG155" s="1">
        <f t="shared" si="704"/>
        <v>0.5</v>
      </c>
      <c r="CH155" s="1">
        <f t="shared" si="705"/>
        <v>0</v>
      </c>
      <c r="CI155" s="1">
        <f t="shared" si="706"/>
        <v>1.3333333333333333</v>
      </c>
      <c r="CJ155" s="1">
        <f t="shared" si="707"/>
        <v>1.8333333333333333</v>
      </c>
      <c r="CK155" s="1">
        <f t="shared" si="708"/>
        <v>0.27272727272727276</v>
      </c>
      <c r="CL155" s="1">
        <f t="shared" si="709"/>
        <v>0</v>
      </c>
      <c r="CM155" s="1">
        <f t="shared" si="710"/>
        <v>0.72727272727272729</v>
      </c>
      <c r="CN155" s="1">
        <f t="shared" si="711"/>
        <v>0.72727272727272729</v>
      </c>
      <c r="CO155" s="1">
        <f t="shared" si="712"/>
        <v>0</v>
      </c>
      <c r="CQ155" s="102"/>
      <c r="CR155" s="25" t="s">
        <v>43</v>
      </c>
      <c r="CS155" s="1">
        <f t="shared" si="713"/>
        <v>2</v>
      </c>
      <c r="CT155" s="1">
        <f t="shared" si="714"/>
        <v>0</v>
      </c>
      <c r="CU155" s="1">
        <f t="shared" si="715"/>
        <v>1.3333333333333333</v>
      </c>
      <c r="CV155" s="1">
        <f t="shared" si="716"/>
        <v>3.333333333333333</v>
      </c>
      <c r="CW155" s="1">
        <f t="shared" si="717"/>
        <v>0.60000000000000009</v>
      </c>
      <c r="CX155" s="1">
        <f t="shared" si="718"/>
        <v>0</v>
      </c>
      <c r="CY155" s="1">
        <f t="shared" si="719"/>
        <v>0.4</v>
      </c>
      <c r="CZ155" s="1">
        <f t="shared" si="720"/>
        <v>0.4</v>
      </c>
      <c r="DA155" s="1">
        <f t="shared" si="721"/>
        <v>0</v>
      </c>
      <c r="DC155" s="102"/>
      <c r="DD155" s="25" t="s">
        <v>43</v>
      </c>
      <c r="DE155" s="1">
        <f t="shared" si="722"/>
        <v>4</v>
      </c>
      <c r="DF155" s="1">
        <f t="shared" si="723"/>
        <v>2</v>
      </c>
      <c r="DG155" s="1">
        <f t="shared" si="724"/>
        <v>4</v>
      </c>
      <c r="DH155" s="1">
        <f t="shared" si="725"/>
        <v>10</v>
      </c>
      <c r="DI155" s="1">
        <f t="shared" si="733"/>
        <v>0.4</v>
      </c>
      <c r="DJ155" s="1">
        <f t="shared" si="726"/>
        <v>0.2</v>
      </c>
      <c r="DK155" s="1">
        <f t="shared" si="727"/>
        <v>0.4</v>
      </c>
      <c r="DL155" s="1">
        <f t="shared" si="734"/>
        <v>0.5</v>
      </c>
      <c r="DM155" s="1">
        <f t="shared" si="735"/>
        <v>0.17320508075688773</v>
      </c>
      <c r="DN155" s="102"/>
      <c r="DO155" s="25" t="s">
        <v>43</v>
      </c>
      <c r="DP155" s="62">
        <f>AV155</f>
        <v>2</v>
      </c>
      <c r="DQ155" s="62">
        <f>BI155</f>
        <v>2</v>
      </c>
      <c r="DR155" s="62">
        <f>BD155+BE155</f>
        <v>2</v>
      </c>
      <c r="DS155" s="1">
        <f>DP155+DQ155+DR155</f>
        <v>6</v>
      </c>
      <c r="DT155" s="1">
        <f>DP155/DS155</f>
        <v>0.33333333333333331</v>
      </c>
      <c r="DU155" s="1">
        <f>DQ155/DS155</f>
        <v>0.33333333333333331</v>
      </c>
      <c r="DV155" s="1">
        <f>DR155/DS155</f>
        <v>0.33333333333333331</v>
      </c>
      <c r="DW155" s="1">
        <f>DV155+DU155/2</f>
        <v>0.5</v>
      </c>
      <c r="DX155" s="1">
        <f>DU155*SIN(2*PI()/6)</f>
        <v>0.28867513459481287</v>
      </c>
      <c r="DY155" s="25" t="s">
        <v>43</v>
      </c>
      <c r="DZ155" s="1">
        <f t="shared" si="744"/>
        <v>4</v>
      </c>
      <c r="EA155" s="1">
        <f t="shared" si="745"/>
        <v>2</v>
      </c>
      <c r="EB155" s="1">
        <f t="shared" si="746"/>
        <v>4</v>
      </c>
      <c r="EC155" s="1">
        <f t="shared" si="747"/>
        <v>10</v>
      </c>
      <c r="ED155" s="1">
        <f t="shared" si="748"/>
        <v>0.4</v>
      </c>
      <c r="EE155" s="1">
        <f t="shared" si="749"/>
        <v>0.2</v>
      </c>
      <c r="EF155" s="1">
        <f t="shared" si="750"/>
        <v>0.4</v>
      </c>
      <c r="EG155" s="1">
        <f t="shared" si="751"/>
        <v>0.5</v>
      </c>
      <c r="EH155" s="1">
        <f t="shared" si="752"/>
        <v>0.17320508075688773</v>
      </c>
      <c r="EI155" s="102"/>
      <c r="EJ155" s="25" t="s">
        <v>43</v>
      </c>
      <c r="EK155" s="62">
        <f t="shared" si="692"/>
        <v>2</v>
      </c>
      <c r="EL155" s="62">
        <f t="shared" si="693"/>
        <v>4</v>
      </c>
      <c r="EM155" s="62">
        <f t="shared" si="694"/>
        <v>2</v>
      </c>
      <c r="EN155" s="1">
        <f>EK155+EL155+EM155</f>
        <v>8</v>
      </c>
      <c r="EO155" s="1">
        <f>EK155/EN155</f>
        <v>0.25</v>
      </c>
      <c r="EP155" s="1">
        <f>EL155/EN155</f>
        <v>0.5</v>
      </c>
      <c r="EQ155" s="1">
        <f>EM155/EN155</f>
        <v>0.25</v>
      </c>
      <c r="ER155" s="1">
        <f>EQ155+EP155/2</f>
        <v>0.5</v>
      </c>
      <c r="ES155" s="1">
        <f>EP155*SIN(2*PI()/6)</f>
        <v>0.4330127018922193</v>
      </c>
    </row>
    <row r="156" spans="1:149" x14ac:dyDescent="0.2">
      <c r="A156" s="102"/>
      <c r="B156" s="102"/>
      <c r="C156" s="19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P156" s="1"/>
      <c r="S156" s="102"/>
      <c r="T156" s="192"/>
      <c r="AF156" s="102"/>
      <c r="AG156" s="192"/>
      <c r="AS156">
        <f t="shared" si="728"/>
        <v>0</v>
      </c>
      <c r="AT156">
        <f t="shared" si="729"/>
        <v>1</v>
      </c>
      <c r="AU156" s="25" t="s">
        <v>38</v>
      </c>
      <c r="AV156" s="19">
        <v>0</v>
      </c>
      <c r="AW156" s="19">
        <v>0</v>
      </c>
      <c r="AX156" s="19">
        <v>1</v>
      </c>
      <c r="AY156" s="19">
        <v>4</v>
      </c>
      <c r="AZ156" s="19">
        <v>1</v>
      </c>
      <c r="BA156" s="19">
        <v>0</v>
      </c>
      <c r="BB156" s="19">
        <v>0</v>
      </c>
      <c r="BC156" s="19">
        <v>0</v>
      </c>
      <c r="BD156" s="19">
        <v>1</v>
      </c>
      <c r="BE156" s="19">
        <v>0</v>
      </c>
      <c r="BF156">
        <f t="shared" si="730"/>
        <v>2</v>
      </c>
      <c r="BH156">
        <f t="shared" si="731"/>
        <v>0</v>
      </c>
      <c r="BI156">
        <f t="shared" si="732"/>
        <v>1</v>
      </c>
      <c r="BS156" s="102"/>
      <c r="BT156" s="25" t="s">
        <v>38</v>
      </c>
      <c r="BU156" s="1">
        <f t="shared" si="695"/>
        <v>1</v>
      </c>
      <c r="BV156" s="1">
        <f t="shared" si="696"/>
        <v>1</v>
      </c>
      <c r="BW156" s="1">
        <f t="shared" si="697"/>
        <v>1</v>
      </c>
      <c r="BX156" s="1">
        <f t="shared" si="698"/>
        <v>3</v>
      </c>
      <c r="BY156" s="1">
        <f t="shared" si="699"/>
        <v>0.33333333333333331</v>
      </c>
      <c r="BZ156" s="1">
        <f t="shared" si="700"/>
        <v>0.33333333333333331</v>
      </c>
      <c r="CA156" s="1">
        <f t="shared" si="701"/>
        <v>0.33333333333333331</v>
      </c>
      <c r="CB156" s="1">
        <f t="shared" si="702"/>
        <v>0.5</v>
      </c>
      <c r="CC156" s="1">
        <f t="shared" si="703"/>
        <v>0.28867513459481287</v>
      </c>
      <c r="CE156" s="102"/>
      <c r="CF156" s="25" t="s">
        <v>38</v>
      </c>
      <c r="CG156" s="1">
        <f t="shared" si="704"/>
        <v>1</v>
      </c>
      <c r="CH156" s="1">
        <f t="shared" si="705"/>
        <v>1</v>
      </c>
      <c r="CI156" s="1">
        <f t="shared" si="706"/>
        <v>0.33333333333333331</v>
      </c>
      <c r="CJ156" s="1">
        <f t="shared" si="707"/>
        <v>2.3333333333333335</v>
      </c>
      <c r="CK156" s="1">
        <f t="shared" si="708"/>
        <v>0.42857142857142855</v>
      </c>
      <c r="CL156" s="1">
        <f t="shared" si="709"/>
        <v>0.42857142857142855</v>
      </c>
      <c r="CM156" s="1">
        <f t="shared" si="710"/>
        <v>0.14285714285714285</v>
      </c>
      <c r="CN156" s="1">
        <f t="shared" si="711"/>
        <v>0.3571428571428571</v>
      </c>
      <c r="CO156" s="1">
        <f t="shared" si="712"/>
        <v>0.37115374447904509</v>
      </c>
      <c r="CQ156" s="102"/>
      <c r="CR156" s="25" t="s">
        <v>38</v>
      </c>
      <c r="CS156" s="1">
        <f t="shared" si="713"/>
        <v>0</v>
      </c>
      <c r="CT156" s="1">
        <f t="shared" si="714"/>
        <v>1</v>
      </c>
      <c r="CU156" s="1">
        <f t="shared" si="715"/>
        <v>0.33333333333333331</v>
      </c>
      <c r="CV156" s="1">
        <f t="shared" si="716"/>
        <v>1.3333333333333333</v>
      </c>
      <c r="CW156" s="1">
        <f t="shared" si="717"/>
        <v>0</v>
      </c>
      <c r="CX156" s="1">
        <f t="shared" si="718"/>
        <v>0.75</v>
      </c>
      <c r="CY156" s="1">
        <f t="shared" si="719"/>
        <v>0.25</v>
      </c>
      <c r="CZ156" s="1">
        <f t="shared" si="720"/>
        <v>0.625</v>
      </c>
      <c r="DA156" s="1">
        <f t="shared" si="721"/>
        <v>0.649519052838329</v>
      </c>
      <c r="DC156" s="102"/>
      <c r="DD156" s="25" t="s">
        <v>38</v>
      </c>
      <c r="DE156" s="1">
        <f t="shared" si="722"/>
        <v>1</v>
      </c>
      <c r="DF156" s="1">
        <f t="shared" si="723"/>
        <v>4</v>
      </c>
      <c r="DG156" s="1">
        <f t="shared" si="724"/>
        <v>1</v>
      </c>
      <c r="DH156" s="1">
        <f t="shared" si="725"/>
        <v>6</v>
      </c>
      <c r="DI156" s="1">
        <f t="shared" si="733"/>
        <v>0.16666666666666666</v>
      </c>
      <c r="DJ156" s="1">
        <f t="shared" si="726"/>
        <v>0.66666666666666663</v>
      </c>
      <c r="DK156" s="1">
        <f t="shared" si="727"/>
        <v>0.16666666666666666</v>
      </c>
      <c r="DL156" s="1">
        <f t="shared" si="734"/>
        <v>0.5</v>
      </c>
      <c r="DM156" s="1">
        <f t="shared" si="735"/>
        <v>0.57735026918962573</v>
      </c>
      <c r="DN156" s="102"/>
      <c r="DO156" s="25"/>
      <c r="DP156" s="62"/>
      <c r="DQ156" s="62">
        <f>BI156</f>
        <v>1</v>
      </c>
      <c r="DR156" s="62"/>
      <c r="DS156" s="1"/>
      <c r="DT156" s="1"/>
      <c r="DU156" s="1"/>
      <c r="DV156" s="1"/>
      <c r="DW156" s="1"/>
      <c r="DX156" s="1"/>
      <c r="DY156" s="25"/>
      <c r="DZ156" s="1"/>
      <c r="EA156" s="1"/>
      <c r="EB156" s="1"/>
      <c r="EC156" s="1"/>
      <c r="ED156" s="1"/>
      <c r="EE156" s="1"/>
      <c r="EF156" s="1"/>
      <c r="EG156" s="1"/>
      <c r="EH156" s="1"/>
      <c r="EI156" s="102"/>
      <c r="EJ156" s="25"/>
      <c r="EK156" s="62"/>
      <c r="EL156" s="62"/>
      <c r="EM156" s="62"/>
      <c r="EN156" s="1"/>
      <c r="EO156" s="1"/>
      <c r="EP156" s="1"/>
      <c r="EQ156" s="1"/>
      <c r="ER156" s="1"/>
      <c r="ES156" s="1"/>
    </row>
    <row r="157" spans="1:149" x14ac:dyDescent="0.2">
      <c r="A157" s="102"/>
      <c r="B157" s="102"/>
      <c r="C157" s="105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S157" s="102"/>
      <c r="T157" s="105"/>
      <c r="AF157" s="102"/>
      <c r="AG157" s="105"/>
      <c r="AS157">
        <f t="shared" si="728"/>
        <v>0</v>
      </c>
      <c r="AT157">
        <f t="shared" si="729"/>
        <v>0</v>
      </c>
      <c r="AU157" s="25" t="s">
        <v>40</v>
      </c>
      <c r="AV157" s="19">
        <v>6</v>
      </c>
      <c r="AW157" s="19">
        <v>0</v>
      </c>
      <c r="AX157" s="19">
        <v>0</v>
      </c>
      <c r="AY157" s="19">
        <v>4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>
        <f t="shared" si="730"/>
        <v>6</v>
      </c>
      <c r="BH157">
        <f t="shared" si="731"/>
        <v>0</v>
      </c>
      <c r="BI157">
        <f t="shared" si="732"/>
        <v>0</v>
      </c>
      <c r="BS157" s="102"/>
      <c r="BT157" s="25" t="s">
        <v>40</v>
      </c>
      <c r="BU157" s="1">
        <f t="shared" si="695"/>
        <v>1</v>
      </c>
      <c r="BV157" s="1">
        <f t="shared" si="696"/>
        <v>0</v>
      </c>
      <c r="BW157" s="1">
        <f t="shared" si="697"/>
        <v>6</v>
      </c>
      <c r="BX157" s="1">
        <f t="shared" si="698"/>
        <v>7</v>
      </c>
      <c r="BY157" s="1">
        <f t="shared" si="699"/>
        <v>0.14285714285714285</v>
      </c>
      <c r="BZ157" s="1">
        <f t="shared" si="700"/>
        <v>0</v>
      </c>
      <c r="CA157" s="1">
        <f t="shared" si="701"/>
        <v>0.8571428571428571</v>
      </c>
      <c r="CB157" s="1">
        <f t="shared" si="702"/>
        <v>0.8571428571428571</v>
      </c>
      <c r="CC157" s="1">
        <f t="shared" si="703"/>
        <v>0</v>
      </c>
      <c r="CE157" s="102"/>
      <c r="CF157" s="25" t="s">
        <v>40</v>
      </c>
      <c r="CG157" s="1">
        <f t="shared" si="704"/>
        <v>1</v>
      </c>
      <c r="CH157" s="1">
        <f t="shared" si="705"/>
        <v>0</v>
      </c>
      <c r="CI157" s="1">
        <f t="shared" si="706"/>
        <v>2</v>
      </c>
      <c r="CJ157" s="1">
        <f t="shared" si="707"/>
        <v>3</v>
      </c>
      <c r="CK157" s="1">
        <f t="shared" si="708"/>
        <v>0.33333333333333331</v>
      </c>
      <c r="CL157" s="1">
        <f t="shared" si="709"/>
        <v>0</v>
      </c>
      <c r="CM157" s="1">
        <f t="shared" si="710"/>
        <v>0.66666666666666663</v>
      </c>
      <c r="CN157" s="1">
        <f t="shared" si="711"/>
        <v>0.66666666666666663</v>
      </c>
      <c r="CO157" s="1">
        <f t="shared" si="712"/>
        <v>0</v>
      </c>
      <c r="CQ157" s="102"/>
      <c r="CR157" s="25" t="s">
        <v>40</v>
      </c>
      <c r="CS157" s="1">
        <f t="shared" si="713"/>
        <v>0</v>
      </c>
      <c r="CT157" s="1">
        <f t="shared" si="714"/>
        <v>0</v>
      </c>
      <c r="CU157" s="1">
        <f t="shared" si="715"/>
        <v>2</v>
      </c>
      <c r="CV157" s="1">
        <f t="shared" si="716"/>
        <v>2</v>
      </c>
      <c r="CW157" s="1">
        <f t="shared" si="717"/>
        <v>0</v>
      </c>
      <c r="CX157" s="1">
        <f t="shared" si="718"/>
        <v>0</v>
      </c>
      <c r="CY157" s="1">
        <f t="shared" si="719"/>
        <v>1</v>
      </c>
      <c r="CZ157" s="1">
        <f t="shared" si="720"/>
        <v>1</v>
      </c>
      <c r="DA157" s="1">
        <f t="shared" si="721"/>
        <v>0</v>
      </c>
      <c r="DC157" s="102"/>
      <c r="DD157" s="25" t="s">
        <v>40</v>
      </c>
      <c r="DE157" s="1">
        <f t="shared" si="722"/>
        <v>0</v>
      </c>
      <c r="DF157" s="1">
        <f t="shared" si="723"/>
        <v>4</v>
      </c>
      <c r="DG157" s="1">
        <f t="shared" si="724"/>
        <v>6</v>
      </c>
      <c r="DH157" s="1">
        <f t="shared" si="725"/>
        <v>10</v>
      </c>
      <c r="DI157" s="1">
        <f t="shared" si="733"/>
        <v>0</v>
      </c>
      <c r="DJ157" s="1">
        <f t="shared" si="726"/>
        <v>0.4</v>
      </c>
      <c r="DK157" s="1">
        <f t="shared" si="727"/>
        <v>0.6</v>
      </c>
      <c r="DL157" s="1">
        <f t="shared" si="734"/>
        <v>0.8</v>
      </c>
      <c r="DM157" s="1">
        <f t="shared" si="735"/>
        <v>0.34641016151377546</v>
      </c>
      <c r="DN157" s="102"/>
      <c r="DO157" s="25" t="s">
        <v>40</v>
      </c>
      <c r="DP157" s="62">
        <f t="shared" si="736"/>
        <v>6</v>
      </c>
      <c r="DQ157" s="62">
        <f t="shared" si="737"/>
        <v>0</v>
      </c>
      <c r="DR157" s="62">
        <f t="shared" si="738"/>
        <v>0</v>
      </c>
      <c r="DS157" s="1">
        <f t="shared" si="739"/>
        <v>6</v>
      </c>
      <c r="DT157" s="1">
        <f t="shared" si="740"/>
        <v>1</v>
      </c>
      <c r="DU157" s="1">
        <f t="shared" si="753"/>
        <v>0</v>
      </c>
      <c r="DV157" s="1">
        <f t="shared" si="741"/>
        <v>0</v>
      </c>
      <c r="DW157" s="1">
        <f t="shared" si="742"/>
        <v>0</v>
      </c>
      <c r="DX157" s="1">
        <f t="shared" si="743"/>
        <v>0</v>
      </c>
      <c r="DY157" s="25" t="s">
        <v>40</v>
      </c>
      <c r="DZ157" s="1">
        <f t="shared" si="744"/>
        <v>6</v>
      </c>
      <c r="EA157" s="1">
        <f t="shared" si="745"/>
        <v>4</v>
      </c>
      <c r="EB157" s="1">
        <f t="shared" si="746"/>
        <v>0</v>
      </c>
      <c r="EC157" s="1">
        <f t="shared" si="747"/>
        <v>10</v>
      </c>
      <c r="ED157" s="1">
        <f t="shared" si="748"/>
        <v>0.6</v>
      </c>
      <c r="EE157" s="1">
        <f t="shared" si="749"/>
        <v>0.4</v>
      </c>
      <c r="EF157" s="1">
        <f t="shared" si="750"/>
        <v>0</v>
      </c>
      <c r="EG157" s="1">
        <f t="shared" si="751"/>
        <v>0.2</v>
      </c>
      <c r="EH157" s="1">
        <f t="shared" si="752"/>
        <v>0.34641016151377546</v>
      </c>
      <c r="EI157" s="102"/>
      <c r="EJ157" s="25" t="s">
        <v>40</v>
      </c>
      <c r="EK157" s="62">
        <f t="shared" si="692"/>
        <v>6</v>
      </c>
      <c r="EL157" s="62">
        <f t="shared" si="693"/>
        <v>0</v>
      </c>
      <c r="EM157" s="62">
        <f t="shared" si="694"/>
        <v>0</v>
      </c>
      <c r="EN157" s="1">
        <f>EK157+EL157+EM157</f>
        <v>6</v>
      </c>
      <c r="EO157" s="1">
        <f>EK157/EN157</f>
        <v>1</v>
      </c>
      <c r="EP157" s="1">
        <f>EL157/EN157</f>
        <v>0</v>
      </c>
      <c r="EQ157" s="1">
        <f>EM157/EN157</f>
        <v>0</v>
      </c>
      <c r="ER157" s="1">
        <f>EQ157+EP157/2</f>
        <v>0</v>
      </c>
      <c r="ES157" s="1">
        <f>EP157*SIN(2*PI()/6)</f>
        <v>0</v>
      </c>
    </row>
    <row r="158" spans="1:149" x14ac:dyDescent="0.2">
      <c r="A158" s="102"/>
      <c r="B158" s="102"/>
      <c r="C158" s="105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S158" s="102"/>
      <c r="T158" s="105"/>
      <c r="AF158" s="102"/>
      <c r="AG158" s="105"/>
      <c r="AS158">
        <v>1.64</v>
      </c>
      <c r="AT158">
        <v>1.1399999999999999</v>
      </c>
      <c r="AU158" s="25" t="s">
        <v>256</v>
      </c>
      <c r="AV158" s="19">
        <v>6.12</v>
      </c>
      <c r="AW158" s="19">
        <v>0.15</v>
      </c>
      <c r="AX158" s="19">
        <v>1.64</v>
      </c>
      <c r="AY158" s="19">
        <v>6.36</v>
      </c>
      <c r="AZ158" s="19">
        <v>0.02</v>
      </c>
      <c r="BA158" s="19">
        <v>0.1</v>
      </c>
      <c r="BB158" s="19">
        <v>0</v>
      </c>
      <c r="BC158" s="19">
        <v>0</v>
      </c>
      <c r="BD158" s="19">
        <v>1.74</v>
      </c>
      <c r="BE158" s="19">
        <v>0</v>
      </c>
      <c r="BF158">
        <f>BE158+BD158+AV158+AT158</f>
        <v>9</v>
      </c>
      <c r="BH158">
        <f>8-AY158</f>
        <v>1.6399999999999997</v>
      </c>
      <c r="BI158">
        <f>AT158</f>
        <v>1.1399999999999999</v>
      </c>
      <c r="BS158" s="102"/>
      <c r="BT158" s="25" t="s">
        <v>256</v>
      </c>
      <c r="BU158" s="1">
        <f t="shared" si="695"/>
        <v>1.59</v>
      </c>
      <c r="BV158" s="1">
        <f t="shared" si="696"/>
        <v>0.37</v>
      </c>
      <c r="BW158" s="1">
        <f t="shared" si="697"/>
        <v>7.86</v>
      </c>
      <c r="BX158" s="1">
        <f t="shared" si="698"/>
        <v>9.82</v>
      </c>
      <c r="BY158" s="1">
        <f t="shared" si="699"/>
        <v>0.1619144602851324</v>
      </c>
      <c r="BZ158" s="1">
        <f t="shared" si="700"/>
        <v>3.7678207739307537E-2</v>
      </c>
      <c r="CA158" s="1">
        <f t="shared" si="701"/>
        <v>0.80040733197556013</v>
      </c>
      <c r="CB158" s="1">
        <f t="shared" si="702"/>
        <v>0.81924643584521395</v>
      </c>
      <c r="CC158" s="1">
        <f t="shared" si="703"/>
        <v>3.2630285071307767E-2</v>
      </c>
      <c r="CE158" s="102"/>
      <c r="CF158" s="25" t="s">
        <v>256</v>
      </c>
      <c r="CG158" s="1">
        <f t="shared" si="704"/>
        <v>1.59</v>
      </c>
      <c r="CH158" s="1">
        <f t="shared" si="705"/>
        <v>0.37</v>
      </c>
      <c r="CI158" s="1">
        <f t="shared" si="706"/>
        <v>2.62</v>
      </c>
      <c r="CJ158" s="1">
        <f t="shared" si="707"/>
        <v>4.58</v>
      </c>
      <c r="CK158" s="1">
        <f t="shared" si="708"/>
        <v>0.34716157205240178</v>
      </c>
      <c r="CL158" s="1">
        <f t="shared" si="709"/>
        <v>8.0786026200873357E-2</v>
      </c>
      <c r="CM158" s="1">
        <f t="shared" si="710"/>
        <v>0.57205240174672489</v>
      </c>
      <c r="CN158" s="1">
        <f t="shared" si="711"/>
        <v>0.61244541484716153</v>
      </c>
      <c r="CO158" s="1">
        <f t="shared" si="712"/>
        <v>6.996275096075158E-2</v>
      </c>
      <c r="CQ158" s="102"/>
      <c r="CR158" s="25" t="s">
        <v>256</v>
      </c>
      <c r="CS158" s="1">
        <f t="shared" si="713"/>
        <v>0.63500000000000001</v>
      </c>
      <c r="CT158" s="1">
        <f t="shared" si="714"/>
        <v>0.37</v>
      </c>
      <c r="CU158" s="1">
        <f t="shared" si="715"/>
        <v>2.62</v>
      </c>
      <c r="CV158" s="1">
        <f t="shared" si="716"/>
        <v>3.625</v>
      </c>
      <c r="CW158" s="1">
        <f t="shared" si="717"/>
        <v>0.17517241379310344</v>
      </c>
      <c r="CX158" s="1">
        <f t="shared" si="718"/>
        <v>0.10206896551724137</v>
      </c>
      <c r="CY158" s="1">
        <f t="shared" si="719"/>
        <v>0.72275862068965524</v>
      </c>
      <c r="CZ158" s="1">
        <f t="shared" si="720"/>
        <v>0.7737931034482759</v>
      </c>
      <c r="DA158" s="1">
        <f t="shared" si="721"/>
        <v>8.8394317075928902E-2</v>
      </c>
      <c r="DC158" s="102"/>
      <c r="DD158" s="25" t="s">
        <v>256</v>
      </c>
      <c r="DE158" s="1">
        <f t="shared" si="722"/>
        <v>1.64</v>
      </c>
      <c r="DF158" s="1">
        <f t="shared" si="723"/>
        <v>6.36</v>
      </c>
      <c r="DG158" s="1">
        <f t="shared" si="724"/>
        <v>7.86</v>
      </c>
      <c r="DH158" s="1">
        <f t="shared" si="725"/>
        <v>15.86</v>
      </c>
      <c r="DI158" s="1">
        <f t="shared" si="733"/>
        <v>0.10340479192938209</v>
      </c>
      <c r="DJ158" s="1">
        <f t="shared" si="726"/>
        <v>0.40100882723833547</v>
      </c>
      <c r="DK158" s="1">
        <f t="shared" si="727"/>
        <v>0.49558638083228251</v>
      </c>
      <c r="DL158" s="1">
        <f t="shared" si="734"/>
        <v>0.69609079445145028</v>
      </c>
      <c r="DM158" s="1">
        <f t="shared" si="735"/>
        <v>0.34728383153020365</v>
      </c>
      <c r="DN158" s="102"/>
      <c r="DO158" s="25" t="s">
        <v>256</v>
      </c>
      <c r="DP158" s="62">
        <f t="shared" si="736"/>
        <v>6.12</v>
      </c>
      <c r="DQ158" s="62">
        <f t="shared" si="737"/>
        <v>1.1399999999999999</v>
      </c>
      <c r="DR158" s="62">
        <f t="shared" si="738"/>
        <v>1.74</v>
      </c>
      <c r="DS158" s="1">
        <f t="shared" si="739"/>
        <v>9</v>
      </c>
      <c r="DT158" s="1">
        <f t="shared" si="740"/>
        <v>0.68</v>
      </c>
      <c r="DU158" s="1">
        <f t="shared" si="753"/>
        <v>0.12666666666666665</v>
      </c>
      <c r="DV158" s="1">
        <f t="shared" si="741"/>
        <v>0.19333333333333333</v>
      </c>
      <c r="DW158" s="1">
        <f t="shared" si="742"/>
        <v>0.25666666666666665</v>
      </c>
      <c r="DX158" s="1">
        <f t="shared" si="743"/>
        <v>0.10969655114602887</v>
      </c>
      <c r="DY158" s="25" t="s">
        <v>256</v>
      </c>
      <c r="DZ158" s="1">
        <f t="shared" si="744"/>
        <v>7.86</v>
      </c>
      <c r="EA158" s="1">
        <f t="shared" si="745"/>
        <v>6.36</v>
      </c>
      <c r="EB158" s="1">
        <f t="shared" si="746"/>
        <v>1.64</v>
      </c>
      <c r="EC158" s="1">
        <f t="shared" si="747"/>
        <v>15.860000000000001</v>
      </c>
      <c r="ED158" s="1">
        <f t="shared" si="748"/>
        <v>0.49558638083228246</v>
      </c>
      <c r="EE158" s="1">
        <f t="shared" si="749"/>
        <v>0.40100882723833542</v>
      </c>
      <c r="EF158" s="1">
        <f t="shared" si="750"/>
        <v>0.10340479192938208</v>
      </c>
      <c r="EG158" s="1">
        <f t="shared" si="751"/>
        <v>0.30390920554854978</v>
      </c>
      <c r="EH158" s="1">
        <f t="shared" si="752"/>
        <v>0.34728383153020359</v>
      </c>
      <c r="EI158" s="102"/>
      <c r="EJ158" s="25" t="s">
        <v>256</v>
      </c>
      <c r="EK158" s="62">
        <f>AV158</f>
        <v>6.12</v>
      </c>
      <c r="EL158" s="62">
        <f t="shared" si="693"/>
        <v>1.64</v>
      </c>
      <c r="EM158" s="62">
        <f t="shared" si="694"/>
        <v>1.74</v>
      </c>
      <c r="EN158" s="1">
        <f>EK158+EL158+EM158</f>
        <v>9.5</v>
      </c>
      <c r="EO158" s="1">
        <f>EK158/EN158</f>
        <v>0.64421052631578946</v>
      </c>
      <c r="EP158" s="1">
        <f>EL158/EN158</f>
        <v>0.17263157894736841</v>
      </c>
      <c r="EQ158" s="1">
        <f>EM158/EN158</f>
        <v>0.1831578947368421</v>
      </c>
      <c r="ER158" s="1">
        <f>EQ158+EP158/2</f>
        <v>0.26947368421052631</v>
      </c>
      <c r="ES158" s="1">
        <f>EP158*SIN(2*PI()/6)</f>
        <v>0.14950333286383993</v>
      </c>
    </row>
    <row r="159" spans="1:149" x14ac:dyDescent="0.2">
      <c r="A159" s="102"/>
      <c r="B159" s="102"/>
      <c r="C159" s="105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S159" s="102"/>
      <c r="T159" s="105"/>
      <c r="AF159" s="102"/>
      <c r="AG159" s="105"/>
      <c r="AS159">
        <f t="shared" si="728"/>
        <v>1.37</v>
      </c>
      <c r="AT159">
        <f t="shared" si="729"/>
        <v>1.1200000000000001</v>
      </c>
      <c r="AU159" s="25" t="s">
        <v>257</v>
      </c>
      <c r="AV159" s="19">
        <v>2.95</v>
      </c>
      <c r="AW159" s="19">
        <v>0</v>
      </c>
      <c r="AX159" s="19">
        <v>2.4900000000000002</v>
      </c>
      <c r="AY159" s="19">
        <v>2.63</v>
      </c>
      <c r="AZ159" s="19">
        <v>0</v>
      </c>
      <c r="BA159" s="19">
        <v>0.02</v>
      </c>
      <c r="BB159" s="19">
        <v>0</v>
      </c>
      <c r="BC159" s="19">
        <v>0.01</v>
      </c>
      <c r="BD159" s="19">
        <v>1.71</v>
      </c>
      <c r="BE159" s="19">
        <v>0.22</v>
      </c>
      <c r="BF159">
        <f>BE159+BD159+AV159+AT159</f>
        <v>6</v>
      </c>
      <c r="BH159">
        <f>4-AY159</f>
        <v>1.37</v>
      </c>
      <c r="BI159">
        <f>AT159</f>
        <v>1.1200000000000001</v>
      </c>
      <c r="BS159" s="102"/>
      <c r="BT159" s="25" t="s">
        <v>257</v>
      </c>
      <c r="BU159" s="1">
        <f>AY159/4</f>
        <v>0.65749999999999997</v>
      </c>
      <c r="BV159" s="1">
        <f t="shared" si="696"/>
        <v>0.04</v>
      </c>
      <c r="BW159" s="1">
        <f t="shared" si="697"/>
        <v>4.67</v>
      </c>
      <c r="BX159" s="1">
        <f t="shared" si="698"/>
        <v>5.3674999999999997</v>
      </c>
      <c r="BY159" s="1">
        <f t="shared" si="699"/>
        <v>0.12249650675360969</v>
      </c>
      <c r="BZ159" s="1">
        <f t="shared" si="700"/>
        <v>7.4522589659990687E-3</v>
      </c>
      <c r="CA159" s="1">
        <f t="shared" si="701"/>
        <v>0.87005123428039133</v>
      </c>
      <c r="CB159" s="1">
        <f t="shared" si="702"/>
        <v>0.87377736376339088</v>
      </c>
      <c r="CC159" s="1">
        <f t="shared" si="703"/>
        <v>6.4538455801355461E-3</v>
      </c>
      <c r="CE159" s="102"/>
      <c r="CF159" s="25" t="s">
        <v>257</v>
      </c>
      <c r="CG159" s="1">
        <f t="shared" si="704"/>
        <v>0.65749999999999997</v>
      </c>
      <c r="CH159" s="1">
        <f t="shared" si="705"/>
        <v>0.04</v>
      </c>
      <c r="CI159" s="1">
        <f t="shared" si="706"/>
        <v>1.5566666666666666</v>
      </c>
      <c r="CJ159" s="1">
        <f t="shared" si="707"/>
        <v>2.2541666666666664</v>
      </c>
      <c r="CK159" s="1">
        <f t="shared" si="708"/>
        <v>0.29168207024029574</v>
      </c>
      <c r="CL159" s="1">
        <f t="shared" si="709"/>
        <v>1.7744916820702405E-2</v>
      </c>
      <c r="CM159" s="1">
        <f t="shared" si="710"/>
        <v>0.69057301293900186</v>
      </c>
      <c r="CN159" s="1">
        <f t="shared" si="711"/>
        <v>0.69944547134935309</v>
      </c>
      <c r="CO159" s="1">
        <f t="shared" si="712"/>
        <v>1.5367548754770076E-2</v>
      </c>
      <c r="CQ159" s="102"/>
      <c r="CR159" s="25" t="s">
        <v>257</v>
      </c>
      <c r="CS159" s="1">
        <f t="shared" si="713"/>
        <v>1.3350000000000002</v>
      </c>
      <c r="CT159" s="1">
        <f t="shared" si="714"/>
        <v>0.04</v>
      </c>
      <c r="CU159" s="1">
        <f t="shared" si="715"/>
        <v>1.5566666666666666</v>
      </c>
      <c r="CV159" s="1">
        <f t="shared" si="716"/>
        <v>2.9316666666666666</v>
      </c>
      <c r="CW159" s="1">
        <f t="shared" si="717"/>
        <v>0.45537237066515074</v>
      </c>
      <c r="CX159" s="1">
        <f t="shared" si="718"/>
        <v>1.3644115974985788E-2</v>
      </c>
      <c r="CY159" s="1">
        <f t="shared" si="719"/>
        <v>0.5309835133598636</v>
      </c>
      <c r="CZ159" s="1">
        <f t="shared" si="720"/>
        <v>0.53780557134735651</v>
      </c>
      <c r="DA159" s="1">
        <f t="shared" si="721"/>
        <v>1.1816151046518777E-2</v>
      </c>
      <c r="DC159" s="102"/>
      <c r="DD159" s="25" t="s">
        <v>257</v>
      </c>
      <c r="DE159" s="1">
        <f t="shared" si="722"/>
        <v>2.4900000000000002</v>
      </c>
      <c r="DF159" s="1">
        <f t="shared" si="723"/>
        <v>2.63</v>
      </c>
      <c r="DG159" s="1">
        <f t="shared" si="724"/>
        <v>4.67</v>
      </c>
      <c r="DH159" s="1">
        <f t="shared" si="725"/>
        <v>9.7899999999999991</v>
      </c>
      <c r="DI159" s="1">
        <f t="shared" si="733"/>
        <v>0.25434116445352406</v>
      </c>
      <c r="DJ159" s="1">
        <f t="shared" si="726"/>
        <v>0.26864147088866192</v>
      </c>
      <c r="DK159" s="1">
        <f t="shared" si="727"/>
        <v>0.47701736465781414</v>
      </c>
      <c r="DL159" s="1">
        <f t="shared" si="734"/>
        <v>0.61133810010214507</v>
      </c>
      <c r="DM159" s="1">
        <f t="shared" si="735"/>
        <v>0.23265033829959894</v>
      </c>
      <c r="DN159" s="102"/>
      <c r="DO159" s="25" t="s">
        <v>257</v>
      </c>
      <c r="DP159" s="62">
        <f>AV159</f>
        <v>2.95</v>
      </c>
      <c r="DQ159" s="62">
        <f>BI159</f>
        <v>1.1200000000000001</v>
      </c>
      <c r="DR159" s="62">
        <f>BD159+BE159</f>
        <v>1.93</v>
      </c>
      <c r="DS159" s="1">
        <f>DP159+DQ159+DR159</f>
        <v>6</v>
      </c>
      <c r="DT159" s="1">
        <f>DP159/DS159</f>
        <v>0.4916666666666667</v>
      </c>
      <c r="DU159" s="1">
        <f>DQ159/DS159</f>
        <v>0.18666666666666668</v>
      </c>
      <c r="DV159" s="1">
        <f>DR159/DS159</f>
        <v>0.32166666666666666</v>
      </c>
      <c r="DW159" s="1">
        <f>DV159+DU159/2</f>
        <v>0.41499999999999998</v>
      </c>
      <c r="DX159" s="1">
        <f>DU159*SIN(2*PI()/6)</f>
        <v>0.16165807537309521</v>
      </c>
      <c r="DY159" s="25" t="s">
        <v>257</v>
      </c>
      <c r="DZ159" s="1">
        <f t="shared" si="744"/>
        <v>4.88</v>
      </c>
      <c r="EA159" s="1">
        <f t="shared" si="745"/>
        <v>2.63</v>
      </c>
      <c r="EB159" s="1">
        <f t="shared" si="746"/>
        <v>2.4900000000000002</v>
      </c>
      <c r="EC159" s="1">
        <f t="shared" si="747"/>
        <v>10</v>
      </c>
      <c r="ED159" s="1">
        <f t="shared" si="748"/>
        <v>0.48799999999999999</v>
      </c>
      <c r="EE159" s="1">
        <f t="shared" si="749"/>
        <v>0.26300000000000001</v>
      </c>
      <c r="EF159" s="1">
        <f t="shared" si="750"/>
        <v>0.24900000000000003</v>
      </c>
      <c r="EG159" s="1">
        <f t="shared" si="751"/>
        <v>0.38050000000000006</v>
      </c>
      <c r="EH159" s="1">
        <f t="shared" si="752"/>
        <v>0.22776468119530735</v>
      </c>
      <c r="EI159" s="102"/>
      <c r="EJ159" s="25" t="s">
        <v>257</v>
      </c>
      <c r="EK159" s="62">
        <f t="shared" si="692"/>
        <v>2.95</v>
      </c>
      <c r="EL159" s="62">
        <f t="shared" si="693"/>
        <v>2.4900000000000002</v>
      </c>
      <c r="EM159" s="62">
        <f t="shared" si="694"/>
        <v>1.71</v>
      </c>
      <c r="EN159" s="1">
        <f>EK159+EL159+EM159</f>
        <v>7.15</v>
      </c>
      <c r="EO159" s="1">
        <f>EK159/EN159</f>
        <v>0.41258741258741261</v>
      </c>
      <c r="EP159" s="1">
        <f>EL159/EN159</f>
        <v>0.34825174825174826</v>
      </c>
      <c r="EQ159" s="1">
        <f>EM159/EN159</f>
        <v>0.23916083916083913</v>
      </c>
      <c r="ER159" s="1">
        <f>EQ159+EP159/2</f>
        <v>0.41328671328671329</v>
      </c>
      <c r="ES159" s="1">
        <f>EP159*SIN(2*PI()/6)</f>
        <v>0.30159486089835696</v>
      </c>
    </row>
    <row r="160" spans="1:149" ht="13.5" thickBot="1" x14ac:dyDescent="0.25">
      <c r="A160" s="102"/>
      <c r="B160" s="102"/>
      <c r="C160" s="105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S160" s="102"/>
      <c r="T160" s="105"/>
      <c r="AF160" s="102"/>
      <c r="AG160" s="105"/>
      <c r="AU160" s="25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S160" s="102"/>
      <c r="BT160" s="25"/>
      <c r="BU160" s="1"/>
      <c r="BV160" s="1"/>
      <c r="BW160" s="1"/>
      <c r="BX160" s="1"/>
      <c r="BY160" s="1"/>
      <c r="BZ160" s="1"/>
      <c r="CA160" s="1"/>
      <c r="CB160" s="1"/>
      <c r="CC160" s="1"/>
      <c r="CE160" s="102"/>
      <c r="CF160" s="25"/>
      <c r="CG160" s="1"/>
      <c r="CH160" s="1"/>
      <c r="CI160" s="1"/>
      <c r="CJ160" s="1"/>
      <c r="CK160" s="1"/>
      <c r="CL160" s="1"/>
      <c r="CM160" s="1"/>
      <c r="CN160" s="1"/>
      <c r="CO160" s="1"/>
      <c r="CQ160" s="102"/>
      <c r="CR160" s="25"/>
      <c r="CS160" s="1"/>
      <c r="CT160" s="1"/>
      <c r="CU160" s="1"/>
      <c r="CV160" s="1"/>
      <c r="CW160" s="1"/>
      <c r="CX160" s="1"/>
      <c r="CY160" s="1"/>
      <c r="CZ160" s="1"/>
      <c r="DA160" s="1"/>
      <c r="DC160" s="102"/>
      <c r="DD160" s="25"/>
      <c r="DE160" s="1"/>
      <c r="DF160" s="1"/>
      <c r="DG160" s="1"/>
      <c r="DH160" s="1"/>
      <c r="DI160" s="1"/>
      <c r="DJ160" s="1"/>
      <c r="DK160" s="1"/>
      <c r="DL160" s="1"/>
      <c r="DM160" s="1"/>
      <c r="DN160" s="102"/>
      <c r="DO160" s="25"/>
      <c r="DP160" s="62">
        <v>0</v>
      </c>
      <c r="DQ160" s="62">
        <v>0</v>
      </c>
      <c r="DR160" s="62">
        <v>2</v>
      </c>
      <c r="DS160" s="1">
        <f>DP160+DQ160+DR160</f>
        <v>2</v>
      </c>
      <c r="DT160" s="1">
        <f>DP160/DS160</f>
        <v>0</v>
      </c>
      <c r="DU160" s="1">
        <f>DQ160/DS160</f>
        <v>0</v>
      </c>
      <c r="DV160" s="1">
        <f>DR160/DS160</f>
        <v>1</v>
      </c>
      <c r="DW160" s="1">
        <f>DV160+DU160/2</f>
        <v>1</v>
      </c>
      <c r="DX160" s="1">
        <f>DU160*SIN(2*PI()/6)</f>
        <v>0</v>
      </c>
      <c r="DY160" s="25"/>
      <c r="DZ160" s="1">
        <v>2</v>
      </c>
      <c r="EA160" s="1">
        <v>3.7</v>
      </c>
      <c r="EB160" s="1">
        <v>0.3</v>
      </c>
      <c r="EC160" s="1">
        <f>DZ160+EA160+EB160</f>
        <v>6</v>
      </c>
      <c r="ED160" s="1">
        <f>DZ160/EC160</f>
        <v>0.33333333333333331</v>
      </c>
      <c r="EE160" s="1">
        <f>EA160/EC160</f>
        <v>0.6166666666666667</v>
      </c>
      <c r="EF160" s="1">
        <f>EB160/EC160</f>
        <v>4.9999999999999996E-2</v>
      </c>
      <c r="EG160" s="1">
        <f>EF160+EE160/2</f>
        <v>0.35833333333333334</v>
      </c>
      <c r="EH160" s="1">
        <f>EE160*SIN(2*PI()/6)</f>
        <v>0.53404899900040381</v>
      </c>
      <c r="EI160" s="102"/>
      <c r="EJ160" s="25" t="s">
        <v>266</v>
      </c>
      <c r="EK160" s="62">
        <v>0</v>
      </c>
      <c r="EL160" s="62">
        <v>0.3</v>
      </c>
      <c r="EM160" s="62">
        <v>2</v>
      </c>
      <c r="EN160" s="1">
        <f>EK160+EL160+EM160</f>
        <v>2.2999999999999998</v>
      </c>
      <c r="EO160" s="1">
        <f>EK160/EN160</f>
        <v>0</v>
      </c>
      <c r="EP160" s="1">
        <f>EL160/EN160</f>
        <v>0.13043478260869565</v>
      </c>
      <c r="EQ160" s="1">
        <f>EM160/EN160</f>
        <v>0.86956521739130443</v>
      </c>
      <c r="ER160" s="1">
        <f>EQ160+EP160/2</f>
        <v>0.93478260869565222</v>
      </c>
      <c r="ES160" s="1">
        <f>EP160*SIN(2*PI()/6)</f>
        <v>0.11295983527623112</v>
      </c>
    </row>
    <row r="161" spans="1:149" ht="13.5" thickBot="1" x14ac:dyDescent="0.25">
      <c r="A161" s="102"/>
      <c r="B161" s="102"/>
      <c r="C161" s="105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S161" s="102"/>
      <c r="T161" s="105"/>
      <c r="AF161" s="102"/>
      <c r="AG161" s="105"/>
      <c r="AU161"/>
      <c r="AV161" s="20" t="s">
        <v>17</v>
      </c>
      <c r="AW161" s="20" t="s">
        <v>24</v>
      </c>
      <c r="AX161" s="20" t="s">
        <v>16</v>
      </c>
      <c r="AY161" s="20" t="s">
        <v>18</v>
      </c>
      <c r="AZ161" s="20" t="s">
        <v>19</v>
      </c>
      <c r="BA161" s="20" t="s">
        <v>20</v>
      </c>
      <c r="BB161" s="20" t="s">
        <v>21</v>
      </c>
      <c r="BC161" s="20" t="s">
        <v>22</v>
      </c>
      <c r="BD161" s="20" t="s">
        <v>51</v>
      </c>
      <c r="BE161" s="20" t="s">
        <v>50</v>
      </c>
      <c r="BH161" s="200" t="s">
        <v>10</v>
      </c>
      <c r="BI161" s="200" t="s">
        <v>49</v>
      </c>
      <c r="BS161" s="102"/>
      <c r="BT161" s="105"/>
      <c r="BU161" s="8" t="s">
        <v>31</v>
      </c>
      <c r="BV161" s="9" t="s">
        <v>32</v>
      </c>
      <c r="BW161" s="10" t="s">
        <v>53</v>
      </c>
      <c r="BX161" s="11" t="s">
        <v>9</v>
      </c>
      <c r="BY161" s="12" t="s">
        <v>31</v>
      </c>
      <c r="BZ161" s="9" t="s">
        <v>32</v>
      </c>
      <c r="CA161" s="12" t="s">
        <v>33</v>
      </c>
      <c r="CB161" s="54" t="s">
        <v>60</v>
      </c>
      <c r="CC161" s="55" t="s">
        <v>61</v>
      </c>
      <c r="CG161" s="12" t="s">
        <v>31</v>
      </c>
      <c r="CH161" s="9" t="s">
        <v>32</v>
      </c>
      <c r="CI161" s="10" t="s">
        <v>37</v>
      </c>
      <c r="CJ161" s="11" t="s">
        <v>9</v>
      </c>
      <c r="CK161" s="12" t="s">
        <v>31</v>
      </c>
      <c r="CL161" s="9" t="s">
        <v>32</v>
      </c>
      <c r="CM161" s="12" t="s">
        <v>37</v>
      </c>
      <c r="CN161" s="54" t="s">
        <v>60</v>
      </c>
      <c r="CO161" s="55" t="s">
        <v>61</v>
      </c>
      <c r="CS161" s="11" t="s">
        <v>35</v>
      </c>
      <c r="CT161" s="8" t="s">
        <v>36</v>
      </c>
      <c r="CU161" s="10" t="s">
        <v>37</v>
      </c>
      <c r="CV161" s="11" t="s">
        <v>9</v>
      </c>
      <c r="CW161" s="11" t="s">
        <v>35</v>
      </c>
      <c r="CX161" s="8" t="s">
        <v>36</v>
      </c>
      <c r="CY161" s="10" t="s">
        <v>37</v>
      </c>
      <c r="CZ161" s="54" t="s">
        <v>60</v>
      </c>
      <c r="DA161" s="55" t="s">
        <v>61</v>
      </c>
      <c r="DE161" s="8" t="s">
        <v>62</v>
      </c>
      <c r="DF161" s="11" t="s">
        <v>18</v>
      </c>
      <c r="DG161" s="10" t="s">
        <v>68</v>
      </c>
      <c r="DH161" s="11" t="s">
        <v>9</v>
      </c>
      <c r="DI161" s="8" t="s">
        <v>62</v>
      </c>
      <c r="DJ161" s="11" t="s">
        <v>18</v>
      </c>
      <c r="DK161" s="10" t="s">
        <v>68</v>
      </c>
      <c r="DL161" s="54" t="s">
        <v>60</v>
      </c>
      <c r="DM161" s="55" t="s">
        <v>61</v>
      </c>
      <c r="DP161" s="8" t="s">
        <v>17</v>
      </c>
      <c r="DQ161" s="11" t="s">
        <v>253</v>
      </c>
      <c r="DR161" s="10" t="s">
        <v>23</v>
      </c>
      <c r="DS161" s="11" t="s">
        <v>9</v>
      </c>
      <c r="DT161" s="8" t="s">
        <v>17</v>
      </c>
      <c r="DU161" s="11" t="s">
        <v>253</v>
      </c>
      <c r="DV161" s="10" t="s">
        <v>23</v>
      </c>
      <c r="DW161" s="54" t="s">
        <v>60</v>
      </c>
      <c r="DX161" s="55" t="s">
        <v>61</v>
      </c>
      <c r="DZ161" s="8" t="s">
        <v>254</v>
      </c>
      <c r="EA161" s="11" t="s">
        <v>18</v>
      </c>
      <c r="EB161" s="10" t="s">
        <v>255</v>
      </c>
      <c r="EC161" s="11" t="s">
        <v>9</v>
      </c>
      <c r="ED161" s="8" t="s">
        <v>254</v>
      </c>
      <c r="EE161" s="11" t="s">
        <v>18</v>
      </c>
      <c r="EF161" s="10" t="s">
        <v>255</v>
      </c>
      <c r="EG161" s="54" t="s">
        <v>60</v>
      </c>
      <c r="EH161" s="55" t="s">
        <v>61</v>
      </c>
      <c r="EK161" s="8" t="s">
        <v>17</v>
      </c>
      <c r="EL161" s="11" t="s">
        <v>264</v>
      </c>
      <c r="EM161" s="10" t="s">
        <v>23</v>
      </c>
      <c r="EN161" s="11" t="s">
        <v>9</v>
      </c>
      <c r="EO161" s="8" t="s">
        <v>17</v>
      </c>
      <c r="EP161" s="11" t="s">
        <v>264</v>
      </c>
      <c r="EQ161" s="10" t="s">
        <v>23</v>
      </c>
      <c r="ER161" s="54" t="s">
        <v>60</v>
      </c>
      <c r="ES161" s="55" t="s">
        <v>61</v>
      </c>
    </row>
    <row r="162" spans="1:149" ht="13.5" thickBot="1" x14ac:dyDescent="0.25">
      <c r="A162" s="102"/>
      <c r="B162" s="102"/>
      <c r="C162" s="105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S162" s="102"/>
      <c r="T162" s="105"/>
      <c r="AF162" s="102"/>
      <c r="AG162" s="105"/>
      <c r="AT162" s="102"/>
      <c r="AU162" s="105"/>
      <c r="BH162" s="201"/>
      <c r="BI162" s="201"/>
      <c r="BS162" s="102"/>
      <c r="BT162" s="105"/>
      <c r="BU162" s="1"/>
      <c r="BV162" s="1"/>
      <c r="BW162" s="1"/>
      <c r="BX162" s="1"/>
      <c r="BY162" s="1"/>
      <c r="BZ162" s="1"/>
      <c r="CA162" s="1"/>
      <c r="CB162" s="1"/>
      <c r="CC162" s="1"/>
      <c r="CE162" s="102"/>
      <c r="CF162" s="105"/>
      <c r="CQ162" s="102"/>
      <c r="CR162" s="105"/>
      <c r="DC162" s="102"/>
      <c r="DD162" s="105"/>
      <c r="DN162" s="102"/>
      <c r="DO162" s="163"/>
      <c r="DP162" s="17"/>
      <c r="DQ162" s="17"/>
      <c r="DR162" s="17"/>
      <c r="DS162" s="1"/>
      <c r="DT162" s="1"/>
      <c r="DU162" s="1"/>
      <c r="DV162" s="1"/>
      <c r="DW162" s="1"/>
      <c r="DX162" s="1"/>
      <c r="DZ162" s="17"/>
      <c r="EA162" s="17"/>
      <c r="EB162" s="17"/>
      <c r="EI162" s="102"/>
      <c r="EJ162" s="163"/>
      <c r="EK162" s="17"/>
      <c r="EL162" s="17"/>
      <c r="EM162" s="17"/>
      <c r="EN162" s="1"/>
      <c r="EO162" s="1"/>
      <c r="EP162" s="1"/>
      <c r="EQ162" s="1"/>
      <c r="ER162" s="1"/>
      <c r="ES162" s="1"/>
    </row>
    <row r="163" spans="1:149" x14ac:dyDescent="0.2">
      <c r="A163" s="102"/>
      <c r="B163" s="102"/>
      <c r="C163" s="105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S163" s="102"/>
      <c r="T163" s="105"/>
      <c r="AF163" s="102"/>
      <c r="AG163" s="105"/>
      <c r="AT163" s="102"/>
      <c r="AU163" s="105"/>
      <c r="BS163" s="102"/>
      <c r="BT163" s="105"/>
      <c r="BU163" s="1"/>
      <c r="BV163" s="1"/>
      <c r="BW163" s="1"/>
      <c r="BX163" s="1"/>
      <c r="BY163" s="1"/>
      <c r="BZ163" s="1"/>
      <c r="CA163" s="1"/>
      <c r="CB163" s="1"/>
      <c r="CC163" s="1"/>
      <c r="CE163" s="102"/>
      <c r="CF163" s="105"/>
      <c r="CQ163" s="102"/>
      <c r="CR163" s="105"/>
      <c r="DC163" s="102"/>
      <c r="DD163" s="105"/>
      <c r="DN163" s="102"/>
      <c r="DO163" s="163"/>
      <c r="DP163" s="17"/>
      <c r="DQ163" s="17"/>
      <c r="DR163" s="17"/>
      <c r="DS163" s="1"/>
      <c r="DT163" s="1"/>
      <c r="DU163" s="1"/>
      <c r="DV163" s="1"/>
      <c r="DW163" s="1"/>
      <c r="DX163" s="1"/>
      <c r="DZ163" s="17"/>
      <c r="EA163" s="17"/>
      <c r="EB163" s="17"/>
      <c r="EI163" s="102"/>
      <c r="EJ163" s="163"/>
      <c r="EK163" s="17"/>
      <c r="EL163" s="17"/>
      <c r="EM163" s="17"/>
      <c r="EN163" s="1"/>
      <c r="EO163" s="1"/>
      <c r="EP163" s="1"/>
      <c r="EQ163" s="1"/>
      <c r="ER163" s="1"/>
      <c r="ES163" s="1"/>
    </row>
    <row r="164" spans="1:149" x14ac:dyDescent="0.2">
      <c r="A164" s="102"/>
      <c r="B164" s="102"/>
      <c r="C164" s="105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S164" s="102"/>
      <c r="T164" s="105"/>
      <c r="AF164" s="102"/>
      <c r="AG164" s="105"/>
      <c r="AT164" s="102"/>
      <c r="AU164" s="105"/>
      <c r="BS164" s="102"/>
      <c r="BT164" s="105"/>
      <c r="BU164" s="1"/>
      <c r="BV164" s="1"/>
      <c r="BW164" s="1"/>
      <c r="BX164" s="1"/>
      <c r="BY164" s="1"/>
      <c r="BZ164" s="1"/>
      <c r="CA164" s="1"/>
      <c r="CB164" s="1"/>
      <c r="CC164" s="1"/>
      <c r="CE164" s="102"/>
      <c r="CF164" s="105"/>
      <c r="CQ164" s="102"/>
      <c r="CR164" s="105"/>
      <c r="DC164" s="102"/>
      <c r="DD164" s="105"/>
      <c r="DN164" s="102"/>
      <c r="DO164" s="163"/>
      <c r="DP164" s="17"/>
      <c r="DQ164" s="17"/>
      <c r="DR164" s="17"/>
      <c r="DS164" s="67"/>
      <c r="DT164" s="67"/>
      <c r="DU164" s="67"/>
      <c r="DV164" s="67"/>
      <c r="DW164" s="67"/>
      <c r="DX164" s="67"/>
      <c r="DZ164" s="17"/>
      <c r="EA164" s="17"/>
      <c r="EB164" s="17"/>
      <c r="EI164" s="102"/>
      <c r="EJ164" s="163"/>
      <c r="EK164" s="17"/>
      <c r="EL164" s="17"/>
      <c r="EM164" s="17"/>
      <c r="EN164" s="67"/>
      <c r="EO164" s="67"/>
      <c r="EP164" s="67"/>
      <c r="EQ164" s="1"/>
      <c r="ER164" s="67"/>
      <c r="ES164" s="67"/>
    </row>
    <row r="165" spans="1:149" x14ac:dyDescent="0.2">
      <c r="A165" s="102"/>
      <c r="B165" s="102"/>
      <c r="C165" s="105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S165" s="102"/>
      <c r="T165" s="105"/>
      <c r="AF165" s="102"/>
      <c r="AG165" s="105"/>
      <c r="AT165" s="102"/>
      <c r="AU165" s="105"/>
      <c r="BS165" s="102"/>
      <c r="BT165" s="105"/>
      <c r="CE165" s="102"/>
      <c r="CF165" s="105"/>
      <c r="CQ165" s="102"/>
      <c r="CR165" s="105"/>
      <c r="DC165" s="102"/>
      <c r="DD165" s="105"/>
      <c r="DN165" s="102"/>
      <c r="DO165" s="163"/>
      <c r="DP165" s="17"/>
      <c r="DQ165" s="1"/>
      <c r="DR165" s="1"/>
      <c r="DS165" s="1"/>
      <c r="DT165" s="1"/>
      <c r="DU165" s="1"/>
      <c r="DV165" s="1"/>
      <c r="DW165" s="1"/>
      <c r="DX165" s="1"/>
      <c r="DZ165" s="17"/>
      <c r="EA165" s="17"/>
      <c r="EB165" s="17"/>
      <c r="EI165" s="102"/>
      <c r="EJ165" s="163"/>
      <c r="EK165" s="17"/>
      <c r="EL165" s="1"/>
      <c r="EM165" s="1"/>
      <c r="EN165" s="1"/>
      <c r="EO165" s="1"/>
      <c r="EP165" s="1"/>
      <c r="EQ165" s="1"/>
      <c r="ER165" s="1"/>
      <c r="ES165" s="1"/>
    </row>
    <row r="166" spans="1:149" x14ac:dyDescent="0.2">
      <c r="A166" s="102"/>
      <c r="B166" s="102"/>
      <c r="C166" s="105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S166" s="102"/>
      <c r="T166" s="105"/>
      <c r="AF166" s="102"/>
      <c r="AG166" s="105"/>
      <c r="AT166" s="102"/>
      <c r="AU166" s="105"/>
      <c r="BS166" s="102"/>
      <c r="BT166" s="105"/>
      <c r="CE166" s="102"/>
      <c r="CF166" s="105"/>
      <c r="CQ166" s="102"/>
      <c r="CR166" s="105"/>
      <c r="DC166" s="102"/>
      <c r="DD166" s="105"/>
      <c r="DN166" s="102"/>
      <c r="DO166" s="164"/>
      <c r="DP166" s="1"/>
      <c r="DQ166" s="1"/>
      <c r="DR166" s="1"/>
      <c r="DS166" s="1"/>
      <c r="DT166" s="1"/>
      <c r="DU166" s="1"/>
      <c r="DV166" s="1"/>
      <c r="DW166" s="1"/>
      <c r="DX166" s="1"/>
      <c r="EI166" s="102"/>
      <c r="EJ166" s="164"/>
      <c r="EK166" s="1"/>
      <c r="EL166" s="1"/>
      <c r="EM166" s="1"/>
      <c r="EN166" s="1"/>
      <c r="EO166" s="1"/>
      <c r="EP166" s="1"/>
      <c r="EQ166" s="1"/>
      <c r="ER166" s="1"/>
      <c r="ES166" s="1"/>
    </row>
    <row r="167" spans="1:149" x14ac:dyDescent="0.2">
      <c r="A167" s="102"/>
      <c r="B167" s="102"/>
      <c r="C167" s="105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S167" s="102"/>
      <c r="T167" s="105"/>
      <c r="AF167" s="102"/>
      <c r="AG167" s="105"/>
      <c r="AT167" s="102"/>
      <c r="AU167" s="105"/>
      <c r="BS167" s="102"/>
      <c r="BT167" s="105"/>
      <c r="CE167" s="102"/>
      <c r="CF167" s="105"/>
      <c r="CQ167" s="102"/>
      <c r="CR167" s="105"/>
      <c r="DC167" s="102"/>
      <c r="DD167" s="105"/>
      <c r="DN167" s="102"/>
      <c r="DO167" s="164"/>
      <c r="DP167" s="1"/>
      <c r="DQ167" s="1"/>
      <c r="DR167" s="1"/>
      <c r="DS167" s="1"/>
      <c r="DT167" s="1"/>
      <c r="DU167" s="1"/>
      <c r="DV167" s="1"/>
      <c r="DW167" s="1"/>
      <c r="DX167" s="1"/>
      <c r="EI167" s="102"/>
      <c r="EJ167" s="164"/>
      <c r="EK167" s="1"/>
      <c r="EL167" s="1"/>
      <c r="EM167" s="1"/>
      <c r="EN167" s="1"/>
      <c r="EO167" s="1"/>
      <c r="EP167" s="1"/>
      <c r="EQ167" s="1"/>
      <c r="ER167" s="1"/>
      <c r="ES167" s="1"/>
    </row>
    <row r="168" spans="1:149" x14ac:dyDescent="0.2">
      <c r="A168" s="102"/>
      <c r="B168" s="102"/>
      <c r="C168" s="105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S168" s="102"/>
      <c r="T168" s="105"/>
      <c r="AF168" s="102"/>
      <c r="AG168" s="105"/>
      <c r="AT168" s="102"/>
      <c r="AU168" s="105"/>
      <c r="BS168" s="102"/>
      <c r="BT168" s="105"/>
      <c r="CE168" s="102"/>
      <c r="CF168" s="105"/>
      <c r="CQ168" s="102"/>
      <c r="CR168" s="105"/>
      <c r="DC168" s="102"/>
      <c r="DD168" s="105"/>
      <c r="DN168" s="102"/>
      <c r="DO168" s="164"/>
      <c r="DP168" s="1"/>
      <c r="DQ168" s="1"/>
      <c r="DR168" s="1"/>
      <c r="DS168" s="1"/>
      <c r="DT168" s="1"/>
      <c r="DU168" s="1"/>
      <c r="DV168" s="1"/>
      <c r="DW168" s="1"/>
      <c r="DX168" s="1"/>
      <c r="EI168" s="102"/>
      <c r="EJ168" s="164"/>
      <c r="EK168" s="1"/>
      <c r="EL168" s="1"/>
      <c r="EM168" s="1"/>
      <c r="EN168" s="1"/>
      <c r="EO168" s="1"/>
      <c r="EP168" s="1"/>
      <c r="EQ168" s="1"/>
      <c r="ER168" s="1"/>
      <c r="ES168" s="1"/>
    </row>
    <row r="169" spans="1:149" x14ac:dyDescent="0.2">
      <c r="A169" s="102"/>
      <c r="B169" s="102"/>
      <c r="C169" s="105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S169" s="102"/>
      <c r="T169" s="105"/>
      <c r="AF169" s="102"/>
      <c r="AG169" s="105"/>
      <c r="AT169" s="102"/>
      <c r="AU169" s="105"/>
      <c r="BS169" s="102"/>
      <c r="BT169" s="105"/>
      <c r="CE169" s="102"/>
      <c r="CF169" s="105"/>
      <c r="CQ169" s="102"/>
      <c r="CR169" s="105"/>
      <c r="DC169" s="102"/>
      <c r="DD169" s="105"/>
      <c r="DN169" s="102">
        <v>1</v>
      </c>
      <c r="DO169" s="165"/>
      <c r="DP169" s="1"/>
      <c r="DQ169" s="1"/>
      <c r="DR169" s="1"/>
      <c r="DS169" s="1"/>
      <c r="DT169" s="1"/>
      <c r="DU169" s="1"/>
      <c r="DV169" s="1"/>
      <c r="DW169" s="1"/>
      <c r="DX169" s="1"/>
      <c r="EI169" s="102">
        <v>1</v>
      </c>
      <c r="EJ169" s="165"/>
      <c r="EK169" s="1"/>
      <c r="EL169" s="1"/>
      <c r="EM169" s="1"/>
      <c r="EN169" s="1"/>
      <c r="EO169" s="1"/>
      <c r="EP169" s="1"/>
      <c r="EQ169" s="1"/>
      <c r="ER169" s="1"/>
      <c r="ES169" s="1"/>
    </row>
    <row r="170" spans="1:149" x14ac:dyDescent="0.2">
      <c r="A170" s="102"/>
      <c r="B170" s="102"/>
      <c r="C170" s="105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S170" s="102"/>
      <c r="T170" s="105"/>
      <c r="AF170" s="102"/>
      <c r="AG170" s="105"/>
      <c r="AT170" s="102"/>
      <c r="AU170" s="105"/>
      <c r="BS170" s="102"/>
      <c r="BT170" s="105"/>
      <c r="CE170" s="102"/>
      <c r="CF170" s="105"/>
      <c r="CQ170" s="102"/>
      <c r="CR170" s="105"/>
      <c r="DC170" s="102"/>
      <c r="DD170" s="105"/>
      <c r="DN170" s="102"/>
      <c r="DO170" s="165"/>
      <c r="DP170" s="1"/>
      <c r="DQ170" s="1"/>
      <c r="DR170" s="1"/>
      <c r="DS170" s="1"/>
      <c r="DT170" s="1"/>
      <c r="DU170" s="1"/>
      <c r="DV170" s="1"/>
      <c r="DW170" s="1"/>
      <c r="DX170" s="1"/>
      <c r="EI170" s="102"/>
      <c r="EJ170" s="165"/>
      <c r="EK170" s="1"/>
      <c r="EL170" s="1"/>
      <c r="EM170" s="1"/>
      <c r="EN170" s="1"/>
      <c r="EO170" s="1"/>
      <c r="EP170" s="1"/>
      <c r="EQ170" s="1"/>
      <c r="ER170" s="1"/>
      <c r="ES170" s="1"/>
    </row>
    <row r="171" spans="1:149" x14ac:dyDescent="0.2">
      <c r="A171" s="102"/>
      <c r="B171" s="102"/>
      <c r="C171" s="105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S171" s="102"/>
      <c r="T171" s="105"/>
      <c r="AF171" s="102"/>
      <c r="AG171" s="105"/>
      <c r="AT171" s="102"/>
      <c r="AU171" s="105"/>
      <c r="BS171" s="102"/>
      <c r="BT171" s="105"/>
      <c r="CE171" s="102"/>
      <c r="CF171" s="105"/>
      <c r="CQ171" s="102"/>
      <c r="CR171" s="105"/>
      <c r="DC171" s="102"/>
      <c r="DD171" s="105"/>
      <c r="DN171" s="102"/>
      <c r="DO171" s="165"/>
      <c r="DP171" s="146"/>
      <c r="DQ171" s="146"/>
      <c r="DR171" s="146"/>
      <c r="DS171" s="146"/>
      <c r="DT171" s="146"/>
      <c r="DU171" s="146"/>
      <c r="DV171" s="146"/>
      <c r="DW171" s="146"/>
      <c r="DX171" s="146"/>
      <c r="EI171" s="102"/>
      <c r="EJ171" s="165"/>
      <c r="EK171" s="146"/>
      <c r="EL171" s="146"/>
      <c r="EM171" s="146"/>
      <c r="EN171" s="146"/>
      <c r="EO171" s="146"/>
      <c r="EP171" s="146"/>
      <c r="EQ171" s="146"/>
      <c r="ER171" s="146"/>
      <c r="ES171" s="146"/>
    </row>
    <row r="172" spans="1:149" x14ac:dyDescent="0.2">
      <c r="A172" s="102"/>
      <c r="B172" s="102"/>
      <c r="C172" s="105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S172" s="102"/>
      <c r="T172" s="105"/>
      <c r="AF172" s="102"/>
      <c r="AG172" s="105"/>
      <c r="AT172" s="102"/>
      <c r="AU172" s="105"/>
      <c r="BS172" s="102"/>
      <c r="BT172" s="105"/>
      <c r="CE172" s="102"/>
      <c r="CF172" s="105"/>
      <c r="CQ172" s="102"/>
      <c r="CR172" s="105"/>
      <c r="DC172" s="102"/>
      <c r="DD172" s="105"/>
      <c r="DN172" s="102"/>
      <c r="DO172" s="165"/>
      <c r="DP172" s="1"/>
      <c r="DQ172" s="1"/>
      <c r="DR172" s="1"/>
      <c r="DS172" s="1"/>
      <c r="DT172" s="1"/>
      <c r="DU172" s="1"/>
      <c r="DV172" s="1"/>
      <c r="DW172" s="1"/>
      <c r="DX172" s="1"/>
      <c r="EI172" s="102"/>
      <c r="EJ172" s="165"/>
      <c r="EK172" s="1"/>
      <c r="EL172" s="1"/>
      <c r="EM172" s="1"/>
      <c r="EN172" s="1"/>
      <c r="EO172" s="1"/>
      <c r="EP172" s="1"/>
      <c r="EQ172" s="1"/>
      <c r="ER172" s="1"/>
      <c r="ES172" s="1"/>
    </row>
    <row r="173" spans="1:149" x14ac:dyDescent="0.2">
      <c r="A173" s="102"/>
      <c r="B173" s="102"/>
      <c r="C173" s="105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S173" s="102"/>
      <c r="T173" s="105"/>
      <c r="AF173" s="102"/>
      <c r="AG173" s="105"/>
      <c r="AT173" s="102"/>
      <c r="AU173" s="105"/>
      <c r="BS173" s="102"/>
      <c r="BT173" s="105"/>
      <c r="CE173" s="102"/>
      <c r="CF173" s="105"/>
      <c r="CQ173" s="102"/>
      <c r="CR173" s="105"/>
      <c r="DC173" s="102"/>
      <c r="DD173" s="105"/>
      <c r="DN173" s="102"/>
      <c r="DO173" s="165"/>
      <c r="DP173" s="1"/>
      <c r="DQ173" s="1"/>
      <c r="DR173" s="1"/>
      <c r="DS173" s="1"/>
      <c r="DT173" s="1"/>
      <c r="DU173" s="1"/>
      <c r="DV173" s="1"/>
      <c r="DW173" s="1"/>
      <c r="DX173" s="1"/>
      <c r="EI173" s="102"/>
      <c r="EJ173" s="165"/>
      <c r="EK173" s="1"/>
      <c r="EL173" s="1"/>
      <c r="EM173" s="1"/>
      <c r="EN173" s="1"/>
      <c r="EO173" s="1"/>
      <c r="EP173" s="1"/>
      <c r="EQ173" s="1"/>
      <c r="ER173" s="1"/>
      <c r="ES173" s="1"/>
    </row>
    <row r="174" spans="1:149" x14ac:dyDescent="0.2">
      <c r="A174" s="102"/>
      <c r="B174" s="102"/>
      <c r="C174" s="105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S174" s="102"/>
      <c r="T174" s="105"/>
      <c r="AF174" s="102"/>
      <c r="AG174" s="105"/>
      <c r="AT174" s="102"/>
      <c r="AU174" s="105"/>
      <c r="BS174" s="102"/>
      <c r="BT174" s="105"/>
      <c r="CE174" s="102"/>
      <c r="CF174" s="105"/>
      <c r="CQ174" s="102"/>
      <c r="CR174" s="105"/>
      <c r="DC174" s="102"/>
      <c r="DD174" s="105"/>
      <c r="DN174" s="102"/>
      <c r="DO174" s="165"/>
      <c r="DP174" s="1"/>
      <c r="DQ174" s="1"/>
      <c r="DR174" s="1"/>
      <c r="DS174" s="1"/>
      <c r="DT174" s="1"/>
      <c r="DU174" s="1"/>
      <c r="DV174" s="1"/>
      <c r="DW174" s="1"/>
      <c r="DX174" s="1"/>
      <c r="EI174" s="102"/>
      <c r="EJ174" s="165"/>
      <c r="EK174" s="1"/>
      <c r="EL174" s="1"/>
      <c r="EM174" s="1"/>
      <c r="EN174" s="1"/>
      <c r="EO174" s="1"/>
      <c r="EP174" s="1"/>
      <c r="EQ174" s="1"/>
      <c r="ER174" s="1"/>
      <c r="ES174" s="1"/>
    </row>
    <row r="175" spans="1:149" x14ac:dyDescent="0.2">
      <c r="A175" s="102"/>
      <c r="B175" s="102"/>
      <c r="C175" s="105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S175" s="102"/>
      <c r="T175" s="105"/>
      <c r="AF175" s="102"/>
      <c r="AG175" s="105"/>
      <c r="AT175" s="102"/>
      <c r="AU175" s="105"/>
      <c r="BS175" s="102"/>
      <c r="BT175" s="105"/>
      <c r="CE175" s="102"/>
      <c r="CF175" s="105"/>
      <c r="CQ175" s="102"/>
      <c r="CR175" s="105"/>
      <c r="DC175" s="102"/>
      <c r="DD175" s="105"/>
      <c r="DN175" s="102"/>
      <c r="DO175" s="165"/>
      <c r="DP175" s="1"/>
      <c r="DQ175" s="1"/>
      <c r="DR175" s="1"/>
      <c r="DS175" s="1"/>
      <c r="DT175" s="1"/>
      <c r="DU175" s="1"/>
      <c r="DV175" s="1"/>
      <c r="DW175" s="1"/>
      <c r="DX175" s="1"/>
      <c r="EI175" s="102"/>
      <c r="EJ175" s="165"/>
      <c r="EK175" s="1"/>
      <c r="EL175" s="1"/>
      <c r="EM175" s="1"/>
      <c r="EN175" s="1"/>
      <c r="EO175" s="1"/>
      <c r="EP175" s="1"/>
      <c r="EQ175" s="1"/>
      <c r="ER175" s="1"/>
      <c r="ES175" s="1"/>
    </row>
    <row r="176" spans="1:149" x14ac:dyDescent="0.2">
      <c r="A176" s="102"/>
      <c r="B176" s="102"/>
      <c r="C176" s="105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S176" s="102"/>
      <c r="T176" s="105"/>
      <c r="AF176" s="102"/>
      <c r="AG176" s="105"/>
      <c r="AT176" s="102"/>
      <c r="AU176" s="105"/>
      <c r="BS176" s="102"/>
      <c r="BT176" s="105"/>
      <c r="CE176" s="102"/>
      <c r="CF176" s="105"/>
      <c r="CQ176" s="102"/>
      <c r="CR176" s="105"/>
      <c r="DC176" s="102"/>
      <c r="DD176" s="105"/>
      <c r="DN176" s="102"/>
      <c r="DO176" s="105"/>
      <c r="EI176" s="102"/>
      <c r="EJ176" s="105"/>
    </row>
    <row r="177" spans="1:140" x14ac:dyDescent="0.2">
      <c r="A177" s="102"/>
      <c r="B177" s="102"/>
      <c r="C177" s="105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S177" s="102"/>
      <c r="T177" s="105"/>
      <c r="AF177" s="102"/>
      <c r="AG177" s="105"/>
      <c r="AT177" s="102"/>
      <c r="AU177" s="105"/>
      <c r="BS177" s="102"/>
      <c r="BT177" s="105"/>
      <c r="CE177" s="102"/>
      <c r="CF177" s="105"/>
      <c r="CQ177" s="102"/>
      <c r="CR177" s="105"/>
      <c r="DC177" s="102"/>
      <c r="DD177" s="105"/>
      <c r="DN177" s="102"/>
      <c r="DO177" s="105"/>
      <c r="EI177" s="102"/>
      <c r="EJ177" s="105"/>
    </row>
    <row r="178" spans="1:140" x14ac:dyDescent="0.2">
      <c r="A178" s="102"/>
      <c r="B178" s="102"/>
      <c r="C178" s="105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S178" s="102"/>
      <c r="T178" s="105"/>
      <c r="AF178" s="102"/>
      <c r="AG178" s="105"/>
      <c r="AT178" s="102"/>
      <c r="AU178" s="105"/>
      <c r="BS178" s="102"/>
      <c r="BT178" s="105"/>
      <c r="CE178" s="102"/>
      <c r="CF178" s="105"/>
      <c r="CQ178" s="102"/>
      <c r="CR178" s="105"/>
      <c r="DC178" s="102"/>
      <c r="DD178" s="105"/>
      <c r="DN178" s="102"/>
      <c r="DO178" s="105"/>
      <c r="EI178" s="102"/>
      <c r="EJ178" s="105"/>
    </row>
    <row r="179" spans="1:140" x14ac:dyDescent="0.2">
      <c r="A179" s="102"/>
      <c r="B179" s="102"/>
      <c r="C179" s="105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S179" s="102"/>
      <c r="T179" s="105"/>
      <c r="AF179" s="102"/>
      <c r="AG179" s="105"/>
      <c r="AT179" s="102"/>
      <c r="AU179" s="105"/>
      <c r="BS179" s="102"/>
      <c r="BT179" s="105"/>
      <c r="CE179" s="102"/>
      <c r="CF179" s="105"/>
      <c r="CQ179" s="102"/>
      <c r="CR179" s="105"/>
      <c r="DC179" s="102"/>
      <c r="DD179" s="105"/>
      <c r="DN179" s="102"/>
      <c r="DO179" s="105"/>
      <c r="EI179" s="102"/>
      <c r="EJ179" s="105"/>
    </row>
    <row r="180" spans="1:140" x14ac:dyDescent="0.2">
      <c r="A180" s="102"/>
      <c r="B180" s="102"/>
      <c r="C180" s="105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S180" s="102"/>
      <c r="T180" s="105"/>
      <c r="AF180" s="102"/>
      <c r="AG180" s="105"/>
      <c r="AT180" s="102"/>
      <c r="AU180" s="105"/>
      <c r="BS180" s="102"/>
      <c r="BT180" s="105"/>
      <c r="CE180" s="102"/>
      <c r="CF180" s="105"/>
      <c r="CQ180" s="102"/>
      <c r="CR180" s="105"/>
      <c r="DC180" s="102"/>
      <c r="DD180" s="105"/>
      <c r="DN180" s="102"/>
      <c r="DO180" s="105"/>
      <c r="EI180" s="102"/>
      <c r="EJ180" s="105"/>
    </row>
    <row r="181" spans="1:140" x14ac:dyDescent="0.2">
      <c r="A181" s="102"/>
      <c r="B181" s="102"/>
      <c r="C181" s="105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S181" s="102"/>
      <c r="T181" s="105"/>
      <c r="AF181" s="102"/>
      <c r="AG181" s="105"/>
      <c r="AT181" s="102"/>
      <c r="AU181" s="105"/>
      <c r="BS181" s="102"/>
      <c r="BT181" s="105"/>
      <c r="CE181" s="102"/>
      <c r="CF181" s="105"/>
      <c r="CQ181" s="102"/>
      <c r="CR181" s="105"/>
      <c r="DC181" s="102"/>
      <c r="DD181" s="105"/>
      <c r="DN181" s="102"/>
      <c r="DO181" s="105"/>
      <c r="EI181" s="102"/>
      <c r="EJ181" s="105"/>
    </row>
    <row r="182" spans="1:140" x14ac:dyDescent="0.2">
      <c r="A182" s="102"/>
      <c r="B182" s="102"/>
      <c r="C182" s="105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S182" s="102"/>
      <c r="T182" s="105"/>
      <c r="AF182" s="102"/>
      <c r="AG182" s="105"/>
      <c r="AT182" s="102"/>
      <c r="AU182" s="105"/>
      <c r="BS182" s="102"/>
      <c r="BT182" s="105"/>
      <c r="CE182" s="102"/>
      <c r="CF182" s="105"/>
      <c r="CQ182" s="102"/>
      <c r="CR182" s="105"/>
      <c r="DC182" s="102"/>
      <c r="DD182" s="105"/>
      <c r="DN182" s="102"/>
      <c r="DO182" s="105"/>
      <c r="EI182" s="102"/>
      <c r="EJ182" s="105"/>
    </row>
    <row r="183" spans="1:140" x14ac:dyDescent="0.2">
      <c r="A183" s="102"/>
      <c r="B183" s="102"/>
      <c r="C183" s="105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S183" s="102"/>
      <c r="T183" s="105"/>
      <c r="AF183" s="102"/>
      <c r="AG183" s="105"/>
      <c r="AT183" s="102"/>
      <c r="AU183" s="105"/>
      <c r="BS183" s="102"/>
      <c r="BT183" s="105"/>
      <c r="CE183" s="102"/>
      <c r="CF183" s="105"/>
      <c r="CQ183" s="102"/>
      <c r="CR183" s="105"/>
      <c r="DC183" s="102"/>
      <c r="DD183" s="105"/>
      <c r="DN183" s="102"/>
      <c r="DO183" s="105"/>
      <c r="EI183" s="102"/>
      <c r="EJ183" s="105"/>
    </row>
    <row r="184" spans="1:140" x14ac:dyDescent="0.2">
      <c r="A184" s="102"/>
      <c r="B184" s="102"/>
      <c r="C184" s="105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S184" s="102"/>
      <c r="T184" s="105"/>
      <c r="AF184" s="102"/>
      <c r="AG184" s="105"/>
      <c r="AT184" s="102"/>
      <c r="AU184" s="105"/>
      <c r="BS184" s="102"/>
      <c r="BT184" s="105"/>
      <c r="CE184" s="102"/>
      <c r="CF184" s="105"/>
      <c r="CQ184" s="102"/>
      <c r="CR184" s="105"/>
      <c r="DC184" s="102"/>
      <c r="DD184" s="105"/>
      <c r="DN184" s="102"/>
      <c r="DO184" s="105"/>
      <c r="EI184" s="102"/>
      <c r="EJ184" s="105"/>
    </row>
    <row r="185" spans="1:140" x14ac:dyDescent="0.2">
      <c r="A185" s="102"/>
      <c r="B185" s="102"/>
      <c r="C185" s="105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S185" s="102"/>
      <c r="T185" s="105"/>
      <c r="AF185" s="102"/>
      <c r="AG185" s="105"/>
      <c r="AT185" s="102"/>
      <c r="AU185" s="105"/>
      <c r="BS185" s="102"/>
      <c r="BT185" s="105"/>
      <c r="CE185" s="102"/>
      <c r="CF185" s="105"/>
      <c r="CQ185" s="102"/>
      <c r="CR185" s="105"/>
      <c r="DC185" s="102"/>
      <c r="DD185" s="105"/>
      <c r="DN185" s="102"/>
      <c r="DO185" s="105"/>
      <c r="EI185" s="102"/>
      <c r="EJ185" s="105"/>
    </row>
    <row r="186" spans="1:140" x14ac:dyDescent="0.2">
      <c r="A186" s="102"/>
      <c r="B186" s="102"/>
      <c r="C186" s="105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S186" s="102"/>
      <c r="T186" s="105"/>
      <c r="AF186" s="102"/>
      <c r="AG186" s="105"/>
      <c r="AT186" s="102"/>
      <c r="AU186" s="105"/>
      <c r="BS186" s="102"/>
      <c r="BT186" s="105"/>
      <c r="CE186" s="102"/>
      <c r="CF186" s="105"/>
      <c r="CQ186" s="102"/>
      <c r="CR186" s="105"/>
      <c r="DC186" s="102"/>
      <c r="DD186" s="105"/>
      <c r="DN186" s="102"/>
      <c r="DO186" s="105"/>
      <c r="EI186" s="102"/>
      <c r="EJ186" s="105"/>
    </row>
    <row r="187" spans="1:140" x14ac:dyDescent="0.2">
      <c r="A187" s="102"/>
      <c r="B187" s="102"/>
      <c r="C187" s="105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S187" s="102"/>
      <c r="T187" s="105"/>
      <c r="AF187" s="102"/>
      <c r="AG187" s="105"/>
      <c r="AT187" s="102"/>
      <c r="AU187" s="105"/>
      <c r="BS187" s="102"/>
      <c r="BT187" s="105"/>
      <c r="CE187" s="102"/>
      <c r="CF187" s="105"/>
      <c r="CQ187" s="102"/>
      <c r="CR187" s="105"/>
      <c r="DC187" s="102"/>
      <c r="DD187" s="105"/>
      <c r="DN187" s="102"/>
      <c r="DO187" s="105"/>
      <c r="EI187" s="102"/>
      <c r="EJ187" s="105"/>
    </row>
    <row r="188" spans="1:140" x14ac:dyDescent="0.2">
      <c r="A188" s="102"/>
      <c r="B188" s="102"/>
      <c r="C188" s="105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S188" s="102"/>
      <c r="T188" s="105"/>
      <c r="AF188" s="102"/>
      <c r="AG188" s="105"/>
      <c r="AT188" s="102"/>
      <c r="AU188" s="105"/>
      <c r="BS188" s="102"/>
      <c r="BT188" s="105"/>
      <c r="CE188" s="102"/>
      <c r="CF188" s="105"/>
      <c r="CQ188" s="102"/>
      <c r="CR188" s="105"/>
      <c r="DC188" s="102"/>
      <c r="DD188" s="105"/>
      <c r="DN188" s="102"/>
      <c r="DO188" s="105"/>
      <c r="EI188" s="102"/>
      <c r="EJ188" s="105"/>
    </row>
    <row r="189" spans="1:140" x14ac:dyDescent="0.2">
      <c r="A189" s="102"/>
      <c r="B189" s="102"/>
      <c r="C189" s="105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S189" s="102"/>
      <c r="T189" s="105"/>
      <c r="AF189" s="102"/>
      <c r="AG189" s="105"/>
      <c r="AT189" s="102"/>
      <c r="AU189" s="105"/>
      <c r="BS189" s="102"/>
      <c r="BT189" s="105"/>
      <c r="CE189" s="102"/>
      <c r="CF189" s="105"/>
      <c r="CQ189" s="102"/>
      <c r="CR189" s="105"/>
      <c r="DC189" s="102"/>
      <c r="DD189" s="105"/>
      <c r="DN189" s="102"/>
      <c r="DO189" s="105"/>
      <c r="EI189" s="102"/>
      <c r="EJ189" s="105"/>
    </row>
    <row r="190" spans="1:140" x14ac:dyDescent="0.2">
      <c r="A190" s="102"/>
      <c r="B190" s="102"/>
      <c r="C190" s="105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S190" s="102"/>
      <c r="T190" s="105"/>
      <c r="AF190" s="102"/>
      <c r="AG190" s="105"/>
      <c r="AT190" s="102"/>
      <c r="AU190" s="105"/>
      <c r="BS190" s="102"/>
      <c r="BT190" s="105"/>
      <c r="CE190" s="102"/>
      <c r="CF190" s="105"/>
      <c r="CQ190" s="102"/>
      <c r="CR190" s="105"/>
      <c r="DC190" s="102"/>
      <c r="DD190" s="105"/>
      <c r="DN190" s="102"/>
      <c r="DO190" s="105"/>
      <c r="EI190" s="102"/>
      <c r="EJ190" s="105"/>
    </row>
    <row r="191" spans="1:140" x14ac:dyDescent="0.2">
      <c r="A191" s="102"/>
      <c r="B191" s="102"/>
      <c r="C191" s="105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S191" s="102"/>
      <c r="T191" s="105"/>
      <c r="AF191" s="102"/>
      <c r="AG191" s="105"/>
      <c r="AT191" s="102"/>
      <c r="AU191" s="105"/>
      <c r="BS191" s="102"/>
      <c r="BT191" s="105"/>
      <c r="CE191" s="102"/>
      <c r="CF191" s="105"/>
      <c r="CQ191" s="102"/>
      <c r="CR191" s="105"/>
      <c r="DC191" s="102"/>
      <c r="DD191" s="105"/>
      <c r="DN191" s="102"/>
      <c r="DO191" s="105"/>
      <c r="EI191" s="102"/>
      <c r="EJ191" s="105"/>
    </row>
    <row r="192" spans="1:140" x14ac:dyDescent="0.2">
      <c r="A192" s="102"/>
      <c r="B192" s="102"/>
      <c r="C192" s="105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S192" s="102"/>
      <c r="T192" s="105"/>
      <c r="AF192" s="102"/>
      <c r="AG192" s="105"/>
      <c r="AT192" s="102"/>
      <c r="AU192" s="105"/>
      <c r="BS192" s="102"/>
      <c r="BT192" s="105"/>
      <c r="CE192" s="102"/>
      <c r="CF192" s="105"/>
      <c r="CQ192" s="102"/>
      <c r="CR192" s="105"/>
      <c r="DC192" s="102"/>
      <c r="DD192" s="105"/>
      <c r="DN192" s="102"/>
      <c r="DO192" s="105"/>
      <c r="EI192" s="102"/>
      <c r="EJ192" s="105"/>
    </row>
    <row r="193" spans="1:140" x14ac:dyDescent="0.2">
      <c r="A193" s="102"/>
      <c r="B193" s="102"/>
      <c r="C193" s="105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S193" s="102"/>
      <c r="T193" s="105"/>
      <c r="AF193" s="102"/>
      <c r="AG193" s="105"/>
      <c r="AT193" s="102"/>
      <c r="AU193" s="105"/>
      <c r="BS193" s="102"/>
      <c r="BT193" s="105"/>
      <c r="CE193" s="102"/>
      <c r="CF193" s="105"/>
      <c r="CQ193" s="102"/>
      <c r="CR193" s="105"/>
      <c r="DC193" s="102"/>
      <c r="DD193" s="105"/>
      <c r="DN193" s="102"/>
      <c r="DO193" s="105"/>
      <c r="EI193" s="102"/>
      <c r="EJ193" s="105"/>
    </row>
    <row r="194" spans="1:140" x14ac:dyDescent="0.2">
      <c r="A194" s="102"/>
      <c r="B194" s="102"/>
      <c r="C194" s="105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S194" s="102"/>
      <c r="T194" s="105"/>
      <c r="AF194" s="102"/>
      <c r="AG194" s="105"/>
      <c r="AT194" s="102"/>
      <c r="AU194" s="105"/>
      <c r="BS194" s="102"/>
      <c r="BT194" s="105"/>
      <c r="CE194" s="102"/>
      <c r="CF194" s="105"/>
      <c r="CQ194" s="102"/>
      <c r="CR194" s="105"/>
      <c r="DC194" s="102"/>
      <c r="DD194" s="105"/>
      <c r="DN194" s="102"/>
      <c r="DO194" s="105"/>
      <c r="EI194" s="102"/>
      <c r="EJ194" s="105"/>
    </row>
    <row r="195" spans="1:140" x14ac:dyDescent="0.2">
      <c r="A195" s="102"/>
      <c r="B195" s="102"/>
      <c r="C195" s="105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S195" s="102"/>
      <c r="T195" s="105"/>
      <c r="AF195" s="102"/>
      <c r="AG195" s="105"/>
      <c r="AT195" s="102"/>
      <c r="AU195" s="105"/>
      <c r="BS195" s="102"/>
      <c r="BT195" s="105"/>
      <c r="CE195" s="102"/>
      <c r="CF195" s="105"/>
      <c r="CQ195" s="102"/>
      <c r="CR195" s="105"/>
      <c r="DC195" s="102"/>
      <c r="DD195" s="105"/>
      <c r="DN195" s="102"/>
      <c r="DO195" s="105"/>
      <c r="EI195" s="102"/>
      <c r="EJ195" s="105"/>
    </row>
    <row r="196" spans="1:140" x14ac:dyDescent="0.2">
      <c r="A196" s="102"/>
      <c r="B196" s="102"/>
      <c r="C196" s="105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S196" s="102"/>
      <c r="T196" s="105"/>
      <c r="AF196" s="102"/>
      <c r="AG196" s="105"/>
      <c r="AT196" s="102"/>
      <c r="AU196" s="105"/>
      <c r="BS196" s="102"/>
      <c r="BT196" s="105"/>
      <c r="CE196" s="102"/>
      <c r="CF196" s="105"/>
      <c r="CQ196" s="102"/>
      <c r="CR196" s="105"/>
      <c r="DC196" s="102"/>
      <c r="DD196" s="105"/>
      <c r="DN196" s="102"/>
      <c r="DO196" s="105"/>
      <c r="EI196" s="102"/>
      <c r="EJ196" s="105"/>
    </row>
    <row r="197" spans="1:140" x14ac:dyDescent="0.2">
      <c r="A197" s="102"/>
      <c r="B197" s="102"/>
      <c r="C197" s="105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S197" s="102"/>
      <c r="T197" s="105"/>
      <c r="AF197" s="102"/>
      <c r="AG197" s="105"/>
      <c r="AT197" s="102"/>
      <c r="AU197" s="105"/>
      <c r="BS197" s="102"/>
      <c r="BT197" s="105"/>
      <c r="CE197" s="102"/>
      <c r="CF197" s="105"/>
      <c r="CQ197" s="102"/>
      <c r="CR197" s="105"/>
      <c r="DC197" s="102"/>
      <c r="DD197" s="105"/>
      <c r="DN197" s="102"/>
      <c r="DO197" s="105"/>
      <c r="EI197" s="102"/>
      <c r="EJ197" s="105"/>
    </row>
    <row r="198" spans="1:140" x14ac:dyDescent="0.2">
      <c r="A198" s="102"/>
      <c r="B198" s="102"/>
      <c r="C198" s="105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S198" s="102"/>
      <c r="T198" s="105"/>
      <c r="AF198" s="102"/>
      <c r="AG198" s="105"/>
      <c r="AT198" s="102"/>
      <c r="AU198" s="105"/>
      <c r="BS198" s="102"/>
      <c r="BT198" s="105"/>
      <c r="CE198" s="102"/>
      <c r="CF198" s="105"/>
      <c r="CQ198" s="102"/>
      <c r="CR198" s="105"/>
      <c r="DC198" s="102"/>
      <c r="DD198" s="105"/>
      <c r="DN198" s="102"/>
      <c r="DO198" s="105"/>
      <c r="EI198" s="102"/>
      <c r="EJ198" s="105"/>
    </row>
    <row r="199" spans="1:140" x14ac:dyDescent="0.2">
      <c r="A199" s="102"/>
      <c r="B199" s="102"/>
      <c r="C199" s="105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S199" s="102"/>
      <c r="T199" s="105"/>
      <c r="AF199" s="102"/>
      <c r="AG199" s="105"/>
      <c r="AT199" s="102"/>
      <c r="AU199" s="105"/>
      <c r="BS199" s="102"/>
      <c r="BT199" s="105"/>
      <c r="CE199" s="102"/>
      <c r="CF199" s="105"/>
      <c r="CQ199" s="102"/>
      <c r="CR199" s="105"/>
      <c r="DC199" s="102"/>
      <c r="DD199" s="105"/>
      <c r="DN199" s="102"/>
      <c r="DO199" s="105"/>
      <c r="EI199" s="102"/>
      <c r="EJ199" s="105"/>
    </row>
    <row r="200" spans="1:140" x14ac:dyDescent="0.2">
      <c r="A200" s="102"/>
      <c r="B200" s="102"/>
      <c r="C200" s="105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S200" s="102"/>
      <c r="T200" s="105"/>
      <c r="AF200" s="102"/>
      <c r="AG200" s="105"/>
      <c r="AT200" s="102"/>
      <c r="AU200" s="105"/>
      <c r="BS200" s="102"/>
      <c r="BT200" s="105"/>
      <c r="CE200" s="102"/>
      <c r="CF200" s="105"/>
      <c r="CQ200" s="102"/>
      <c r="CR200" s="105"/>
      <c r="DC200" s="102"/>
      <c r="DD200" s="105"/>
      <c r="DN200" s="102"/>
      <c r="DO200" s="105"/>
      <c r="EI200" s="102"/>
      <c r="EJ200" s="105"/>
    </row>
    <row r="201" spans="1:140" x14ac:dyDescent="0.2">
      <c r="A201" s="102"/>
      <c r="B201" s="102"/>
      <c r="C201" s="105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S201" s="102"/>
      <c r="T201" s="105"/>
      <c r="AF201" s="102"/>
      <c r="AG201" s="105"/>
      <c r="AT201" s="102"/>
      <c r="AU201" s="105"/>
      <c r="BS201" s="102"/>
      <c r="BT201" s="105"/>
      <c r="CE201" s="102"/>
      <c r="CF201" s="105"/>
      <c r="CQ201" s="102"/>
      <c r="CR201" s="105"/>
      <c r="DC201" s="102"/>
      <c r="DD201" s="105"/>
      <c r="DN201" s="102"/>
      <c r="DO201" s="105"/>
      <c r="EI201" s="102"/>
      <c r="EJ201" s="105"/>
    </row>
    <row r="202" spans="1:140" x14ac:dyDescent="0.2">
      <c r="A202" s="102"/>
      <c r="B202" s="102"/>
      <c r="C202" s="105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S202" s="102"/>
      <c r="T202" s="105"/>
      <c r="AF202" s="102"/>
      <c r="AG202" s="105"/>
      <c r="AT202" s="102"/>
      <c r="AU202" s="105"/>
      <c r="BS202" s="102"/>
      <c r="BT202" s="105"/>
      <c r="CE202" s="102"/>
      <c r="CF202" s="105"/>
      <c r="CQ202" s="102"/>
      <c r="CR202" s="105"/>
      <c r="DC202" s="102"/>
      <c r="DD202" s="105"/>
      <c r="DN202" s="102"/>
      <c r="DO202" s="105"/>
      <c r="EI202" s="102"/>
      <c r="EJ202" s="105"/>
    </row>
    <row r="203" spans="1:140" x14ac:dyDescent="0.2">
      <c r="A203" s="102"/>
      <c r="B203" s="102"/>
      <c r="C203" s="105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S203" s="102"/>
      <c r="T203" s="105"/>
      <c r="AF203" s="102"/>
      <c r="AG203" s="105"/>
      <c r="AT203" s="102"/>
      <c r="AU203" s="105"/>
      <c r="BS203" s="102"/>
      <c r="BT203" s="105"/>
      <c r="CE203" s="102"/>
      <c r="CF203" s="105"/>
      <c r="CQ203" s="102"/>
      <c r="CR203" s="105"/>
      <c r="DC203" s="102"/>
      <c r="DD203" s="105"/>
      <c r="DN203" s="102"/>
      <c r="DO203" s="105"/>
      <c r="EI203" s="102"/>
      <c r="EJ203" s="105"/>
    </row>
    <row r="204" spans="1:140" x14ac:dyDescent="0.2">
      <c r="A204" s="102"/>
      <c r="B204" s="102"/>
      <c r="C204" s="105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S204" s="102"/>
      <c r="T204" s="105"/>
      <c r="AF204" s="102"/>
      <c r="AG204" s="105"/>
      <c r="AT204" s="102"/>
      <c r="AU204" s="105"/>
      <c r="BS204" s="102"/>
      <c r="BT204" s="105"/>
      <c r="CE204" s="102"/>
      <c r="CF204" s="105"/>
      <c r="CQ204" s="102"/>
      <c r="CR204" s="105"/>
      <c r="DC204" s="102"/>
      <c r="DD204" s="105"/>
      <c r="DN204" s="102"/>
      <c r="DO204" s="105"/>
      <c r="EI204" s="102"/>
      <c r="EJ204" s="105"/>
    </row>
    <row r="205" spans="1:140" x14ac:dyDescent="0.2">
      <c r="A205" s="102"/>
      <c r="B205" s="102"/>
      <c r="C205" s="105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S205" s="102"/>
      <c r="T205" s="105"/>
      <c r="AF205" s="102"/>
      <c r="AG205" s="105"/>
      <c r="AT205" s="102"/>
      <c r="AU205" s="105"/>
      <c r="BS205" s="102"/>
      <c r="BT205" s="105"/>
      <c r="CE205" s="102"/>
      <c r="CF205" s="105"/>
      <c r="CQ205" s="102"/>
      <c r="CR205" s="105"/>
      <c r="DC205" s="102"/>
      <c r="DD205" s="105"/>
      <c r="DN205" s="102"/>
      <c r="DO205" s="105"/>
      <c r="EI205" s="102"/>
      <c r="EJ205" s="105"/>
    </row>
    <row r="206" spans="1:140" x14ac:dyDescent="0.2">
      <c r="A206" s="102"/>
      <c r="B206" s="102"/>
      <c r="C206" s="105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S206" s="102"/>
      <c r="T206" s="105"/>
      <c r="AF206" s="102"/>
      <c r="AG206" s="105"/>
      <c r="AT206" s="102"/>
      <c r="AU206" s="105"/>
      <c r="BS206" s="102"/>
      <c r="BT206" s="105"/>
      <c r="CE206" s="102"/>
      <c r="CF206" s="105"/>
      <c r="CQ206" s="102"/>
      <c r="CR206" s="105"/>
      <c r="DC206" s="102"/>
      <c r="DD206" s="105"/>
      <c r="DN206" s="102"/>
      <c r="DO206" s="105"/>
      <c r="EI206" s="102"/>
      <c r="EJ206" s="105"/>
    </row>
    <row r="207" spans="1:140" x14ac:dyDescent="0.2">
      <c r="A207" s="102"/>
      <c r="B207" s="102"/>
      <c r="C207" s="105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S207" s="102"/>
      <c r="T207" s="105"/>
      <c r="AF207" s="102"/>
      <c r="AG207" s="105"/>
      <c r="AT207" s="102"/>
      <c r="AU207" s="105"/>
      <c r="BS207" s="102"/>
      <c r="BT207" s="105"/>
      <c r="CE207" s="102"/>
      <c r="CF207" s="105"/>
      <c r="CQ207" s="102"/>
      <c r="CR207" s="105"/>
      <c r="DC207" s="102"/>
      <c r="DD207" s="105"/>
      <c r="DN207" s="102"/>
      <c r="DO207" s="105"/>
      <c r="EI207" s="102"/>
      <c r="EJ207" s="105"/>
    </row>
    <row r="208" spans="1:140" x14ac:dyDescent="0.2">
      <c r="A208" s="102"/>
      <c r="B208" s="102"/>
      <c r="C208" s="105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S208" s="102"/>
      <c r="T208" s="105"/>
      <c r="AF208" s="102"/>
      <c r="AG208" s="105"/>
      <c r="AT208" s="102"/>
      <c r="AU208" s="105"/>
      <c r="BS208" s="102"/>
      <c r="BT208" s="105"/>
      <c r="CE208" s="102"/>
      <c r="CF208" s="105"/>
      <c r="CQ208" s="102"/>
      <c r="CR208" s="105"/>
      <c r="DC208" s="102"/>
      <c r="DD208" s="105"/>
      <c r="DN208" s="102"/>
      <c r="DO208" s="105"/>
      <c r="EI208" s="102"/>
      <c r="EJ208" s="105"/>
    </row>
    <row r="209" spans="1:140" x14ac:dyDescent="0.2">
      <c r="A209" s="102"/>
      <c r="B209" s="102"/>
      <c r="C209" s="105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S209" s="102"/>
      <c r="T209" s="105"/>
      <c r="AF209" s="102"/>
      <c r="AG209" s="105"/>
      <c r="AT209" s="102"/>
      <c r="AU209" s="105"/>
      <c r="BS209" s="102"/>
      <c r="BT209" s="105"/>
      <c r="CE209" s="102"/>
      <c r="CF209" s="105"/>
      <c r="CQ209" s="102"/>
      <c r="CR209" s="105"/>
      <c r="DC209" s="102"/>
      <c r="DD209" s="105"/>
      <c r="DN209" s="102"/>
      <c r="DO209" s="105"/>
      <c r="EI209" s="102"/>
      <c r="EJ209" s="105"/>
    </row>
    <row r="210" spans="1:140" x14ac:dyDescent="0.2">
      <c r="A210" s="102"/>
      <c r="B210" s="102"/>
      <c r="C210" s="105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S210" s="102"/>
      <c r="T210" s="105"/>
      <c r="AF210" s="102"/>
      <c r="AG210" s="105"/>
      <c r="AT210" s="102"/>
      <c r="AU210" s="105"/>
      <c r="BS210" s="102"/>
      <c r="BT210" s="105"/>
      <c r="CE210" s="102"/>
      <c r="CF210" s="105"/>
      <c r="CQ210" s="102"/>
      <c r="CR210" s="105"/>
      <c r="DC210" s="102"/>
      <c r="DD210" s="105"/>
      <c r="DN210" s="102"/>
      <c r="DO210" s="105"/>
      <c r="EI210" s="102"/>
      <c r="EJ210" s="105"/>
    </row>
    <row r="211" spans="1:140" x14ac:dyDescent="0.2">
      <c r="A211" s="102"/>
      <c r="B211" s="102"/>
      <c r="C211" s="105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S211" s="102"/>
      <c r="T211" s="105"/>
      <c r="AF211" s="102"/>
      <c r="AG211" s="105"/>
      <c r="AT211" s="102"/>
      <c r="AU211" s="105"/>
      <c r="BS211" s="102"/>
      <c r="BT211" s="105"/>
      <c r="CE211" s="102"/>
      <c r="CF211" s="105"/>
      <c r="CQ211" s="102"/>
      <c r="CR211" s="105"/>
      <c r="DC211" s="102"/>
      <c r="DD211" s="105"/>
      <c r="DN211" s="102"/>
      <c r="DO211" s="105"/>
      <c r="EI211" s="102"/>
      <c r="EJ211" s="105"/>
    </row>
    <row r="212" spans="1:140" x14ac:dyDescent="0.2">
      <c r="A212" s="102"/>
      <c r="B212" s="102"/>
      <c r="C212" s="105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S212" s="102"/>
      <c r="T212" s="105"/>
      <c r="AF212" s="102"/>
      <c r="AG212" s="105"/>
      <c r="AT212" s="102"/>
      <c r="AU212" s="105"/>
      <c r="BS212" s="102"/>
      <c r="BT212" s="105"/>
      <c r="CE212" s="102"/>
      <c r="CF212" s="105"/>
      <c r="CQ212" s="102"/>
      <c r="CR212" s="105"/>
      <c r="DC212" s="102"/>
      <c r="DD212" s="105"/>
      <c r="DN212" s="102"/>
      <c r="DO212" s="105"/>
      <c r="EI212" s="102"/>
      <c r="EJ212" s="105"/>
    </row>
    <row r="213" spans="1:140" x14ac:dyDescent="0.2">
      <c r="A213" s="102"/>
      <c r="B213" s="102"/>
      <c r="C213" s="105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S213" s="102"/>
      <c r="T213" s="105"/>
      <c r="AF213" s="102"/>
      <c r="AG213" s="105"/>
      <c r="AT213" s="102"/>
      <c r="AU213" s="105"/>
      <c r="BS213" s="102"/>
      <c r="BT213" s="105"/>
      <c r="CE213" s="102"/>
      <c r="CF213" s="105"/>
      <c r="CQ213" s="102"/>
      <c r="CR213" s="105"/>
      <c r="DC213" s="102"/>
      <c r="DD213" s="105"/>
      <c r="DN213" s="102"/>
      <c r="DO213" s="105"/>
      <c r="EI213" s="102"/>
      <c r="EJ213" s="105"/>
    </row>
    <row r="214" spans="1:140" x14ac:dyDescent="0.2">
      <c r="A214" s="102"/>
      <c r="B214" s="102"/>
      <c r="C214" s="105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S214" s="102"/>
      <c r="T214" s="105"/>
      <c r="AF214" s="102"/>
      <c r="AG214" s="105"/>
      <c r="AT214" s="102"/>
      <c r="AU214" s="105"/>
      <c r="BS214" s="102"/>
      <c r="BT214" s="105"/>
      <c r="CE214" s="102"/>
      <c r="CF214" s="105"/>
      <c r="CQ214" s="102"/>
      <c r="CR214" s="105"/>
      <c r="DC214" s="102"/>
      <c r="DD214" s="105"/>
      <c r="DN214" s="102"/>
      <c r="DO214" s="105"/>
      <c r="EI214" s="102"/>
      <c r="EJ214" s="105"/>
    </row>
    <row r="215" spans="1:140" x14ac:dyDescent="0.2">
      <c r="A215" s="102"/>
      <c r="B215" s="102"/>
      <c r="C215" s="105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S215" s="102"/>
      <c r="T215" s="105"/>
      <c r="AF215" s="102"/>
      <c r="AG215" s="105"/>
      <c r="AT215" s="102"/>
      <c r="AU215" s="105"/>
      <c r="BS215" s="102"/>
      <c r="BT215" s="105"/>
      <c r="CE215" s="102"/>
      <c r="CF215" s="105"/>
      <c r="CQ215" s="102"/>
      <c r="CR215" s="105"/>
      <c r="DC215" s="102"/>
      <c r="DD215" s="105"/>
      <c r="DN215" s="102"/>
      <c r="DO215" s="105"/>
      <c r="EI215" s="102"/>
      <c r="EJ215" s="105"/>
    </row>
    <row r="216" spans="1:140" x14ac:dyDescent="0.2">
      <c r="A216" s="102"/>
      <c r="B216" s="102"/>
      <c r="C216" s="105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S216" s="102"/>
      <c r="T216" s="105"/>
      <c r="AF216" s="102"/>
      <c r="AG216" s="105"/>
      <c r="AT216" s="102"/>
      <c r="AU216" s="105"/>
      <c r="BS216" s="102"/>
      <c r="BT216" s="105"/>
      <c r="CE216" s="102"/>
      <c r="CF216" s="105"/>
      <c r="CQ216" s="102"/>
      <c r="CR216" s="105"/>
      <c r="DC216" s="102"/>
      <c r="DD216" s="105"/>
      <c r="DN216" s="102"/>
      <c r="DO216" s="105"/>
      <c r="EI216" s="102"/>
      <c r="EJ216" s="105"/>
    </row>
    <row r="217" spans="1:140" x14ac:dyDescent="0.2">
      <c r="A217" s="102"/>
      <c r="B217" s="102"/>
      <c r="C217" s="105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S217" s="102"/>
      <c r="T217" s="105"/>
      <c r="AF217" s="102"/>
      <c r="AG217" s="105"/>
      <c r="AT217" s="102"/>
      <c r="AU217" s="105"/>
      <c r="BS217" s="102"/>
      <c r="BT217" s="105"/>
      <c r="CE217" s="102"/>
      <c r="CF217" s="105"/>
      <c r="CQ217" s="102"/>
      <c r="CR217" s="105"/>
      <c r="DC217" s="102"/>
      <c r="DD217" s="105"/>
      <c r="DN217" s="102"/>
      <c r="DO217" s="105"/>
      <c r="EI217" s="102"/>
      <c r="EJ217" s="105"/>
    </row>
    <row r="218" spans="1:140" x14ac:dyDescent="0.2">
      <c r="A218" s="102"/>
      <c r="B218" s="102"/>
      <c r="C218" s="105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S218" s="102"/>
      <c r="T218" s="105"/>
      <c r="AF218" s="102"/>
      <c r="AG218" s="105"/>
      <c r="AT218" s="102"/>
      <c r="AU218" s="105"/>
      <c r="BS218" s="102"/>
      <c r="BT218" s="105"/>
      <c r="CE218" s="102"/>
      <c r="CF218" s="105"/>
      <c r="CQ218" s="102"/>
      <c r="CR218" s="105"/>
      <c r="DC218" s="102"/>
      <c r="DD218" s="105"/>
      <c r="DN218" s="102"/>
      <c r="DO218" s="105"/>
      <c r="EI218" s="102"/>
      <c r="EJ218" s="105"/>
    </row>
    <row r="219" spans="1:140" x14ac:dyDescent="0.2">
      <c r="A219" s="102"/>
      <c r="B219" s="102"/>
      <c r="C219" s="105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S219" s="102"/>
      <c r="T219" s="105"/>
      <c r="AF219" s="102"/>
      <c r="AG219" s="105"/>
      <c r="AT219" s="102"/>
      <c r="AU219" s="105"/>
      <c r="BS219" s="102"/>
      <c r="BT219" s="105"/>
      <c r="CE219" s="102"/>
      <c r="CF219" s="105"/>
      <c r="CQ219" s="102"/>
      <c r="CR219" s="105"/>
      <c r="DC219" s="102"/>
      <c r="DD219" s="105"/>
      <c r="DN219" s="102"/>
      <c r="DO219" s="105"/>
      <c r="EI219" s="102"/>
      <c r="EJ219" s="105"/>
    </row>
    <row r="220" spans="1:140" x14ac:dyDescent="0.2">
      <c r="A220" s="102"/>
      <c r="B220" s="102"/>
      <c r="C220" s="105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S220" s="102"/>
      <c r="T220" s="105"/>
      <c r="AF220" s="102"/>
      <c r="AG220" s="105"/>
      <c r="AT220" s="102"/>
      <c r="AU220" s="105"/>
      <c r="BS220" s="102"/>
      <c r="BT220" s="105"/>
      <c r="CE220" s="102"/>
      <c r="CF220" s="105"/>
      <c r="CQ220" s="102"/>
      <c r="CR220" s="105"/>
      <c r="DC220" s="102"/>
      <c r="DD220" s="105"/>
      <c r="DN220" s="102"/>
      <c r="DO220" s="105"/>
      <c r="EI220" s="102"/>
      <c r="EJ220" s="105"/>
    </row>
    <row r="221" spans="1:140" x14ac:dyDescent="0.2">
      <c r="A221" s="102"/>
      <c r="B221" s="102"/>
      <c r="C221" s="105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S221" s="102"/>
      <c r="T221" s="105"/>
      <c r="AF221" s="102"/>
      <c r="AG221" s="105"/>
      <c r="AT221" s="102"/>
      <c r="AU221" s="105"/>
      <c r="BS221" s="102"/>
      <c r="BT221" s="105"/>
      <c r="CE221" s="102"/>
      <c r="CF221" s="105"/>
      <c r="CQ221" s="102"/>
      <c r="CR221" s="105"/>
      <c r="DC221" s="102"/>
      <c r="DD221" s="105"/>
      <c r="DN221" s="102"/>
      <c r="DO221" s="105"/>
      <c r="EI221" s="102"/>
      <c r="EJ221" s="105"/>
    </row>
    <row r="222" spans="1:140" x14ac:dyDescent="0.2">
      <c r="A222" s="102"/>
      <c r="B222" s="102"/>
      <c r="C222" s="105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S222" s="102"/>
      <c r="T222" s="105"/>
      <c r="AF222" s="102"/>
      <c r="AG222" s="105"/>
      <c r="AT222" s="102"/>
      <c r="AU222" s="105"/>
      <c r="BS222" s="102"/>
      <c r="BT222" s="105"/>
      <c r="CE222" s="102"/>
      <c r="CF222" s="105"/>
      <c r="CQ222" s="102"/>
      <c r="CR222" s="105"/>
      <c r="DC222" s="102"/>
      <c r="DD222" s="105"/>
      <c r="DN222" s="102"/>
      <c r="DO222" s="105"/>
      <c r="EI222" s="102"/>
      <c r="EJ222" s="105"/>
    </row>
    <row r="223" spans="1:140" x14ac:dyDescent="0.2">
      <c r="A223" s="102"/>
      <c r="B223" s="102"/>
      <c r="C223" s="105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S223" s="102"/>
      <c r="T223" s="105"/>
      <c r="AF223" s="102"/>
      <c r="AG223" s="105"/>
      <c r="AT223" s="102"/>
      <c r="AU223" s="105"/>
      <c r="BS223" s="102"/>
      <c r="BT223" s="105"/>
      <c r="CE223" s="102"/>
      <c r="CF223" s="105"/>
      <c r="CQ223" s="102"/>
      <c r="CR223" s="105"/>
      <c r="DC223" s="102"/>
      <c r="DD223" s="105"/>
      <c r="DN223" s="102"/>
      <c r="DO223" s="105"/>
      <c r="EI223" s="102"/>
      <c r="EJ223" s="105"/>
    </row>
    <row r="224" spans="1:140" x14ac:dyDescent="0.2">
      <c r="A224" s="102"/>
      <c r="B224" s="102"/>
      <c r="C224" s="105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S224" s="102"/>
      <c r="T224" s="105"/>
      <c r="AF224" s="102"/>
      <c r="AG224" s="105"/>
      <c r="AT224" s="102"/>
      <c r="AU224" s="105"/>
      <c r="BS224" s="102"/>
      <c r="BT224" s="105"/>
      <c r="CE224" s="102"/>
      <c r="CF224" s="105"/>
      <c r="CQ224" s="102"/>
      <c r="CR224" s="105"/>
      <c r="DC224" s="102"/>
      <c r="DD224" s="105"/>
      <c r="DN224" s="102"/>
      <c r="DO224" s="105"/>
      <c r="EI224" s="102"/>
      <c r="EJ224" s="105"/>
    </row>
    <row r="225" spans="1:140" x14ac:dyDescent="0.2">
      <c r="A225" s="102"/>
      <c r="B225" s="102"/>
      <c r="C225" s="105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S225" s="102"/>
      <c r="T225" s="105"/>
      <c r="AF225" s="102"/>
      <c r="AG225" s="105"/>
      <c r="AT225" s="102"/>
      <c r="AU225" s="105"/>
      <c r="BS225" s="102"/>
      <c r="BT225" s="105"/>
      <c r="CE225" s="102"/>
      <c r="CF225" s="105"/>
      <c r="CQ225" s="102"/>
      <c r="CR225" s="105"/>
      <c r="DC225" s="102"/>
      <c r="DD225" s="105"/>
      <c r="DN225" s="102"/>
      <c r="DO225" s="105"/>
      <c r="EI225" s="102"/>
      <c r="EJ225" s="105"/>
    </row>
    <row r="226" spans="1:140" x14ac:dyDescent="0.2">
      <c r="A226" s="102"/>
      <c r="B226" s="102"/>
      <c r="C226" s="105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S226" s="102"/>
      <c r="T226" s="105"/>
      <c r="AF226" s="102"/>
      <c r="AG226" s="105"/>
      <c r="AT226" s="102"/>
      <c r="AU226" s="105"/>
      <c r="BS226" s="102"/>
      <c r="BT226" s="105"/>
      <c r="CE226" s="102"/>
      <c r="CF226" s="105"/>
      <c r="CQ226" s="102"/>
      <c r="CR226" s="105"/>
      <c r="DC226" s="102"/>
      <c r="DD226" s="105"/>
      <c r="DN226" s="102"/>
      <c r="DO226" s="105"/>
      <c r="EI226" s="102"/>
      <c r="EJ226" s="105"/>
    </row>
    <row r="227" spans="1:140" x14ac:dyDescent="0.2">
      <c r="A227" s="102"/>
      <c r="B227" s="102"/>
      <c r="C227" s="105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S227" s="102"/>
      <c r="T227" s="105"/>
      <c r="AF227" s="102"/>
      <c r="AG227" s="105"/>
      <c r="AT227" s="102"/>
      <c r="AU227" s="105"/>
      <c r="BS227" s="102"/>
      <c r="BT227" s="105"/>
      <c r="CE227" s="102"/>
      <c r="CF227" s="105"/>
      <c r="CQ227" s="102"/>
      <c r="CR227" s="105"/>
      <c r="DC227" s="102"/>
      <c r="DD227" s="105"/>
      <c r="DN227" s="102"/>
      <c r="DO227" s="105"/>
      <c r="EI227" s="102"/>
      <c r="EJ227" s="105"/>
    </row>
    <row r="228" spans="1:140" x14ac:dyDescent="0.2">
      <c r="A228" s="102"/>
      <c r="B228" s="102"/>
      <c r="C228" s="105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S228" s="102"/>
      <c r="T228" s="105"/>
      <c r="AF228" s="102"/>
      <c r="AG228" s="105"/>
      <c r="AT228" s="102"/>
      <c r="AU228" s="105"/>
      <c r="BS228" s="102"/>
      <c r="BT228" s="105"/>
      <c r="CE228" s="102"/>
      <c r="CF228" s="105"/>
      <c r="CQ228" s="102"/>
      <c r="CR228" s="105"/>
      <c r="DC228" s="102"/>
      <c r="DD228" s="105"/>
      <c r="DN228" s="102"/>
      <c r="DO228" s="105"/>
      <c r="EI228" s="102"/>
      <c r="EJ228" s="105"/>
    </row>
    <row r="229" spans="1:140" x14ac:dyDescent="0.2">
      <c r="A229" s="102"/>
      <c r="B229" s="102"/>
      <c r="C229" s="105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S229" s="102"/>
      <c r="T229" s="105"/>
      <c r="AF229" s="102"/>
      <c r="AG229" s="105"/>
      <c r="AT229" s="102"/>
      <c r="AU229" s="105"/>
      <c r="BS229" s="102"/>
      <c r="BT229" s="105"/>
      <c r="CE229" s="102"/>
      <c r="CF229" s="105"/>
      <c r="CQ229" s="102"/>
      <c r="CR229" s="105"/>
      <c r="DC229" s="102"/>
      <c r="DD229" s="105"/>
      <c r="DN229" s="102"/>
      <c r="DO229" s="105"/>
      <c r="EI229" s="102"/>
      <c r="EJ229" s="105"/>
    </row>
    <row r="230" spans="1:140" x14ac:dyDescent="0.2">
      <c r="A230" s="102"/>
      <c r="B230" s="102"/>
      <c r="C230" s="105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S230" s="102"/>
      <c r="T230" s="105"/>
      <c r="AF230" s="102"/>
      <c r="AG230" s="105"/>
      <c r="AT230" s="102"/>
      <c r="AU230" s="105"/>
      <c r="BS230" s="102"/>
      <c r="BT230" s="105"/>
      <c r="CE230" s="102"/>
      <c r="CF230" s="105"/>
      <c r="CQ230" s="102"/>
      <c r="CR230" s="105"/>
      <c r="DC230" s="102"/>
      <c r="DD230" s="105"/>
      <c r="DN230" s="102"/>
      <c r="DO230" s="105"/>
      <c r="EI230" s="102"/>
      <c r="EJ230" s="105"/>
    </row>
    <row r="231" spans="1:140" x14ac:dyDescent="0.2">
      <c r="A231" s="102"/>
      <c r="B231" s="102"/>
      <c r="C231" s="105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S231" s="102"/>
      <c r="T231" s="105"/>
      <c r="AF231" s="102"/>
      <c r="AG231" s="105"/>
      <c r="AT231" s="102"/>
      <c r="AU231" s="105"/>
      <c r="BS231" s="102"/>
      <c r="BT231" s="105"/>
      <c r="CE231" s="102"/>
      <c r="CF231" s="105"/>
      <c r="CQ231" s="102"/>
      <c r="CR231" s="105"/>
      <c r="DC231" s="102"/>
      <c r="DD231" s="105"/>
      <c r="DN231" s="102"/>
      <c r="DO231" s="105"/>
      <c r="EI231" s="102"/>
      <c r="EJ231" s="105"/>
    </row>
    <row r="232" spans="1:140" x14ac:dyDescent="0.2">
      <c r="A232" s="102"/>
      <c r="B232" s="102"/>
      <c r="C232" s="105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S232" s="102"/>
      <c r="T232" s="105"/>
      <c r="AF232" s="102"/>
      <c r="AG232" s="105"/>
      <c r="AT232" s="102"/>
      <c r="AU232" s="105"/>
      <c r="BS232" s="102"/>
      <c r="BT232" s="105"/>
      <c r="CE232" s="102"/>
      <c r="CF232" s="105"/>
      <c r="CQ232" s="102"/>
      <c r="CR232" s="105"/>
      <c r="DC232" s="102"/>
      <c r="DD232" s="105"/>
      <c r="DN232" s="102"/>
      <c r="DO232" s="105"/>
      <c r="EI232" s="102"/>
      <c r="EJ232" s="105"/>
    </row>
    <row r="233" spans="1:140" x14ac:dyDescent="0.2">
      <c r="A233" s="102"/>
      <c r="B233" s="102"/>
      <c r="C233" s="105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S233" s="102"/>
      <c r="T233" s="105"/>
      <c r="AF233" s="102"/>
      <c r="AG233" s="105"/>
      <c r="AT233" s="102"/>
      <c r="AU233" s="105"/>
      <c r="BS233" s="102"/>
      <c r="BT233" s="105"/>
      <c r="CE233" s="102"/>
      <c r="CF233" s="105"/>
      <c r="CQ233" s="102"/>
      <c r="CR233" s="105"/>
      <c r="DC233" s="102"/>
      <c r="DD233" s="105"/>
      <c r="DN233" s="102"/>
      <c r="DO233" s="105"/>
      <c r="EI233" s="102"/>
      <c r="EJ233" s="105"/>
    </row>
    <row r="234" spans="1:140" x14ac:dyDescent="0.2">
      <c r="A234" s="102"/>
      <c r="B234" s="102"/>
      <c r="C234" s="105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S234" s="102"/>
      <c r="T234" s="105"/>
      <c r="AF234" s="102"/>
      <c r="AG234" s="105"/>
      <c r="AT234" s="102"/>
      <c r="AU234" s="105"/>
      <c r="BS234" s="102"/>
      <c r="BT234" s="105"/>
      <c r="CE234" s="102"/>
      <c r="CF234" s="105"/>
      <c r="CQ234" s="102"/>
      <c r="CR234" s="105"/>
      <c r="DC234" s="102"/>
      <c r="DD234" s="105"/>
      <c r="DN234" s="102"/>
      <c r="DO234" s="105"/>
      <c r="EI234" s="102"/>
      <c r="EJ234" s="105"/>
    </row>
    <row r="235" spans="1:140" x14ac:dyDescent="0.2">
      <c r="A235" s="102"/>
      <c r="B235" s="102"/>
      <c r="C235" s="105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S235" s="102"/>
      <c r="T235" s="105"/>
      <c r="AF235" s="102"/>
      <c r="AG235" s="105"/>
      <c r="AT235" s="102"/>
      <c r="AU235" s="105"/>
      <c r="BS235" s="102"/>
      <c r="BT235" s="105"/>
      <c r="CE235" s="102"/>
      <c r="CF235" s="105"/>
      <c r="CQ235" s="102"/>
      <c r="CR235" s="105"/>
      <c r="DC235" s="102"/>
      <c r="DD235" s="105"/>
      <c r="DN235" s="102"/>
      <c r="DO235" s="105"/>
      <c r="EI235" s="102"/>
      <c r="EJ235" s="105"/>
    </row>
    <row r="236" spans="1:140" x14ac:dyDescent="0.2">
      <c r="A236" s="102"/>
      <c r="B236" s="102"/>
      <c r="C236" s="105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S236" s="102"/>
      <c r="T236" s="105"/>
      <c r="AF236" s="102"/>
      <c r="AG236" s="105"/>
      <c r="AT236" s="102"/>
      <c r="AU236" s="105"/>
      <c r="BS236" s="102"/>
      <c r="BT236" s="105"/>
      <c r="CE236" s="102"/>
      <c r="CF236" s="105"/>
      <c r="CQ236" s="102"/>
      <c r="CR236" s="105"/>
      <c r="DC236" s="102"/>
      <c r="DD236" s="105"/>
      <c r="DN236" s="102"/>
      <c r="DO236" s="105"/>
      <c r="EI236" s="102"/>
      <c r="EJ236" s="105"/>
    </row>
    <row r="237" spans="1:140" x14ac:dyDescent="0.2">
      <c r="A237" s="102"/>
      <c r="B237" s="102"/>
      <c r="C237" s="105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S237" s="102"/>
      <c r="T237" s="105"/>
      <c r="AF237" s="102"/>
      <c r="AG237" s="105"/>
      <c r="AT237" s="102"/>
      <c r="AU237" s="105"/>
      <c r="BS237" s="102"/>
      <c r="BT237" s="105"/>
      <c r="CE237" s="102"/>
      <c r="CF237" s="105"/>
      <c r="CQ237" s="102"/>
      <c r="CR237" s="105"/>
      <c r="DC237" s="102"/>
      <c r="DD237" s="105"/>
      <c r="DN237" s="102"/>
      <c r="DO237" s="105"/>
      <c r="EI237" s="102"/>
      <c r="EJ237" s="105"/>
    </row>
    <row r="238" spans="1:140" x14ac:dyDescent="0.2">
      <c r="A238" s="102"/>
      <c r="B238" s="102"/>
      <c r="C238" s="105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S238" s="102"/>
      <c r="T238" s="105"/>
      <c r="AF238" s="102"/>
      <c r="AG238" s="105"/>
      <c r="AT238" s="102"/>
      <c r="AU238" s="105"/>
      <c r="BS238" s="102"/>
      <c r="BT238" s="105"/>
      <c r="CE238" s="102"/>
      <c r="CF238" s="105"/>
      <c r="CQ238" s="102"/>
      <c r="CR238" s="105"/>
      <c r="DC238" s="102"/>
      <c r="DD238" s="105"/>
      <c r="DN238" s="102"/>
      <c r="DO238" s="105"/>
      <c r="EI238" s="102"/>
      <c r="EJ238" s="105"/>
    </row>
    <row r="239" spans="1:140" x14ac:dyDescent="0.2">
      <c r="A239" s="102"/>
      <c r="B239" s="102"/>
      <c r="C239" s="105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S239" s="102"/>
      <c r="T239" s="105"/>
      <c r="AF239" s="102"/>
      <c r="AG239" s="105"/>
      <c r="AT239" s="102"/>
      <c r="AU239" s="105"/>
      <c r="BS239" s="102"/>
      <c r="BT239" s="105"/>
      <c r="CE239" s="102"/>
      <c r="CF239" s="105"/>
      <c r="CQ239" s="102"/>
      <c r="CR239" s="105"/>
      <c r="DC239" s="102"/>
      <c r="DD239" s="105"/>
      <c r="DN239" s="102"/>
      <c r="DO239" s="105"/>
      <c r="EI239" s="102"/>
      <c r="EJ239" s="105"/>
    </row>
    <row r="240" spans="1:140" x14ac:dyDescent="0.2">
      <c r="A240" s="102"/>
      <c r="B240" s="102"/>
      <c r="C240" s="105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S240" s="102"/>
      <c r="T240" s="105"/>
      <c r="AF240" s="102"/>
      <c r="AG240" s="105"/>
      <c r="AT240" s="102"/>
      <c r="AU240" s="105"/>
      <c r="BS240" s="102"/>
      <c r="BT240" s="105"/>
      <c r="CE240" s="102"/>
      <c r="CF240" s="105"/>
      <c r="CQ240" s="102"/>
      <c r="CR240" s="105"/>
      <c r="DC240" s="102"/>
      <c r="DD240" s="105"/>
      <c r="DN240" s="102"/>
      <c r="DO240" s="105"/>
      <c r="EI240" s="102"/>
      <c r="EJ240" s="105"/>
    </row>
    <row r="241" spans="1:140" x14ac:dyDescent="0.2">
      <c r="A241" s="102"/>
      <c r="B241" s="102"/>
      <c r="C241" s="105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S241" s="102"/>
      <c r="T241" s="105"/>
      <c r="AF241" s="102"/>
      <c r="AG241" s="105"/>
      <c r="AT241" s="102"/>
      <c r="AU241" s="105"/>
      <c r="BS241" s="102"/>
      <c r="BT241" s="105"/>
      <c r="CE241" s="102"/>
      <c r="CF241" s="105"/>
      <c r="CQ241" s="102"/>
      <c r="CR241" s="105"/>
      <c r="DC241" s="102"/>
      <c r="DD241" s="105"/>
      <c r="DN241" s="102"/>
      <c r="DO241" s="105"/>
      <c r="EI241" s="102"/>
      <c r="EJ241" s="105"/>
    </row>
    <row r="242" spans="1:140" x14ac:dyDescent="0.2">
      <c r="A242" s="102"/>
      <c r="B242" s="102"/>
      <c r="C242" s="105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S242" s="102"/>
      <c r="T242" s="105"/>
      <c r="AF242" s="102"/>
      <c r="AG242" s="105"/>
      <c r="AT242" s="102"/>
      <c r="AU242" s="105"/>
      <c r="BS242" s="102"/>
      <c r="BT242" s="105"/>
      <c r="CE242" s="102"/>
      <c r="CF242" s="105"/>
      <c r="CQ242" s="102"/>
      <c r="CR242" s="105"/>
      <c r="DC242" s="102"/>
      <c r="DD242" s="105"/>
      <c r="DN242" s="102"/>
      <c r="DO242" s="105"/>
      <c r="EI242" s="102"/>
      <c r="EJ242" s="105"/>
    </row>
    <row r="243" spans="1:140" x14ac:dyDescent="0.2">
      <c r="A243" s="102"/>
      <c r="B243" s="102"/>
      <c r="C243" s="105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S243" s="102"/>
      <c r="T243" s="105"/>
      <c r="AF243" s="102"/>
      <c r="AG243" s="105"/>
      <c r="AT243" s="102"/>
      <c r="AU243" s="105"/>
      <c r="BS243" s="102"/>
      <c r="BT243" s="105"/>
      <c r="CE243" s="102"/>
      <c r="CF243" s="105"/>
      <c r="CQ243" s="102"/>
      <c r="CR243" s="105"/>
      <c r="DC243" s="102"/>
      <c r="DD243" s="105"/>
      <c r="DN243" s="102"/>
      <c r="DO243" s="105"/>
      <c r="EI243" s="102"/>
      <c r="EJ243" s="105"/>
    </row>
    <row r="244" spans="1:140" x14ac:dyDescent="0.2">
      <c r="A244" s="102"/>
      <c r="B244" s="102"/>
      <c r="C244" s="105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S244" s="102"/>
      <c r="T244" s="105"/>
      <c r="AF244" s="102"/>
      <c r="AG244" s="105"/>
      <c r="AT244" s="102"/>
      <c r="AU244" s="105"/>
      <c r="BS244" s="102"/>
      <c r="BT244" s="105"/>
      <c r="CE244" s="102"/>
      <c r="CF244" s="105"/>
      <c r="CQ244" s="102"/>
      <c r="CR244" s="105"/>
      <c r="DC244" s="102"/>
      <c r="DD244" s="105"/>
      <c r="DN244" s="102"/>
      <c r="DO244" s="105"/>
      <c r="EI244" s="102"/>
      <c r="EJ244" s="105"/>
    </row>
    <row r="245" spans="1:140" x14ac:dyDescent="0.2">
      <c r="A245" s="102"/>
      <c r="B245" s="102"/>
      <c r="C245" s="105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S245" s="102"/>
      <c r="T245" s="105"/>
      <c r="AF245" s="102"/>
      <c r="AG245" s="105"/>
      <c r="AT245" s="102"/>
      <c r="AU245" s="105"/>
      <c r="BS245" s="102"/>
      <c r="BT245" s="105"/>
      <c r="CE245" s="102"/>
      <c r="CF245" s="105"/>
      <c r="CQ245" s="102"/>
      <c r="CR245" s="105"/>
      <c r="DC245" s="102"/>
      <c r="DD245" s="105"/>
      <c r="DN245" s="102"/>
      <c r="DO245" s="105"/>
      <c r="EI245" s="102"/>
      <c r="EJ245" s="105"/>
    </row>
    <row r="246" spans="1:140" x14ac:dyDescent="0.2">
      <c r="A246" s="102"/>
      <c r="B246" s="102"/>
      <c r="C246" s="105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S246" s="102"/>
      <c r="T246" s="105"/>
      <c r="AF246" s="102"/>
      <c r="AG246" s="105"/>
      <c r="AT246" s="102"/>
      <c r="AU246" s="105"/>
      <c r="BS246" s="102"/>
      <c r="BT246" s="105"/>
      <c r="CE246" s="102"/>
      <c r="CF246" s="105"/>
      <c r="CQ246" s="102"/>
      <c r="CR246" s="105"/>
      <c r="DC246" s="102"/>
      <c r="DD246" s="105"/>
      <c r="DN246" s="102"/>
      <c r="DO246" s="105"/>
      <c r="EI246" s="102"/>
      <c r="EJ246" s="105"/>
    </row>
    <row r="247" spans="1:140" x14ac:dyDescent="0.2">
      <c r="A247" s="102"/>
      <c r="B247" s="102"/>
      <c r="C247" s="105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S247" s="102"/>
      <c r="T247" s="105"/>
      <c r="AF247" s="102"/>
      <c r="AG247" s="105"/>
      <c r="AT247" s="102"/>
      <c r="AU247" s="105"/>
      <c r="BS247" s="102"/>
      <c r="BT247" s="105"/>
      <c r="CE247" s="102"/>
      <c r="CF247" s="105"/>
      <c r="CQ247" s="102"/>
      <c r="CR247" s="105"/>
      <c r="DC247" s="102"/>
      <c r="DD247" s="105"/>
      <c r="DN247" s="102"/>
      <c r="DO247" s="105"/>
      <c r="EI247" s="102"/>
      <c r="EJ247" s="105"/>
    </row>
    <row r="248" spans="1:140" x14ac:dyDescent="0.2">
      <c r="A248" s="102"/>
      <c r="B248" s="102"/>
      <c r="C248" s="105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S248" s="102"/>
      <c r="T248" s="105"/>
      <c r="AF248" s="102"/>
      <c r="AG248" s="105"/>
      <c r="AT248" s="102"/>
      <c r="AU248" s="105"/>
      <c r="BS248" s="102"/>
      <c r="BT248" s="105"/>
      <c r="CE248" s="102"/>
      <c r="CF248" s="105"/>
      <c r="CQ248" s="102"/>
      <c r="CR248" s="105"/>
      <c r="DC248" s="102"/>
      <c r="DD248" s="105"/>
      <c r="DN248" s="102"/>
      <c r="DO248" s="105"/>
      <c r="EI248" s="102"/>
      <c r="EJ248" s="105"/>
    </row>
    <row r="249" spans="1:140" x14ac:dyDescent="0.2">
      <c r="A249" s="102"/>
      <c r="B249" s="102"/>
      <c r="C249" s="105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S249" s="102"/>
      <c r="T249" s="105"/>
      <c r="AF249" s="102"/>
      <c r="AG249" s="105"/>
      <c r="AT249" s="102"/>
      <c r="AU249" s="105"/>
      <c r="BS249" s="102"/>
      <c r="BT249" s="105"/>
      <c r="CE249" s="102"/>
      <c r="CF249" s="105"/>
      <c r="CQ249" s="102"/>
      <c r="CR249" s="105"/>
      <c r="DC249" s="102"/>
      <c r="DD249" s="105"/>
      <c r="DN249" s="102"/>
      <c r="DO249" s="105"/>
      <c r="EI249" s="102"/>
      <c r="EJ249" s="105"/>
    </row>
    <row r="250" spans="1:140" x14ac:dyDescent="0.2">
      <c r="A250" s="102"/>
      <c r="B250" s="102"/>
      <c r="C250" s="105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S250" s="102"/>
      <c r="T250" s="105"/>
      <c r="AF250" s="102"/>
      <c r="AG250" s="105"/>
      <c r="AT250" s="102"/>
      <c r="AU250" s="105"/>
      <c r="BS250" s="102"/>
      <c r="BT250" s="105"/>
      <c r="CE250" s="102"/>
      <c r="CF250" s="105"/>
      <c r="CQ250" s="102"/>
      <c r="CR250" s="105"/>
      <c r="DC250" s="102"/>
      <c r="DD250" s="105"/>
      <c r="DN250" s="102"/>
      <c r="DO250" s="105"/>
      <c r="EI250" s="102"/>
      <c r="EJ250" s="105"/>
    </row>
    <row r="251" spans="1:140" x14ac:dyDescent="0.2">
      <c r="A251" s="102"/>
      <c r="B251" s="102"/>
      <c r="C251" s="105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S251" s="102"/>
      <c r="T251" s="105"/>
      <c r="AF251" s="102"/>
      <c r="AG251" s="105"/>
      <c r="AT251" s="102"/>
      <c r="AU251" s="105"/>
      <c r="BS251" s="102"/>
      <c r="BT251" s="105"/>
      <c r="CE251" s="102"/>
      <c r="CF251" s="105"/>
      <c r="CQ251" s="102"/>
      <c r="CR251" s="105"/>
      <c r="DC251" s="102"/>
      <c r="DD251" s="105"/>
      <c r="DN251" s="102"/>
      <c r="DO251" s="105"/>
      <c r="EI251" s="102"/>
      <c r="EJ251" s="105"/>
    </row>
    <row r="252" spans="1:140" x14ac:dyDescent="0.2">
      <c r="A252" s="102"/>
      <c r="B252" s="102"/>
      <c r="C252" s="105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S252" s="102"/>
      <c r="T252" s="105"/>
      <c r="AF252" s="102"/>
      <c r="AG252" s="105"/>
      <c r="AT252" s="102"/>
      <c r="AU252" s="105"/>
      <c r="BS252" s="102"/>
      <c r="BT252" s="105"/>
      <c r="CE252" s="102"/>
      <c r="CF252" s="105"/>
      <c r="CQ252" s="102"/>
      <c r="CR252" s="105"/>
      <c r="DC252" s="102"/>
      <c r="DD252" s="105"/>
      <c r="DN252" s="102"/>
      <c r="DO252" s="105"/>
      <c r="EI252" s="102"/>
      <c r="EJ252" s="105"/>
    </row>
    <row r="253" spans="1:140" x14ac:dyDescent="0.2">
      <c r="A253" s="102"/>
      <c r="B253" s="102"/>
      <c r="C253" s="105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S253" s="102"/>
      <c r="T253" s="105"/>
      <c r="AF253" s="102"/>
      <c r="AG253" s="105"/>
      <c r="AT253" s="102"/>
      <c r="AU253" s="105"/>
      <c r="BS253" s="102"/>
      <c r="BT253" s="105"/>
      <c r="CE253" s="102"/>
      <c r="CF253" s="105"/>
      <c r="CQ253" s="102"/>
      <c r="CR253" s="105"/>
      <c r="DC253" s="102"/>
      <c r="DD253" s="105"/>
      <c r="DN253" s="102"/>
      <c r="DO253" s="105"/>
      <c r="EI253" s="102"/>
      <c r="EJ253" s="105"/>
    </row>
    <row r="254" spans="1:140" x14ac:dyDescent="0.2">
      <c r="A254" s="102"/>
      <c r="B254" s="102"/>
      <c r="C254" s="105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S254" s="102"/>
      <c r="T254" s="105"/>
      <c r="AF254" s="102"/>
      <c r="AG254" s="105"/>
      <c r="AT254" s="102"/>
      <c r="AU254" s="105"/>
      <c r="BS254" s="102"/>
      <c r="BT254" s="105"/>
      <c r="CE254" s="102"/>
      <c r="CF254" s="105"/>
      <c r="CQ254" s="102"/>
      <c r="CR254" s="105"/>
      <c r="DC254" s="102"/>
      <c r="DD254" s="105"/>
      <c r="DN254" s="102"/>
      <c r="DO254" s="105"/>
      <c r="EI254" s="102"/>
      <c r="EJ254" s="105"/>
    </row>
    <row r="255" spans="1:140" x14ac:dyDescent="0.2">
      <c r="A255" s="102"/>
      <c r="B255" s="102"/>
      <c r="C255" s="105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S255" s="102"/>
      <c r="T255" s="105"/>
      <c r="AF255" s="102"/>
      <c r="AG255" s="105"/>
      <c r="AT255" s="102"/>
      <c r="AU255" s="105"/>
      <c r="BS255" s="102"/>
      <c r="BT255" s="105"/>
      <c r="CE255" s="102"/>
      <c r="CF255" s="105"/>
      <c r="CQ255" s="102"/>
      <c r="CR255" s="105"/>
      <c r="DC255" s="102"/>
      <c r="DD255" s="105"/>
      <c r="DN255" s="102"/>
      <c r="DO255" s="105"/>
      <c r="EI255" s="102"/>
      <c r="EJ255" s="105"/>
    </row>
    <row r="256" spans="1:140" x14ac:dyDescent="0.2">
      <c r="A256" s="102"/>
      <c r="B256" s="102"/>
      <c r="C256" s="105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S256" s="102"/>
      <c r="T256" s="105"/>
      <c r="AF256" s="102"/>
      <c r="AG256" s="105"/>
      <c r="AT256" s="102"/>
      <c r="AU256" s="105"/>
      <c r="BS256" s="102"/>
      <c r="BT256" s="105"/>
      <c r="CE256" s="102"/>
      <c r="CF256" s="105"/>
      <c r="CQ256" s="102"/>
      <c r="CR256" s="105"/>
      <c r="DC256" s="102"/>
      <c r="DD256" s="105"/>
      <c r="DN256" s="102"/>
      <c r="DO256" s="105"/>
      <c r="EI256" s="102"/>
      <c r="EJ256" s="105"/>
    </row>
    <row r="257" spans="1:140" x14ac:dyDescent="0.2">
      <c r="A257" s="102"/>
      <c r="B257" s="102"/>
      <c r="C257" s="105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S257" s="102"/>
      <c r="T257" s="105"/>
      <c r="AF257" s="102"/>
      <c r="AG257" s="105"/>
      <c r="AT257" s="102"/>
      <c r="AU257" s="105"/>
      <c r="BS257" s="102"/>
      <c r="BT257" s="105"/>
      <c r="CE257" s="102"/>
      <c r="CF257" s="105"/>
      <c r="CQ257" s="102"/>
      <c r="CR257" s="105"/>
      <c r="DC257" s="102"/>
      <c r="DD257" s="105"/>
      <c r="DN257" s="102"/>
      <c r="DO257" s="105"/>
      <c r="EI257" s="102"/>
      <c r="EJ257" s="105"/>
    </row>
    <row r="258" spans="1:140" x14ac:dyDescent="0.2">
      <c r="A258" s="102"/>
      <c r="B258" s="102"/>
      <c r="C258" s="105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S258" s="102"/>
      <c r="T258" s="105"/>
      <c r="AF258" s="102"/>
      <c r="AG258" s="105"/>
      <c r="AT258" s="102"/>
      <c r="AU258" s="105"/>
      <c r="BS258" s="102"/>
      <c r="BT258" s="105"/>
      <c r="CE258" s="102"/>
      <c r="CF258" s="105"/>
      <c r="CQ258" s="102"/>
      <c r="CR258" s="105"/>
      <c r="DC258" s="102"/>
      <c r="DD258" s="105"/>
      <c r="DN258" s="102"/>
      <c r="DO258" s="105"/>
      <c r="EI258" s="102"/>
      <c r="EJ258" s="105"/>
    </row>
    <row r="259" spans="1:140" x14ac:dyDescent="0.2">
      <c r="A259" s="102"/>
      <c r="B259" s="102"/>
      <c r="C259" s="105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S259" s="102"/>
      <c r="T259" s="105"/>
      <c r="AF259" s="102"/>
      <c r="AG259" s="105"/>
      <c r="AT259" s="102"/>
      <c r="AU259" s="105"/>
      <c r="BS259" s="102"/>
      <c r="BT259" s="105"/>
      <c r="CE259" s="102"/>
      <c r="CF259" s="105"/>
      <c r="CQ259" s="102"/>
      <c r="CR259" s="105"/>
      <c r="DC259" s="102"/>
      <c r="DD259" s="105"/>
      <c r="DN259" s="102"/>
      <c r="DO259" s="105"/>
      <c r="EI259" s="102"/>
      <c r="EJ259" s="105"/>
    </row>
    <row r="260" spans="1:140" x14ac:dyDescent="0.2">
      <c r="A260" s="102"/>
      <c r="B260" s="102"/>
      <c r="C260" s="105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S260" s="102"/>
      <c r="T260" s="105"/>
      <c r="AF260" s="102"/>
      <c r="AG260" s="105"/>
      <c r="AT260" s="102"/>
      <c r="AU260" s="105"/>
      <c r="BS260" s="102"/>
      <c r="BT260" s="105"/>
      <c r="CE260" s="102"/>
      <c r="CF260" s="105"/>
      <c r="CQ260" s="102"/>
      <c r="CR260" s="105"/>
      <c r="DC260" s="102"/>
      <c r="DD260" s="105"/>
      <c r="DN260" s="102"/>
      <c r="DO260" s="105"/>
      <c r="EI260" s="102"/>
      <c r="EJ260" s="105"/>
    </row>
    <row r="261" spans="1:140" x14ac:dyDescent="0.2">
      <c r="A261" s="102"/>
      <c r="B261" s="102"/>
      <c r="C261" s="105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S261" s="102"/>
      <c r="T261" s="105"/>
      <c r="AF261" s="102"/>
      <c r="AG261" s="105"/>
      <c r="AT261" s="102"/>
      <c r="AU261" s="105"/>
      <c r="BS261" s="102"/>
      <c r="BT261" s="105"/>
      <c r="CE261" s="102"/>
      <c r="CF261" s="105"/>
      <c r="CQ261" s="102"/>
      <c r="CR261" s="105"/>
      <c r="DC261" s="102"/>
      <c r="DD261" s="105"/>
      <c r="DN261" s="102"/>
      <c r="DO261" s="105"/>
      <c r="EI261" s="102"/>
      <c r="EJ261" s="105"/>
    </row>
    <row r="262" spans="1:140" x14ac:dyDescent="0.2">
      <c r="A262" s="102"/>
      <c r="B262" s="102"/>
      <c r="C262" s="105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S262" s="102"/>
      <c r="T262" s="105"/>
      <c r="AF262" s="102"/>
      <c r="AG262" s="105"/>
      <c r="AT262" s="102"/>
      <c r="AU262" s="105"/>
      <c r="BS262" s="102"/>
      <c r="BT262" s="105"/>
      <c r="CE262" s="102"/>
      <c r="CF262" s="105"/>
      <c r="CQ262" s="102"/>
      <c r="CR262" s="105"/>
      <c r="DC262" s="102"/>
      <c r="DD262" s="105"/>
      <c r="DN262" s="102"/>
      <c r="DO262" s="105"/>
      <c r="EI262" s="102"/>
      <c r="EJ262" s="105"/>
    </row>
    <row r="263" spans="1:140" x14ac:dyDescent="0.2">
      <c r="A263" s="102"/>
      <c r="B263" s="102"/>
      <c r="C263" s="105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S263" s="102"/>
      <c r="T263" s="105"/>
      <c r="AF263" s="102"/>
      <c r="AG263" s="105"/>
      <c r="AT263" s="102"/>
      <c r="AU263" s="105"/>
      <c r="BS263" s="102"/>
      <c r="BT263" s="105"/>
      <c r="CE263" s="102"/>
      <c r="CF263" s="105"/>
      <c r="CQ263" s="102"/>
      <c r="CR263" s="105"/>
      <c r="DC263" s="102"/>
      <c r="DD263" s="105"/>
      <c r="DN263" s="102"/>
      <c r="DO263" s="105"/>
      <c r="EI263" s="102"/>
      <c r="EJ263" s="105"/>
    </row>
    <row r="264" spans="1:140" x14ac:dyDescent="0.2">
      <c r="A264" s="102"/>
      <c r="B264" s="102"/>
      <c r="C264" s="105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S264" s="102"/>
      <c r="T264" s="105"/>
      <c r="AF264" s="102"/>
      <c r="AG264" s="105"/>
      <c r="AT264" s="102"/>
      <c r="AU264" s="105"/>
      <c r="BS264" s="102"/>
      <c r="BT264" s="105"/>
      <c r="CE264" s="102"/>
      <c r="CF264" s="105"/>
      <c r="CQ264" s="102"/>
      <c r="CR264" s="105"/>
      <c r="DC264" s="102"/>
      <c r="DD264" s="105"/>
      <c r="DN264" s="102"/>
      <c r="DO264" s="105"/>
      <c r="EI264" s="102"/>
      <c r="EJ264" s="105"/>
    </row>
    <row r="265" spans="1:140" x14ac:dyDescent="0.2">
      <c r="A265" s="102"/>
      <c r="B265" s="102"/>
      <c r="C265" s="105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S265" s="102"/>
      <c r="T265" s="105"/>
      <c r="AF265" s="102"/>
      <c r="AG265" s="105"/>
      <c r="AT265" s="102"/>
      <c r="AU265" s="105"/>
      <c r="BS265" s="102"/>
      <c r="BT265" s="105"/>
      <c r="CE265" s="102"/>
      <c r="CF265" s="105"/>
      <c r="CQ265" s="102"/>
      <c r="CR265" s="105"/>
      <c r="DC265" s="102"/>
      <c r="DD265" s="105"/>
      <c r="DN265" s="102"/>
      <c r="DO265" s="105"/>
      <c r="EI265" s="102"/>
      <c r="EJ265" s="105"/>
    </row>
    <row r="266" spans="1:140" x14ac:dyDescent="0.2">
      <c r="A266" s="102"/>
      <c r="B266" s="102"/>
      <c r="C266" s="105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S266" s="102"/>
      <c r="T266" s="105"/>
      <c r="AF266" s="102"/>
      <c r="AG266" s="105"/>
      <c r="AT266" s="102"/>
      <c r="AU266" s="105"/>
      <c r="BS266" s="102"/>
      <c r="BT266" s="105"/>
      <c r="CE266" s="102"/>
      <c r="CF266" s="105"/>
      <c r="CQ266" s="102"/>
      <c r="CR266" s="105"/>
      <c r="DC266" s="102"/>
      <c r="DD266" s="105"/>
      <c r="DN266" s="102"/>
      <c r="DO266" s="105"/>
      <c r="EI266" s="102"/>
      <c r="EJ266" s="105"/>
    </row>
    <row r="267" spans="1:140" x14ac:dyDescent="0.2">
      <c r="A267" s="102"/>
      <c r="B267" s="102"/>
      <c r="C267" s="105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S267" s="102"/>
      <c r="T267" s="105"/>
      <c r="AF267" s="102"/>
      <c r="AG267" s="105"/>
      <c r="AT267" s="102"/>
      <c r="AU267" s="105"/>
      <c r="BS267" s="102"/>
      <c r="BT267" s="105"/>
      <c r="CE267" s="102"/>
      <c r="CF267" s="105"/>
      <c r="CQ267" s="102"/>
      <c r="CR267" s="105"/>
      <c r="DC267" s="102"/>
      <c r="DD267" s="105"/>
      <c r="DN267" s="102"/>
      <c r="DO267" s="105"/>
      <c r="EI267" s="102"/>
      <c r="EJ267" s="105"/>
    </row>
    <row r="268" spans="1:140" x14ac:dyDescent="0.2">
      <c r="A268" s="102"/>
      <c r="B268" s="102"/>
      <c r="C268" s="105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S268" s="102"/>
      <c r="T268" s="105"/>
      <c r="AF268" s="102"/>
      <c r="AG268" s="105"/>
      <c r="AT268" s="102"/>
      <c r="AU268" s="105"/>
      <c r="BS268" s="102"/>
      <c r="BT268" s="105"/>
      <c r="CE268" s="102"/>
      <c r="CF268" s="105"/>
      <c r="CQ268" s="102"/>
      <c r="CR268" s="105"/>
      <c r="DC268" s="102"/>
      <c r="DD268" s="105"/>
      <c r="DN268" s="102"/>
      <c r="DO268" s="105"/>
      <c r="EI268" s="102"/>
      <c r="EJ268" s="105"/>
    </row>
    <row r="269" spans="1:140" x14ac:dyDescent="0.2">
      <c r="A269" s="102"/>
      <c r="B269" s="102"/>
      <c r="C269" s="105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S269" s="102"/>
      <c r="T269" s="105"/>
      <c r="AF269" s="102"/>
      <c r="AG269" s="105"/>
      <c r="AT269" s="102"/>
      <c r="AU269" s="105"/>
      <c r="BS269" s="102"/>
      <c r="BT269" s="105"/>
      <c r="CE269" s="102"/>
      <c r="CF269" s="105"/>
      <c r="CQ269" s="102"/>
      <c r="CR269" s="105"/>
      <c r="DC269" s="102"/>
      <c r="DD269" s="105"/>
      <c r="DN269" s="102"/>
      <c r="DO269" s="105"/>
      <c r="EI269" s="102"/>
      <c r="EJ269" s="105"/>
    </row>
    <row r="270" spans="1:140" x14ac:dyDescent="0.2">
      <c r="A270" s="102"/>
      <c r="B270" s="102"/>
      <c r="C270" s="105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S270" s="102"/>
      <c r="T270" s="105"/>
      <c r="AF270" s="102"/>
      <c r="AG270" s="105"/>
      <c r="AT270" s="102"/>
      <c r="AU270" s="105"/>
      <c r="BS270" s="102"/>
      <c r="BT270" s="105"/>
      <c r="CE270" s="102"/>
      <c r="CF270" s="105"/>
      <c r="CQ270" s="102"/>
      <c r="CR270" s="105"/>
      <c r="DC270" s="102"/>
      <c r="DD270" s="105"/>
      <c r="DN270" s="102"/>
      <c r="DO270" s="105"/>
      <c r="EI270" s="102"/>
      <c r="EJ270" s="105"/>
    </row>
    <row r="271" spans="1:140" x14ac:dyDescent="0.2">
      <c r="A271" s="102"/>
      <c r="B271" s="102"/>
      <c r="C271" s="105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S271" s="102"/>
      <c r="T271" s="105"/>
      <c r="AF271" s="102"/>
      <c r="AG271" s="105"/>
      <c r="AT271" s="102"/>
      <c r="AU271" s="105"/>
      <c r="BS271" s="102"/>
      <c r="BT271" s="105"/>
      <c r="CE271" s="102"/>
      <c r="CF271" s="105"/>
      <c r="CQ271" s="102"/>
      <c r="CR271" s="105"/>
      <c r="DC271" s="102"/>
      <c r="DD271" s="105"/>
      <c r="DN271" s="102"/>
      <c r="DO271" s="105"/>
      <c r="EI271" s="102"/>
      <c r="EJ271" s="105"/>
    </row>
    <row r="272" spans="1:140" x14ac:dyDescent="0.2">
      <c r="A272" s="102"/>
      <c r="B272" s="102"/>
      <c r="C272" s="105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S272" s="102"/>
      <c r="T272" s="105"/>
      <c r="AF272" s="102"/>
      <c r="AG272" s="105"/>
      <c r="AT272" s="102"/>
      <c r="AU272" s="105"/>
      <c r="BS272" s="102"/>
      <c r="BT272" s="105"/>
      <c r="CE272" s="102"/>
      <c r="CF272" s="105"/>
      <c r="CQ272" s="102"/>
      <c r="CR272" s="105"/>
      <c r="DC272" s="102"/>
      <c r="DD272" s="105"/>
      <c r="DN272" s="102"/>
      <c r="DO272" s="105"/>
      <c r="EI272" s="102"/>
      <c r="EJ272" s="105"/>
    </row>
    <row r="273" spans="1:140" x14ac:dyDescent="0.2">
      <c r="A273" s="102"/>
      <c r="B273" s="102"/>
      <c r="C273" s="105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S273" s="102"/>
      <c r="T273" s="105"/>
      <c r="AF273" s="102"/>
      <c r="AG273" s="105"/>
      <c r="AT273" s="102"/>
      <c r="AU273" s="105"/>
      <c r="BS273" s="102"/>
      <c r="BT273" s="105"/>
      <c r="CE273" s="102"/>
      <c r="CF273" s="105"/>
      <c r="CQ273" s="102"/>
      <c r="CR273" s="105"/>
      <c r="DC273" s="102"/>
      <c r="DD273" s="105"/>
      <c r="DN273" s="102"/>
      <c r="DO273" s="105"/>
      <c r="EI273" s="102"/>
      <c r="EJ273" s="105"/>
    </row>
    <row r="274" spans="1:140" x14ac:dyDescent="0.2">
      <c r="A274" s="102"/>
      <c r="B274" s="102"/>
      <c r="C274" s="105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S274" s="102"/>
      <c r="T274" s="105"/>
      <c r="AF274" s="102"/>
      <c r="AG274" s="105"/>
      <c r="AT274" s="102"/>
      <c r="AU274" s="105"/>
      <c r="BS274" s="102"/>
      <c r="BT274" s="105"/>
      <c r="CE274" s="102"/>
      <c r="CF274" s="105"/>
      <c r="CQ274" s="102"/>
      <c r="CR274" s="105"/>
      <c r="DC274" s="102"/>
      <c r="DD274" s="105"/>
      <c r="DN274" s="102"/>
      <c r="DO274" s="105"/>
      <c r="EI274" s="102"/>
      <c r="EJ274" s="105"/>
    </row>
    <row r="275" spans="1:140" x14ac:dyDescent="0.2">
      <c r="A275" s="102"/>
      <c r="B275" s="102"/>
      <c r="C275" s="105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S275" s="102"/>
      <c r="T275" s="105"/>
      <c r="AF275" s="102"/>
      <c r="AG275" s="105"/>
      <c r="AT275" s="102"/>
      <c r="AU275" s="105"/>
      <c r="BS275" s="102"/>
      <c r="BT275" s="105"/>
      <c r="CE275" s="102"/>
      <c r="CF275" s="105"/>
      <c r="CQ275" s="102"/>
      <c r="CR275" s="105"/>
      <c r="DC275" s="102"/>
      <c r="DD275" s="105"/>
      <c r="DN275" s="102"/>
      <c r="DO275" s="105"/>
      <c r="EI275" s="102"/>
      <c r="EJ275" s="105"/>
    </row>
    <row r="276" spans="1:140" x14ac:dyDescent="0.2">
      <c r="A276" s="102"/>
      <c r="B276" s="102"/>
      <c r="C276" s="105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S276" s="102"/>
      <c r="T276" s="105"/>
      <c r="AF276" s="102"/>
      <c r="AG276" s="105"/>
      <c r="AT276" s="102"/>
      <c r="AU276" s="105"/>
      <c r="BS276" s="102"/>
      <c r="BT276" s="105"/>
      <c r="CE276" s="102"/>
      <c r="CF276" s="105"/>
      <c r="CQ276" s="102"/>
      <c r="CR276" s="105"/>
      <c r="DC276" s="102"/>
      <c r="DD276" s="105"/>
      <c r="DN276" s="102"/>
      <c r="DO276" s="105"/>
      <c r="EI276" s="102"/>
      <c r="EJ276" s="105"/>
    </row>
    <row r="277" spans="1:140" x14ac:dyDescent="0.2">
      <c r="A277" s="102"/>
      <c r="B277" s="102"/>
      <c r="C277" s="105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S277" s="102"/>
      <c r="T277" s="105"/>
      <c r="AF277" s="102"/>
      <c r="AG277" s="105"/>
      <c r="AT277" s="102"/>
      <c r="AU277" s="105"/>
      <c r="BS277" s="102"/>
      <c r="BT277" s="105"/>
      <c r="CE277" s="102"/>
      <c r="CF277" s="105"/>
      <c r="CQ277" s="102"/>
      <c r="CR277" s="105"/>
      <c r="DC277" s="102"/>
      <c r="DD277" s="105"/>
      <c r="DN277" s="102"/>
      <c r="DO277" s="105"/>
      <c r="EI277" s="102"/>
      <c r="EJ277" s="105"/>
    </row>
    <row r="278" spans="1:140" x14ac:dyDescent="0.2">
      <c r="A278" s="102"/>
      <c r="B278" s="102"/>
      <c r="C278" s="105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S278" s="102"/>
      <c r="T278" s="105"/>
      <c r="AF278" s="102"/>
      <c r="AG278" s="105"/>
      <c r="AT278" s="102"/>
      <c r="AU278" s="105"/>
      <c r="BS278" s="102"/>
      <c r="BT278" s="105"/>
      <c r="CE278" s="102"/>
      <c r="CF278" s="105"/>
      <c r="CQ278" s="102"/>
      <c r="CR278" s="105"/>
      <c r="DC278" s="102"/>
      <c r="DD278" s="105"/>
      <c r="DN278" s="102"/>
      <c r="DO278" s="105"/>
      <c r="EI278" s="102"/>
      <c r="EJ278" s="105"/>
    </row>
    <row r="279" spans="1:140" x14ac:dyDescent="0.2">
      <c r="A279" s="102"/>
      <c r="B279" s="102"/>
      <c r="C279" s="105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S279" s="102"/>
      <c r="T279" s="105"/>
      <c r="AF279" s="102"/>
      <c r="AG279" s="105"/>
      <c r="AT279" s="102"/>
      <c r="AU279" s="105"/>
      <c r="BS279" s="102"/>
      <c r="BT279" s="105"/>
      <c r="CE279" s="102"/>
      <c r="CF279" s="105"/>
      <c r="CQ279" s="102"/>
      <c r="CR279" s="105"/>
      <c r="DC279" s="102"/>
      <c r="DD279" s="105"/>
      <c r="DN279" s="102"/>
      <c r="DO279" s="105"/>
      <c r="EI279" s="102"/>
      <c r="EJ279" s="105"/>
    </row>
    <row r="280" spans="1:140" x14ac:dyDescent="0.2">
      <c r="A280" s="102"/>
      <c r="B280" s="102"/>
      <c r="C280" s="105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S280" s="102"/>
      <c r="T280" s="105"/>
      <c r="AF280" s="102"/>
      <c r="AG280" s="105"/>
      <c r="AT280" s="102"/>
      <c r="AU280" s="105"/>
      <c r="BS280" s="102"/>
      <c r="BT280" s="105"/>
      <c r="CE280" s="102"/>
      <c r="CF280" s="105"/>
      <c r="CQ280" s="102"/>
      <c r="CR280" s="105"/>
      <c r="DC280" s="102"/>
      <c r="DD280" s="105"/>
      <c r="DN280" s="102"/>
      <c r="DO280" s="105"/>
      <c r="EI280" s="102"/>
      <c r="EJ280" s="105"/>
    </row>
    <row r="281" spans="1:140" x14ac:dyDescent="0.2">
      <c r="A281" s="102"/>
      <c r="B281" s="102"/>
      <c r="C281" s="105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S281" s="102"/>
      <c r="T281" s="105"/>
      <c r="AF281" s="102"/>
      <c r="AG281" s="105"/>
      <c r="AT281" s="102"/>
      <c r="AU281" s="105"/>
      <c r="BS281" s="102"/>
      <c r="BT281" s="105"/>
      <c r="CE281" s="102"/>
      <c r="CF281" s="105"/>
      <c r="CQ281" s="102"/>
      <c r="CR281" s="105"/>
      <c r="DC281" s="102"/>
      <c r="DD281" s="105"/>
      <c r="DN281" s="102"/>
      <c r="DO281" s="105"/>
      <c r="EI281" s="102"/>
      <c r="EJ281" s="105"/>
    </row>
  </sheetData>
  <mergeCells count="57">
    <mergeCell ref="BH161:BH162"/>
    <mergeCell ref="BI161:BI162"/>
    <mergeCell ref="DO139:DO140"/>
    <mergeCell ref="CF139:CF140"/>
    <mergeCell ref="CR139:CR140"/>
    <mergeCell ref="DD139:DD140"/>
    <mergeCell ref="AU139:AU140"/>
    <mergeCell ref="BT139:BT140"/>
    <mergeCell ref="T139:T140"/>
    <mergeCell ref="T152:T156"/>
    <mergeCell ref="AG139:AG140"/>
    <mergeCell ref="AG152:AG156"/>
    <mergeCell ref="C139:C140"/>
    <mergeCell ref="C152:C156"/>
    <mergeCell ref="CW6:DA6"/>
    <mergeCell ref="BY6:CC6"/>
    <mergeCell ref="N1:N4"/>
    <mergeCell ref="O5:O6"/>
    <mergeCell ref="P5:P6"/>
    <mergeCell ref="D4:L4"/>
    <mergeCell ref="D5:D6"/>
    <mergeCell ref="E5:E6"/>
    <mergeCell ref="BN6:BN7"/>
    <mergeCell ref="U4:AC4"/>
    <mergeCell ref="BL6:BL7"/>
    <mergeCell ref="BQ6:BQ7"/>
    <mergeCell ref="BO6:BO7"/>
    <mergeCell ref="BP6:BP7"/>
    <mergeCell ref="F5:F6"/>
    <mergeCell ref="G5:G6"/>
    <mergeCell ref="H5:H6"/>
    <mergeCell ref="I5:I6"/>
    <mergeCell ref="J5:J6"/>
    <mergeCell ref="K5:K6"/>
    <mergeCell ref="EJ139:EJ140"/>
    <mergeCell ref="DI6:DM6"/>
    <mergeCell ref="U5:U6"/>
    <mergeCell ref="V5:V6"/>
    <mergeCell ref="AA5:AA6"/>
    <mergeCell ref="AB5:AB6"/>
    <mergeCell ref="W5:W6"/>
    <mergeCell ref="X5:X6"/>
    <mergeCell ref="BM6:BM7"/>
    <mergeCell ref="BK6:BK7"/>
    <mergeCell ref="Y5:Y6"/>
    <mergeCell ref="Z5:Z6"/>
    <mergeCell ref="AH5:AQ6"/>
    <mergeCell ref="AC5:AC6"/>
    <mergeCell ref="AD5:AD6"/>
    <mergeCell ref="M1:M4"/>
    <mergeCell ref="AV4:BD4"/>
    <mergeCell ref="AV5:BE6"/>
    <mergeCell ref="BH6:BH7"/>
    <mergeCell ref="BJ6:BJ7"/>
    <mergeCell ref="BI6:BI7"/>
    <mergeCell ref="BG6:BG7"/>
    <mergeCell ref="AH4:AP4"/>
  </mergeCells>
  <phoneticPr fontId="10" type="noConversion"/>
  <conditionalFormatting sqref="CZ8:CZ11 CZ13:CZ160">
    <cfRule type="cellIs" dxfId="11" priority="15" stopIfTrue="1" operator="equal">
      <formula>0.257</formula>
    </cfRule>
  </conditionalFormatting>
  <conditionalFormatting sqref="CZ8:CZ11 CZ13:CZ160">
    <cfRule type="cellIs" dxfId="10" priority="14" stopIfTrue="1" operator="equal">
      <formula>0.271</formula>
    </cfRule>
  </conditionalFormatting>
  <conditionalFormatting sqref="DA8:DA11 DA13:DA160">
    <cfRule type="cellIs" dxfId="9" priority="13" stopIfTrue="1" operator="equal">
      <formula>0.193</formula>
    </cfRule>
  </conditionalFormatting>
  <conditionalFormatting sqref="CZ12">
    <cfRule type="cellIs" dxfId="8" priority="9" stopIfTrue="1" operator="equal">
      <formula>0.257</formula>
    </cfRule>
  </conditionalFormatting>
  <conditionalFormatting sqref="CZ12">
    <cfRule type="cellIs" dxfId="7" priority="8" stopIfTrue="1" operator="equal">
      <formula>0.271</formula>
    </cfRule>
  </conditionalFormatting>
  <conditionalFormatting sqref="DA12">
    <cfRule type="cellIs" dxfId="6" priority="7" stopIfTrue="1" operator="equal">
      <formula>0.193</formula>
    </cfRule>
  </conditionalFormatting>
  <conditionalFormatting sqref="DW162:DW175">
    <cfRule type="cellIs" dxfId="5" priority="6" stopIfTrue="1" operator="equal">
      <formula>0.257</formula>
    </cfRule>
  </conditionalFormatting>
  <conditionalFormatting sqref="DW162:DW175">
    <cfRule type="cellIs" dxfId="4" priority="5" stopIfTrue="1" operator="equal">
      <formula>0.271</formula>
    </cfRule>
  </conditionalFormatting>
  <conditionalFormatting sqref="DX162:DX175">
    <cfRule type="cellIs" dxfId="3" priority="4" stopIfTrue="1" operator="equal">
      <formula>0.193</formula>
    </cfRule>
  </conditionalFormatting>
  <conditionalFormatting sqref="ER162:ER175">
    <cfRule type="cellIs" dxfId="2" priority="3" stopIfTrue="1" operator="equal">
      <formula>0.257</formula>
    </cfRule>
  </conditionalFormatting>
  <conditionalFormatting sqref="ER162:ER175">
    <cfRule type="cellIs" dxfId="1" priority="2" stopIfTrue="1" operator="equal">
      <formula>0.271</formula>
    </cfRule>
  </conditionalFormatting>
  <conditionalFormatting sqref="ES162:ES175">
    <cfRule type="cellIs" dxfId="0" priority="1" stopIfTrue="1" operator="equal">
      <formula>0.193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X219"/>
  <sheetViews>
    <sheetView tabSelected="1" zoomScale="70" zoomScaleNormal="70" workbookViewId="0">
      <selection activeCell="AL83" sqref="AL83"/>
    </sheetView>
  </sheetViews>
  <sheetFormatPr defaultRowHeight="12.75" x14ac:dyDescent="0.2"/>
  <sheetData>
    <row r="1" spans="2:50" x14ac:dyDescent="0.2">
      <c r="AM1" s="61"/>
      <c r="AN1" s="210"/>
      <c r="AO1" s="210"/>
      <c r="AP1" s="210"/>
      <c r="AQ1" s="210"/>
      <c r="AR1" s="210"/>
      <c r="AS1" s="210"/>
      <c r="AT1" s="210"/>
      <c r="AU1" s="210"/>
      <c r="AV1" s="210"/>
      <c r="AW1" s="61"/>
      <c r="AX1" s="61"/>
    </row>
    <row r="2" spans="2:50" x14ac:dyDescent="0.2">
      <c r="AM2" s="171"/>
      <c r="AN2" s="211"/>
      <c r="AO2" s="211"/>
      <c r="AP2" s="211"/>
      <c r="AQ2" s="211"/>
      <c r="AR2" s="211"/>
      <c r="AS2" s="211"/>
      <c r="AT2" s="211"/>
      <c r="AU2" s="211"/>
      <c r="AV2" s="211"/>
      <c r="AW2" s="171"/>
      <c r="AX2" s="171"/>
    </row>
    <row r="7" spans="2:50" ht="13.5" thickBot="1" x14ac:dyDescent="0.25"/>
    <row r="8" spans="2:50" ht="13.5" thickBot="1" x14ac:dyDescent="0.25">
      <c r="B8" s="207" t="s">
        <v>71</v>
      </c>
      <c r="C8" s="208"/>
      <c r="D8" s="208"/>
      <c r="E8" s="209"/>
    </row>
    <row r="9" spans="2:50" ht="13.5" thickBot="1" x14ac:dyDescent="0.25">
      <c r="B9" s="72" t="s">
        <v>69</v>
      </c>
      <c r="C9" s="37"/>
      <c r="D9" s="72" t="s">
        <v>70</v>
      </c>
      <c r="E9" s="38"/>
    </row>
    <row r="10" spans="2:50" ht="13.5" thickBot="1" x14ac:dyDescent="0.25">
      <c r="B10" s="39" t="s">
        <v>23</v>
      </c>
      <c r="C10" s="40" t="s">
        <v>63</v>
      </c>
      <c r="D10" s="39" t="s">
        <v>60</v>
      </c>
      <c r="E10" s="41" t="s">
        <v>61</v>
      </c>
    </row>
    <row r="11" spans="2:50" x14ac:dyDescent="0.2">
      <c r="B11" s="43">
        <v>0</v>
      </c>
      <c r="C11" s="44">
        <v>0</v>
      </c>
      <c r="D11" s="45">
        <f t="shared" ref="D11:D16" si="0">B11+C11/2</f>
        <v>0</v>
      </c>
      <c r="E11" s="46">
        <f t="shared" ref="E11:E22" si="1">C11*SIN(2*PI()/6)</f>
        <v>0</v>
      </c>
    </row>
    <row r="12" spans="2:50" x14ac:dyDescent="0.2">
      <c r="B12" s="43">
        <v>0</v>
      </c>
      <c r="C12" s="47">
        <v>0.2</v>
      </c>
      <c r="D12" s="48">
        <f t="shared" si="0"/>
        <v>0.1</v>
      </c>
      <c r="E12" s="42">
        <f t="shared" si="1"/>
        <v>0.17320508075688773</v>
      </c>
    </row>
    <row r="13" spans="2:50" x14ac:dyDescent="0.2">
      <c r="B13" s="43">
        <v>0</v>
      </c>
      <c r="C13" s="47">
        <v>0.4</v>
      </c>
      <c r="D13" s="48">
        <f t="shared" si="0"/>
        <v>0.2</v>
      </c>
      <c r="E13" s="42">
        <f t="shared" si="1"/>
        <v>0.34641016151377546</v>
      </c>
    </row>
    <row r="14" spans="2:50" x14ac:dyDescent="0.2">
      <c r="B14" s="43">
        <v>0</v>
      </c>
      <c r="C14" s="47">
        <v>0.6</v>
      </c>
      <c r="D14" s="48">
        <f t="shared" si="0"/>
        <v>0.3</v>
      </c>
      <c r="E14" s="42">
        <f t="shared" si="1"/>
        <v>0.51961524227066314</v>
      </c>
    </row>
    <row r="15" spans="2:50" x14ac:dyDescent="0.2">
      <c r="B15" s="43">
        <v>0</v>
      </c>
      <c r="C15" s="47">
        <v>0.8</v>
      </c>
      <c r="D15" s="48">
        <f t="shared" si="0"/>
        <v>0.4</v>
      </c>
      <c r="E15" s="42">
        <f t="shared" si="1"/>
        <v>0.69282032302755092</v>
      </c>
    </row>
    <row r="16" spans="2:50" x14ac:dyDescent="0.2">
      <c r="B16" s="43">
        <v>0</v>
      </c>
      <c r="C16" s="47">
        <v>1</v>
      </c>
      <c r="D16" s="48">
        <f t="shared" si="0"/>
        <v>0.5</v>
      </c>
      <c r="E16" s="42">
        <f t="shared" si="1"/>
        <v>0.8660254037844386</v>
      </c>
    </row>
    <row r="17" spans="2:7" x14ac:dyDescent="0.2">
      <c r="B17" s="73">
        <v>1</v>
      </c>
      <c r="C17" s="74">
        <v>0</v>
      </c>
      <c r="D17" s="75">
        <f t="shared" ref="D17:D22" si="2">B17-C17/2</f>
        <v>1</v>
      </c>
      <c r="E17" s="76">
        <f t="shared" si="1"/>
        <v>0</v>
      </c>
    </row>
    <row r="18" spans="2:7" x14ac:dyDescent="0.2">
      <c r="B18" s="43">
        <v>1</v>
      </c>
      <c r="C18" s="47">
        <v>0.2</v>
      </c>
      <c r="D18" s="48">
        <f t="shared" si="2"/>
        <v>0.9</v>
      </c>
      <c r="E18" s="42">
        <f t="shared" si="1"/>
        <v>0.17320508075688773</v>
      </c>
    </row>
    <row r="19" spans="2:7" x14ac:dyDescent="0.2">
      <c r="B19" s="43">
        <v>1</v>
      </c>
      <c r="C19" s="47">
        <v>0.4</v>
      </c>
      <c r="D19" s="48">
        <f t="shared" si="2"/>
        <v>0.8</v>
      </c>
      <c r="E19" s="42">
        <f t="shared" si="1"/>
        <v>0.34641016151377546</v>
      </c>
    </row>
    <row r="20" spans="2:7" x14ac:dyDescent="0.2">
      <c r="B20" s="43">
        <v>1</v>
      </c>
      <c r="C20" s="47">
        <v>0.6</v>
      </c>
      <c r="D20" s="48">
        <f t="shared" si="2"/>
        <v>0.7</v>
      </c>
      <c r="E20" s="42">
        <f t="shared" si="1"/>
        <v>0.51961524227066314</v>
      </c>
    </row>
    <row r="21" spans="2:7" x14ac:dyDescent="0.2">
      <c r="B21" s="43">
        <v>1</v>
      </c>
      <c r="C21" s="47">
        <v>0.8</v>
      </c>
      <c r="D21" s="48">
        <f t="shared" si="2"/>
        <v>0.6</v>
      </c>
      <c r="E21" s="42">
        <f t="shared" si="1"/>
        <v>0.69282032302755092</v>
      </c>
    </row>
    <row r="22" spans="2:7" ht="13.5" thickBot="1" x14ac:dyDescent="0.25">
      <c r="B22" s="49">
        <v>1</v>
      </c>
      <c r="C22" s="50">
        <v>1</v>
      </c>
      <c r="D22" s="51">
        <f t="shared" si="2"/>
        <v>0.5</v>
      </c>
      <c r="E22" s="52">
        <f t="shared" si="1"/>
        <v>0.8660254037844386</v>
      </c>
    </row>
    <row r="25" spans="2:7" x14ac:dyDescent="0.2">
      <c r="G25" s="28"/>
    </row>
    <row r="26" spans="2:7" x14ac:dyDescent="0.2">
      <c r="G26" s="28"/>
    </row>
    <row r="27" spans="2:7" x14ac:dyDescent="0.2">
      <c r="G27" s="28"/>
    </row>
    <row r="212" spans="19:39" x14ac:dyDescent="0.2"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7"/>
    </row>
    <row r="213" spans="19:39" x14ac:dyDescent="0.2"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7"/>
    </row>
    <row r="214" spans="19:39" x14ac:dyDescent="0.2"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7"/>
    </row>
    <row r="215" spans="19:39" x14ac:dyDescent="0.2"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9:39" x14ac:dyDescent="0.2"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9:39" x14ac:dyDescent="0.2"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9:39" x14ac:dyDescent="0.2"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9:39" x14ac:dyDescent="0.2"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</sheetData>
  <mergeCells count="3">
    <mergeCell ref="B8:E8"/>
    <mergeCell ref="AN1:AV2"/>
    <mergeCell ref="S212:AL2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77"/>
  <sheetViews>
    <sheetView topLeftCell="V1" workbookViewId="0">
      <selection activeCell="AJ45" sqref="AJ45"/>
    </sheetView>
  </sheetViews>
  <sheetFormatPr defaultRowHeight="12.75" x14ac:dyDescent="0.2"/>
  <cols>
    <col min="2" max="2" width="17.5703125" customWidth="1"/>
    <col min="14" max="14" width="12.7109375" customWidth="1"/>
    <col min="21" max="21" width="19.85546875" customWidth="1"/>
    <col min="25" max="25" width="14.7109375" customWidth="1"/>
    <col min="26" max="26" width="16.42578125" customWidth="1"/>
    <col min="27" max="27" width="12.5703125" customWidth="1"/>
  </cols>
  <sheetData>
    <row r="2" spans="2:28" x14ac:dyDescent="0.2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28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28" ht="14.25" x14ac:dyDescent="0.2">
      <c r="C4" s="53" t="s">
        <v>17</v>
      </c>
      <c r="D4" s="53" t="s">
        <v>24</v>
      </c>
      <c r="E4" s="53" t="s">
        <v>16</v>
      </c>
      <c r="F4" s="53" t="s">
        <v>18</v>
      </c>
      <c r="G4" s="53" t="s">
        <v>19</v>
      </c>
      <c r="H4" s="53" t="s">
        <v>20</v>
      </c>
      <c r="I4" s="53" t="s">
        <v>21</v>
      </c>
      <c r="J4" s="53" t="s">
        <v>22</v>
      </c>
      <c r="K4" s="167" t="s">
        <v>261</v>
      </c>
      <c r="L4" s="167" t="s">
        <v>262</v>
      </c>
      <c r="M4" s="53" t="s">
        <v>254</v>
      </c>
      <c r="N4" s="53" t="s">
        <v>258</v>
      </c>
      <c r="O4" s="53" t="s">
        <v>259</v>
      </c>
      <c r="P4" s="53" t="s">
        <v>260</v>
      </c>
      <c r="R4" t="s">
        <v>52</v>
      </c>
      <c r="S4" t="s">
        <v>10</v>
      </c>
      <c r="T4" t="s">
        <v>49</v>
      </c>
      <c r="U4" s="28"/>
    </row>
    <row r="5" spans="2:28" x14ac:dyDescent="0.2">
      <c r="B5" t="s">
        <v>74</v>
      </c>
      <c r="C5" s="1">
        <v>3.9999449233713991</v>
      </c>
      <c r="D5" s="1">
        <v>4.2850690160464985E-2</v>
      </c>
      <c r="E5" s="1">
        <v>4.1154907364697157</v>
      </c>
      <c r="F5" s="1">
        <v>5.7510253596033207</v>
      </c>
      <c r="G5" s="1">
        <v>0.14137615155241276</v>
      </c>
      <c r="H5" s="1">
        <v>0.14348438207621417</v>
      </c>
      <c r="I5" s="1">
        <v>7.5785942072814486E-4</v>
      </c>
      <c r="J5" s="1">
        <v>1.1862355115521927E-2</v>
      </c>
      <c r="K5" s="1">
        <v>3.075792375827755</v>
      </c>
      <c r="L5" s="1">
        <v>0</v>
      </c>
      <c r="M5" s="1">
        <f>L5+K5+C5</f>
        <v>7.0757372991991545</v>
      </c>
      <c r="N5" s="1">
        <f>K5/M5</f>
        <v>0.43469567138620013</v>
      </c>
      <c r="O5" s="1">
        <f>F5+E5</f>
        <v>9.8665160960730365</v>
      </c>
      <c r="P5" s="1">
        <f>F5/O5</f>
        <v>0.58288308695835211</v>
      </c>
      <c r="Q5">
        <v>25</v>
      </c>
      <c r="R5" s="17">
        <v>16.954115750387714</v>
      </c>
      <c r="S5" s="1">
        <v>2.2489746403966793</v>
      </c>
      <c r="T5" s="1">
        <v>1.8665160960730365</v>
      </c>
      <c r="U5" s="1"/>
      <c r="V5" s="1"/>
      <c r="W5" s="1"/>
      <c r="X5" s="1"/>
      <c r="Y5" s="1"/>
      <c r="Z5" s="1"/>
      <c r="AA5" s="1"/>
      <c r="AB5" s="1"/>
    </row>
    <row r="6" spans="2:28" x14ac:dyDescent="0.2">
      <c r="B6" t="s">
        <v>74</v>
      </c>
      <c r="C6" s="1">
        <v>3.8251998916589991</v>
      </c>
      <c r="D6" s="1">
        <v>4.0130368503598475E-2</v>
      </c>
      <c r="E6" s="1">
        <v>4.1858668765761262</v>
      </c>
      <c r="F6" s="1">
        <v>5.7944793758509086</v>
      </c>
      <c r="G6" s="1">
        <v>0.15144965173077712</v>
      </c>
      <c r="H6" s="1">
        <v>0.12581226152865657</v>
      </c>
      <c r="I6" s="1">
        <v>9.1366921195960224E-3</v>
      </c>
      <c r="J6" s="1">
        <v>1.351301459685692E-2</v>
      </c>
      <c r="K6" s="1">
        <v>3.0536523712930959</v>
      </c>
      <c r="L6" s="1">
        <v>0</v>
      </c>
      <c r="M6" s="1">
        <f t="shared" ref="M6:M65" si="0">L6+K6+C6</f>
        <v>6.878852262952095</v>
      </c>
      <c r="N6" s="1">
        <f t="shared" ref="N6:N65" si="1">K6/M6</f>
        <v>0.44391887695268006</v>
      </c>
      <c r="O6" s="1">
        <f t="shared" ref="O6:O65" si="2">F6+E6</f>
        <v>9.9803462524270348</v>
      </c>
      <c r="P6" s="1">
        <f t="shared" ref="P6:P65" si="3">F6/O6</f>
        <v>0.58058901257476903</v>
      </c>
      <c r="Q6">
        <v>25</v>
      </c>
      <c r="R6" s="17">
        <v>16.872711529975987</v>
      </c>
      <c r="S6" s="1">
        <v>2.2055206241490914</v>
      </c>
      <c r="T6" s="1">
        <v>1.9803462524270348</v>
      </c>
      <c r="U6" s="1"/>
      <c r="V6" s="1"/>
      <c r="W6" s="1"/>
      <c r="X6" s="1"/>
      <c r="Y6" s="1"/>
      <c r="Z6" s="1"/>
      <c r="AA6" s="1"/>
      <c r="AB6" s="1"/>
    </row>
    <row r="7" spans="2:28" x14ac:dyDescent="0.2">
      <c r="B7" t="s">
        <v>74</v>
      </c>
      <c r="C7" s="1">
        <v>3.0488497528993528</v>
      </c>
      <c r="D7" s="1">
        <v>5.0932130891145996E-2</v>
      </c>
      <c r="E7" s="1">
        <v>4.1107003960618025</v>
      </c>
      <c r="F7" s="1">
        <v>6.1142762373712642</v>
      </c>
      <c r="G7" s="1">
        <v>0.15471956824809641</v>
      </c>
      <c r="H7" s="1">
        <v>0.15814156614268998</v>
      </c>
      <c r="I7" s="1">
        <v>9.5339068458537811E-3</v>
      </c>
      <c r="J7" s="1">
        <v>7.8239048686230446E-3</v>
      </c>
      <c r="K7" s="1">
        <v>3.2686880439927797</v>
      </c>
      <c r="L7" s="1">
        <v>0</v>
      </c>
      <c r="M7" s="1">
        <f t="shared" si="0"/>
        <v>6.3175377968921325</v>
      </c>
      <c r="N7" s="1">
        <f t="shared" si="1"/>
        <v>0.5173990483445603</v>
      </c>
      <c r="O7" s="1">
        <f t="shared" si="2"/>
        <v>10.224976633433066</v>
      </c>
      <c r="P7" s="1">
        <f t="shared" si="3"/>
        <v>0.59797459266353137</v>
      </c>
      <c r="Q7">
        <v>25</v>
      </c>
      <c r="R7" s="17">
        <v>16.550338335193821</v>
      </c>
      <c r="S7" s="1">
        <v>1.8857237626287358</v>
      </c>
      <c r="T7" s="1">
        <v>2.2249766334330667</v>
      </c>
      <c r="U7" s="1"/>
      <c r="V7" s="1"/>
      <c r="W7" s="1"/>
      <c r="X7" s="1"/>
      <c r="Y7" s="1"/>
      <c r="Z7" s="1"/>
      <c r="AA7" s="1"/>
      <c r="AB7" s="1"/>
    </row>
    <row r="8" spans="2:28" x14ac:dyDescent="0.2">
      <c r="B8" t="s">
        <v>74</v>
      </c>
      <c r="C8" s="1">
        <v>3.5812889085064854</v>
      </c>
      <c r="D8" s="1">
        <v>2.7075501130411062E-2</v>
      </c>
      <c r="E8" s="1">
        <v>4.1068687661966718</v>
      </c>
      <c r="F8" s="1">
        <v>5.92687274966283</v>
      </c>
      <c r="G8" s="1">
        <v>2.8108722447348026E-2</v>
      </c>
      <c r="H8" s="1">
        <v>0.13207573109883153</v>
      </c>
      <c r="I8" s="1">
        <v>0</v>
      </c>
      <c r="J8" s="1">
        <v>1.3984123616578779E-2</v>
      </c>
      <c r="K8" s="1">
        <v>3.2310104763685579</v>
      </c>
      <c r="L8" s="1">
        <v>0</v>
      </c>
      <c r="M8" s="1">
        <f t="shared" si="0"/>
        <v>6.8122993848750433</v>
      </c>
      <c r="N8" s="1">
        <f t="shared" si="1"/>
        <v>0.47429073413041484</v>
      </c>
      <c r="O8" s="1">
        <f t="shared" si="2"/>
        <v>10.033741515859502</v>
      </c>
      <c r="P8" s="1">
        <f t="shared" si="3"/>
        <v>0.59069418325105494</v>
      </c>
      <c r="Q8">
        <v>25</v>
      </c>
      <c r="R8" s="17">
        <v>16.860025024351124</v>
      </c>
      <c r="S8" s="1">
        <v>2.07312725033717</v>
      </c>
      <c r="T8" s="1">
        <v>2.0337415158595018</v>
      </c>
      <c r="U8" s="1"/>
      <c r="V8" s="1"/>
      <c r="W8" s="1"/>
      <c r="X8" s="1"/>
      <c r="Y8" s="1"/>
      <c r="Z8" s="1"/>
      <c r="AA8" s="1"/>
      <c r="AB8" s="1"/>
    </row>
    <row r="9" spans="2:28" x14ac:dyDescent="0.2">
      <c r="B9" t="s">
        <v>74</v>
      </c>
      <c r="C9" s="1">
        <v>3.615471555626439</v>
      </c>
      <c r="D9" s="1">
        <v>0.15527723284986361</v>
      </c>
      <c r="E9" s="1">
        <v>4.2526783388340261</v>
      </c>
      <c r="F9" s="1">
        <v>5.544881805306078</v>
      </c>
      <c r="G9" s="1">
        <v>2.2821280403326774E-2</v>
      </c>
      <c r="H9" s="1">
        <v>0.17335088395342196</v>
      </c>
      <c r="I9" s="1">
        <v>3.3522066739329745E-3</v>
      </c>
      <c r="J9" s="1">
        <v>1.7061309974313793E-2</v>
      </c>
      <c r="K9" s="1">
        <v>3.6295814616081712</v>
      </c>
      <c r="L9" s="1">
        <v>0</v>
      </c>
      <c r="M9" s="1">
        <f t="shared" si="0"/>
        <v>7.2450530172346106</v>
      </c>
      <c r="N9" s="1">
        <f t="shared" si="1"/>
        <v>0.50097376140299921</v>
      </c>
      <c r="O9" s="1">
        <f t="shared" si="2"/>
        <v>9.7975601441401032</v>
      </c>
      <c r="P9" s="1">
        <f t="shared" si="3"/>
        <v>0.56594516632005143</v>
      </c>
      <c r="Q9">
        <v>25</v>
      </c>
      <c r="R9" s="17">
        <v>17.05967447134903</v>
      </c>
      <c r="S9" s="1">
        <v>2.455118194693922</v>
      </c>
      <c r="T9" s="1">
        <v>1.7975601441401041</v>
      </c>
      <c r="U9" s="1"/>
      <c r="V9" s="1"/>
      <c r="W9" s="1"/>
      <c r="X9" s="1"/>
      <c r="Y9" s="1"/>
      <c r="Z9" s="1"/>
      <c r="AA9" s="1"/>
      <c r="AB9" s="1"/>
    </row>
    <row r="10" spans="2:28" x14ac:dyDescent="0.2">
      <c r="B10" t="s">
        <v>74</v>
      </c>
      <c r="C10" s="1">
        <v>3.5050629193552947</v>
      </c>
      <c r="D10" s="1">
        <v>0</v>
      </c>
      <c r="E10" s="1">
        <v>4.0491137557843047</v>
      </c>
      <c r="F10" s="1">
        <v>5.6386509384805574</v>
      </c>
      <c r="G10" s="1">
        <v>3.6026007340623903E-2</v>
      </c>
      <c r="H10" s="1">
        <v>0.14607051190607798</v>
      </c>
      <c r="I10" s="1">
        <v>1.4767951582265612E-2</v>
      </c>
      <c r="J10" s="1">
        <v>3.660539468679172E-2</v>
      </c>
      <c r="K10" s="1">
        <v>3.9137397565794232</v>
      </c>
      <c r="L10" s="1">
        <v>0</v>
      </c>
      <c r="M10" s="1">
        <f t="shared" si="0"/>
        <v>7.4188026759347174</v>
      </c>
      <c r="N10" s="1">
        <f t="shared" si="1"/>
        <v>0.52754331494418938</v>
      </c>
      <c r="O10" s="1">
        <f t="shared" si="2"/>
        <v>9.6877646942648621</v>
      </c>
      <c r="P10" s="1">
        <f t="shared" si="3"/>
        <v>0.58203838722658363</v>
      </c>
      <c r="Q10">
        <v>25</v>
      </c>
      <c r="R10" s="17">
        <v>17.143172764886373</v>
      </c>
      <c r="S10" s="1">
        <v>2.3613490615194426</v>
      </c>
      <c r="T10" s="1">
        <v>1.6877646942648621</v>
      </c>
      <c r="U10" s="1"/>
      <c r="V10" s="1"/>
      <c r="W10" s="1"/>
      <c r="X10" s="1"/>
      <c r="Y10" s="1"/>
      <c r="Z10" s="1"/>
      <c r="AA10" s="1"/>
      <c r="AB10" s="1"/>
    </row>
    <row r="11" spans="2:28" x14ac:dyDescent="0.2">
      <c r="B11" t="s">
        <v>74</v>
      </c>
      <c r="C11" s="1">
        <v>3.2110361201250184</v>
      </c>
      <c r="D11" s="1">
        <v>0</v>
      </c>
      <c r="E11" s="1">
        <v>3.9037527406663912</v>
      </c>
      <c r="F11" s="1">
        <v>5.6033195458414751</v>
      </c>
      <c r="G11" s="1">
        <v>3.1712474196160842E-2</v>
      </c>
      <c r="H11" s="1">
        <v>0.15164234727881257</v>
      </c>
      <c r="I11" s="1">
        <v>1.1627190172441449E-2</v>
      </c>
      <c r="J11" s="1">
        <v>2.6298410232532453E-2</v>
      </c>
      <c r="K11" s="1">
        <v>4.5096443022381392</v>
      </c>
      <c r="L11" s="1">
        <v>0</v>
      </c>
      <c r="M11" s="1">
        <f t="shared" si="0"/>
        <v>7.7206804223631575</v>
      </c>
      <c r="N11" s="1">
        <f t="shared" si="1"/>
        <v>0.58409933523162461</v>
      </c>
      <c r="O11" s="1">
        <f t="shared" si="2"/>
        <v>9.5070722865078672</v>
      </c>
      <c r="P11" s="1">
        <f t="shared" si="3"/>
        <v>0.58938434220107139</v>
      </c>
      <c r="Q11">
        <v>25</v>
      </c>
      <c r="R11" s="17">
        <v>17.254051119103558</v>
      </c>
      <c r="S11" s="1">
        <v>2.3966804541585249</v>
      </c>
      <c r="T11" s="1">
        <v>1.5070722865078663</v>
      </c>
      <c r="U11" s="1"/>
      <c r="V11" s="1"/>
      <c r="W11" s="1"/>
      <c r="X11" s="1"/>
      <c r="Y11" s="1"/>
      <c r="Z11" s="1"/>
      <c r="AA11" s="1"/>
      <c r="AB11" s="1"/>
    </row>
    <row r="12" spans="2:28" x14ac:dyDescent="0.2">
      <c r="B12" t="s">
        <v>74</v>
      </c>
      <c r="C12" s="1">
        <v>3.5708818930859287</v>
      </c>
      <c r="D12" s="1">
        <v>0</v>
      </c>
      <c r="E12" s="1">
        <v>4.1051760943890381</v>
      </c>
      <c r="F12" s="1">
        <v>5.5623062455775463</v>
      </c>
      <c r="G12" s="1">
        <v>1.4194996477246553E-2</v>
      </c>
      <c r="H12" s="1">
        <v>0.14420675138977124</v>
      </c>
      <c r="I12" s="1">
        <v>1.7492263498928664E-3</v>
      </c>
      <c r="J12" s="1">
        <v>1.04070686802762E-2</v>
      </c>
      <c r="K12" s="1">
        <v>3.9815317031669704</v>
      </c>
      <c r="L12" s="1">
        <v>0</v>
      </c>
      <c r="M12" s="1">
        <f t="shared" si="0"/>
        <v>7.5524135962528991</v>
      </c>
      <c r="N12" s="1">
        <f t="shared" si="1"/>
        <v>0.52718666058521901</v>
      </c>
      <c r="O12" s="1">
        <f t="shared" si="2"/>
        <v>9.6674823399665843</v>
      </c>
      <c r="P12" s="1">
        <f t="shared" si="3"/>
        <v>0.57536244184096152</v>
      </c>
      <c r="Q12">
        <v>25</v>
      </c>
      <c r="R12" s="17">
        <v>17.23030300489976</v>
      </c>
      <c r="S12" s="1">
        <v>2.4376937544224537</v>
      </c>
      <c r="T12" s="1">
        <v>1.6674823399665843</v>
      </c>
      <c r="U12" s="1"/>
      <c r="V12" s="1"/>
      <c r="W12" s="1"/>
      <c r="X12" s="1"/>
      <c r="Y12" s="1"/>
      <c r="Z12" s="1"/>
      <c r="AA12" s="1"/>
      <c r="AB12" s="1"/>
    </row>
    <row r="13" spans="2:28" x14ac:dyDescent="0.2">
      <c r="B13" t="s">
        <v>74</v>
      </c>
      <c r="C13" s="1">
        <v>3.383137932833149</v>
      </c>
      <c r="D13" s="1">
        <v>0</v>
      </c>
      <c r="E13" s="1">
        <v>3.9458880219907395</v>
      </c>
      <c r="F13" s="1">
        <v>5.7985470318177503</v>
      </c>
      <c r="G13" s="1">
        <v>2.2173643488056664E-2</v>
      </c>
      <c r="H13" s="1">
        <v>0.22004277659034818</v>
      </c>
      <c r="I13" s="1">
        <v>1.0754968132076685E-2</v>
      </c>
      <c r="J13" s="1">
        <v>2.001510191076987E-2</v>
      </c>
      <c r="K13" s="1">
        <v>3.8282813340359345</v>
      </c>
      <c r="L13" s="1">
        <v>0</v>
      </c>
      <c r="M13" s="1">
        <f t="shared" si="0"/>
        <v>7.2114192668690835</v>
      </c>
      <c r="N13" s="1">
        <f t="shared" si="1"/>
        <v>0.53086378594348804</v>
      </c>
      <c r="O13" s="1">
        <f t="shared" si="2"/>
        <v>9.7444350538084894</v>
      </c>
      <c r="P13" s="1">
        <f t="shared" si="3"/>
        <v>0.59506241252554315</v>
      </c>
      <c r="Q13">
        <v>25</v>
      </c>
      <c r="R13" s="17">
        <v>16.975869422588342</v>
      </c>
      <c r="S13" s="1">
        <v>2.2014529681822497</v>
      </c>
      <c r="T13" s="1">
        <v>1.7444350538084898</v>
      </c>
      <c r="U13" s="1"/>
      <c r="V13" s="1"/>
      <c r="W13" s="1"/>
      <c r="X13" s="1"/>
      <c r="Y13" s="1"/>
      <c r="Z13" s="1"/>
      <c r="AA13" s="1"/>
      <c r="AB13" s="1"/>
    </row>
    <row r="14" spans="2:28" x14ac:dyDescent="0.2">
      <c r="B14" t="s">
        <v>74</v>
      </c>
      <c r="C14" s="1">
        <v>3.1617231395464414</v>
      </c>
      <c r="D14" s="1">
        <v>0</v>
      </c>
      <c r="E14" s="1">
        <v>3.807113540897237</v>
      </c>
      <c r="F14" s="1">
        <v>5.7738179193583852</v>
      </c>
      <c r="G14" s="1">
        <v>2.3599205618323328E-2</v>
      </c>
      <c r="H14" s="1">
        <v>0.1935089969693771</v>
      </c>
      <c r="I14" s="1">
        <v>2.4421288693520848E-2</v>
      </c>
      <c r="J14" s="1">
        <v>3.1170824926588379E-2</v>
      </c>
      <c r="K14" s="1">
        <v>4.2946487082987606</v>
      </c>
      <c r="L14" s="1">
        <v>0</v>
      </c>
      <c r="M14" s="1">
        <f t="shared" si="0"/>
        <v>7.4563718478452019</v>
      </c>
      <c r="N14" s="1">
        <f t="shared" si="1"/>
        <v>0.57597029707415415</v>
      </c>
      <c r="O14" s="1">
        <f t="shared" si="2"/>
        <v>9.5809314602556217</v>
      </c>
      <c r="P14" s="1">
        <f t="shared" si="3"/>
        <v>0.60263638700577227</v>
      </c>
      <c r="Q14">
        <v>25</v>
      </c>
      <c r="R14" s="17">
        <v>17.068474133027411</v>
      </c>
      <c r="S14" s="1">
        <v>2.2261820806416148</v>
      </c>
      <c r="T14" s="1">
        <v>1.5809314602556221</v>
      </c>
      <c r="U14" s="1"/>
      <c r="V14" s="1"/>
      <c r="W14" s="1"/>
      <c r="X14" s="1"/>
      <c r="Y14" s="1"/>
      <c r="Z14" s="1"/>
      <c r="AA14" s="1"/>
      <c r="AB14" s="1"/>
    </row>
    <row r="15" spans="2:28" x14ac:dyDescent="0.2">
      <c r="B15" t="s">
        <v>74</v>
      </c>
      <c r="C15" s="1">
        <v>3.0845383461153921</v>
      </c>
      <c r="D15" s="1">
        <v>0</v>
      </c>
      <c r="E15" s="1">
        <v>4.0999223909339433</v>
      </c>
      <c r="F15" s="1">
        <v>6.2389258392336915</v>
      </c>
      <c r="G15" s="1">
        <v>2.3524888531436937E-2</v>
      </c>
      <c r="H15" s="1">
        <v>0.16599679467572459</v>
      </c>
      <c r="I15" s="1">
        <v>1.1155679836206838E-2</v>
      </c>
      <c r="J15" s="1">
        <v>2.6547937805940829E-2</v>
      </c>
      <c r="K15" s="1">
        <v>3.0611078525965159</v>
      </c>
      <c r="L15" s="1">
        <v>0</v>
      </c>
      <c r="M15" s="1">
        <f t="shared" si="0"/>
        <v>6.1456461987119084</v>
      </c>
      <c r="N15" s="1">
        <f t="shared" si="1"/>
        <v>0.49809373231379739</v>
      </c>
      <c r="O15" s="1">
        <f t="shared" si="2"/>
        <v>10.338848230167635</v>
      </c>
      <c r="P15" s="1">
        <f t="shared" si="3"/>
        <v>0.60344495831065437</v>
      </c>
      <c r="Q15">
        <v>25</v>
      </c>
      <c r="R15" s="17">
        <v>16.51104236668548</v>
      </c>
      <c r="S15" s="1">
        <v>1.7610741607663085</v>
      </c>
      <c r="T15" s="1">
        <v>2.3388482301676348</v>
      </c>
      <c r="U15" s="1"/>
      <c r="V15" s="1"/>
      <c r="W15" s="1"/>
      <c r="X15" s="1"/>
      <c r="Y15" s="1"/>
      <c r="Z15" s="1"/>
      <c r="AA15" s="1"/>
      <c r="AB15" s="1"/>
    </row>
    <row r="16" spans="2:28" x14ac:dyDescent="0.2">
      <c r="B16" t="s">
        <v>74</v>
      </c>
      <c r="C16" s="1">
        <v>3.2164560880212809</v>
      </c>
      <c r="D16" s="1">
        <v>0</v>
      </c>
      <c r="E16" s="1">
        <v>3.8366980869481981</v>
      </c>
      <c r="F16" s="1">
        <v>5.4843752897979847</v>
      </c>
      <c r="G16" s="1">
        <v>2.8459645196395798E-2</v>
      </c>
      <c r="H16" s="1">
        <v>0.11915094630249548</v>
      </c>
      <c r="I16" s="1">
        <v>9.0352613297395509E-3</v>
      </c>
      <c r="J16" s="1">
        <v>2.9401343996004848E-2</v>
      </c>
      <c r="K16" s="1">
        <v>4.8788935664042778</v>
      </c>
      <c r="L16" s="1">
        <v>0</v>
      </c>
      <c r="M16" s="1">
        <f t="shared" si="0"/>
        <v>8.0953496544255579</v>
      </c>
      <c r="N16" s="1">
        <f t="shared" si="1"/>
        <v>0.60267854690341749</v>
      </c>
      <c r="O16" s="1">
        <f t="shared" si="2"/>
        <v>9.3210733767461829</v>
      </c>
      <c r="P16" s="1">
        <f t="shared" si="3"/>
        <v>0.58838452055105273</v>
      </c>
      <c r="Q16">
        <v>25</v>
      </c>
      <c r="R16" s="17">
        <v>17.445824375167746</v>
      </c>
      <c r="S16" s="1">
        <v>2.5156247102020153</v>
      </c>
      <c r="T16" s="1">
        <v>1.3210733767461829</v>
      </c>
      <c r="U16" s="1"/>
      <c r="V16" s="1"/>
      <c r="W16" s="1"/>
      <c r="X16" s="1"/>
      <c r="Y16" s="1"/>
      <c r="Z16" s="1"/>
      <c r="AA16" s="1"/>
      <c r="AB16" s="1"/>
    </row>
    <row r="17" spans="2:28" x14ac:dyDescent="0.2">
      <c r="B17" t="s">
        <v>74</v>
      </c>
      <c r="C17" s="1">
        <v>3.2886660715488043</v>
      </c>
      <c r="D17" s="1">
        <v>0</v>
      </c>
      <c r="E17" s="1">
        <v>3.9684401689858055</v>
      </c>
      <c r="F17" s="1">
        <v>5.6932847830164146</v>
      </c>
      <c r="G17" s="1">
        <v>1.6193735083451032E-2</v>
      </c>
      <c r="H17" s="1">
        <v>0.11681672825785684</v>
      </c>
      <c r="I17" s="1">
        <v>1.4021031042865052E-2</v>
      </c>
      <c r="J17" s="1">
        <v>2.9605817921434706E-2</v>
      </c>
      <c r="K17" s="1">
        <v>4.18954263313291</v>
      </c>
      <c r="L17" s="1">
        <v>0</v>
      </c>
      <c r="M17" s="1">
        <f t="shared" si="0"/>
        <v>7.4782087046817143</v>
      </c>
      <c r="N17" s="1">
        <f t="shared" si="1"/>
        <v>0.56023344608048409</v>
      </c>
      <c r="O17" s="1">
        <f t="shared" si="2"/>
        <v>9.6617249520022206</v>
      </c>
      <c r="P17" s="1">
        <f t="shared" si="3"/>
        <v>0.5892617323821232</v>
      </c>
      <c r="Q17">
        <v>25</v>
      </c>
      <c r="R17" s="17">
        <v>17.169539474605369</v>
      </c>
      <c r="S17" s="1">
        <v>2.3067152169835854</v>
      </c>
      <c r="T17" s="1">
        <v>1.6617249520022201</v>
      </c>
      <c r="U17" s="1"/>
      <c r="V17" s="1"/>
      <c r="W17" s="1"/>
      <c r="X17" s="1"/>
      <c r="Y17" s="1"/>
      <c r="Z17" s="1"/>
      <c r="AA17" s="1"/>
      <c r="AB17" s="1"/>
    </row>
    <row r="18" spans="2:28" x14ac:dyDescent="0.2">
      <c r="B18" t="s">
        <v>74</v>
      </c>
      <c r="C18" s="1">
        <v>3.2433373488140509</v>
      </c>
      <c r="D18" s="1">
        <v>3.3854952448926427E-3</v>
      </c>
      <c r="E18" s="1">
        <v>3.958740135209101</v>
      </c>
      <c r="F18" s="1">
        <v>5.6425656174035286</v>
      </c>
      <c r="G18" s="1">
        <v>5.0195431264544706E-3</v>
      </c>
      <c r="H18" s="1">
        <v>0.12527864831919178</v>
      </c>
      <c r="I18" s="1">
        <v>1.5000434614840089E-2</v>
      </c>
      <c r="J18" s="1">
        <v>3.1565550622973386E-2</v>
      </c>
      <c r="K18" s="1">
        <v>4.3423736262077242</v>
      </c>
      <c r="L18" s="1">
        <v>0</v>
      </c>
      <c r="M18" s="1">
        <f t="shared" si="0"/>
        <v>7.585710975021775</v>
      </c>
      <c r="N18" s="1">
        <f t="shared" si="1"/>
        <v>0.57244121750832444</v>
      </c>
      <c r="O18" s="1">
        <f t="shared" si="2"/>
        <v>9.60130575261263</v>
      </c>
      <c r="P18" s="1">
        <f t="shared" si="3"/>
        <v>0.58768731699520338</v>
      </c>
      <c r="Q18">
        <v>25</v>
      </c>
      <c r="R18" s="17">
        <v>17.218582278257379</v>
      </c>
      <c r="S18" s="1">
        <v>2.3574343825964714</v>
      </c>
      <c r="T18" s="1">
        <v>1.6013057526126295</v>
      </c>
      <c r="U18" s="1"/>
      <c r="V18" s="1"/>
      <c r="W18" s="1"/>
      <c r="X18" s="1"/>
      <c r="Y18" s="1"/>
      <c r="Z18" s="1"/>
      <c r="AA18" s="1"/>
      <c r="AB18" s="1"/>
    </row>
    <row r="19" spans="2:28" x14ac:dyDescent="0.2">
      <c r="B19" t="s">
        <v>74</v>
      </c>
      <c r="C19" s="1">
        <v>3.487331831628977</v>
      </c>
      <c r="D19" s="1">
        <v>0</v>
      </c>
      <c r="E19" s="1">
        <v>4.0801264182151904</v>
      </c>
      <c r="F19" s="1">
        <v>5.5207918145146948</v>
      </c>
      <c r="G19" s="1">
        <v>9.1815135722071711E-3</v>
      </c>
      <c r="H19" s="1">
        <v>9.010060431025585E-2</v>
      </c>
      <c r="I19" s="1">
        <v>1.0250872722278781E-2</v>
      </c>
      <c r="J19" s="1">
        <v>2.8276374163167486E-2</v>
      </c>
      <c r="K19" s="1">
        <v>4.2074254313147676</v>
      </c>
      <c r="L19" s="1">
        <v>0</v>
      </c>
      <c r="M19" s="1">
        <f t="shared" si="0"/>
        <v>7.6947572629437442</v>
      </c>
      <c r="N19" s="1">
        <f t="shared" si="1"/>
        <v>0.54679118359935819</v>
      </c>
      <c r="O19" s="1">
        <f t="shared" si="2"/>
        <v>9.6009182327298852</v>
      </c>
      <c r="P19" s="1">
        <f t="shared" si="3"/>
        <v>0.57502747973564772</v>
      </c>
      <c r="Q19">
        <v>25</v>
      </c>
      <c r="R19" s="17">
        <v>17.323951869836797</v>
      </c>
      <c r="S19" s="1">
        <v>2.4792081854853052</v>
      </c>
      <c r="T19" s="1">
        <v>1.6009182327298852</v>
      </c>
      <c r="U19" s="1"/>
      <c r="V19" s="1"/>
      <c r="W19" s="1"/>
      <c r="X19" s="1"/>
      <c r="Y19" s="1"/>
      <c r="Z19" s="1"/>
      <c r="AA19" s="1"/>
      <c r="AB19" s="1"/>
    </row>
    <row r="20" spans="2:28" x14ac:dyDescent="0.2">
      <c r="B20" t="s">
        <v>74</v>
      </c>
      <c r="C20" s="1">
        <v>3.0800450593112987</v>
      </c>
      <c r="D20" s="1">
        <v>1.5842097932362281E-3</v>
      </c>
      <c r="E20" s="1">
        <v>4.0264550763979754</v>
      </c>
      <c r="F20" s="1">
        <v>5.8529860947712358</v>
      </c>
      <c r="G20" s="1">
        <v>1.6010498743767143E-2</v>
      </c>
      <c r="H20" s="1">
        <v>0.10459024679318761</v>
      </c>
      <c r="I20" s="1">
        <v>0</v>
      </c>
      <c r="J20" s="1">
        <v>2.8739349066151391E-2</v>
      </c>
      <c r="K20" s="1">
        <v>4.0321731864214216</v>
      </c>
      <c r="L20" s="1">
        <v>0</v>
      </c>
      <c r="M20" s="1">
        <f t="shared" si="0"/>
        <v>7.1122182457327199</v>
      </c>
      <c r="N20" s="1">
        <f t="shared" si="1"/>
        <v>0.56693608760399006</v>
      </c>
      <c r="O20" s="1">
        <f t="shared" si="2"/>
        <v>9.8794411711692121</v>
      </c>
      <c r="P20" s="1">
        <f t="shared" si="3"/>
        <v>0.59244100889550078</v>
      </c>
      <c r="Q20">
        <v>25</v>
      </c>
      <c r="R20" s="17">
        <v>17.020398765968082</v>
      </c>
      <c r="S20" s="1">
        <v>2.1470139052287642</v>
      </c>
      <c r="T20" s="1">
        <v>1.8794411711692112</v>
      </c>
      <c r="U20" s="1"/>
      <c r="V20" s="1"/>
      <c r="W20" s="1"/>
      <c r="X20" s="1"/>
      <c r="Y20" s="1"/>
      <c r="Z20" s="1"/>
      <c r="AA20" s="1"/>
      <c r="AB20" s="1"/>
    </row>
    <row r="21" spans="2:28" x14ac:dyDescent="0.2">
      <c r="B21" t="s">
        <v>74</v>
      </c>
      <c r="C21" s="1">
        <v>2.752534456127032</v>
      </c>
      <c r="D21" s="1">
        <v>0</v>
      </c>
      <c r="E21" s="1">
        <v>4.1973769815484605</v>
      </c>
      <c r="F21" s="1">
        <v>6.2880161767200713</v>
      </c>
      <c r="G21" s="1">
        <v>1.8603913201602915E-2</v>
      </c>
      <c r="H21" s="1">
        <v>0.16070175611161011</v>
      </c>
      <c r="I21" s="1">
        <v>1.513506635853433E-2</v>
      </c>
      <c r="J21" s="1">
        <v>1.3892546412684127E-2</v>
      </c>
      <c r="K21" s="1">
        <v>3.1612013262679683</v>
      </c>
      <c r="L21" s="1">
        <v>0</v>
      </c>
      <c r="M21" s="1">
        <f t="shared" si="0"/>
        <v>5.9137357823950003</v>
      </c>
      <c r="N21" s="1">
        <f t="shared" si="1"/>
        <v>0.53455234433685084</v>
      </c>
      <c r="O21" s="1">
        <f t="shared" si="2"/>
        <v>10.485393158268533</v>
      </c>
      <c r="P21" s="1">
        <f t="shared" si="3"/>
        <v>0.59969293299808135</v>
      </c>
      <c r="Q21">
        <v>25</v>
      </c>
      <c r="R21" s="17">
        <v>16.413021487076215</v>
      </c>
      <c r="S21" s="1">
        <v>1.7119838232799287</v>
      </c>
      <c r="T21" s="1">
        <v>2.4853931582685318</v>
      </c>
      <c r="U21" s="1"/>
      <c r="V21" s="1"/>
      <c r="W21" s="1"/>
      <c r="X21" s="1"/>
      <c r="Y21" s="1"/>
      <c r="Z21" s="1"/>
      <c r="AA21" s="1"/>
      <c r="AB21" s="1"/>
    </row>
    <row r="22" spans="2:28" x14ac:dyDescent="0.2">
      <c r="B22" t="s">
        <v>74</v>
      </c>
      <c r="C22" s="1">
        <v>3.4324633721002047</v>
      </c>
      <c r="D22" s="1">
        <v>0</v>
      </c>
      <c r="E22" s="1">
        <v>3.9555933857338323</v>
      </c>
      <c r="F22" s="1">
        <v>5.59389725406169</v>
      </c>
      <c r="G22" s="1">
        <v>5.3392521198251351E-3</v>
      </c>
      <c r="H22" s="1">
        <v>9.6074538033612947E-2</v>
      </c>
      <c r="I22" s="1">
        <v>1.0943493499398283E-2</v>
      </c>
      <c r="J22" s="1">
        <v>1.8066859714931452E-2</v>
      </c>
      <c r="K22" s="1">
        <v>4.3076540303684148</v>
      </c>
      <c r="L22" s="1">
        <v>0</v>
      </c>
      <c r="M22" s="1">
        <f t="shared" si="0"/>
        <v>7.7401174024686199</v>
      </c>
      <c r="N22" s="1">
        <f t="shared" si="1"/>
        <v>0.55653600667536884</v>
      </c>
      <c r="O22" s="1">
        <f t="shared" si="2"/>
        <v>9.5494906397955219</v>
      </c>
      <c r="P22" s="1">
        <f t="shared" si="3"/>
        <v>0.58577964679605876</v>
      </c>
      <c r="Q22">
        <v>25</v>
      </c>
      <c r="R22" s="17">
        <v>17.307674901979073</v>
      </c>
      <c r="S22" s="1">
        <v>2.40610274593831</v>
      </c>
      <c r="T22" s="1">
        <v>1.5494906397955224</v>
      </c>
      <c r="U22" s="1"/>
      <c r="V22" s="1"/>
      <c r="W22" s="1"/>
      <c r="X22" s="1"/>
      <c r="Y22" s="1"/>
      <c r="Z22" s="1"/>
      <c r="AA22" s="1"/>
      <c r="AB22" s="1"/>
    </row>
    <row r="23" spans="2:28" x14ac:dyDescent="0.2">
      <c r="B23" t="s">
        <v>74</v>
      </c>
      <c r="C23" s="1">
        <v>2.8841055752455147</v>
      </c>
      <c r="D23" s="1">
        <v>3.0757525614239795E-3</v>
      </c>
      <c r="E23" s="1">
        <v>4.1685006668186446</v>
      </c>
      <c r="F23" s="1">
        <v>6.0377086715021813</v>
      </c>
      <c r="G23" s="1">
        <v>1.3085049693718442E-2</v>
      </c>
      <c r="H23" s="1">
        <v>0.13217036096936316</v>
      </c>
      <c r="I23" s="1">
        <v>1.5054672669905018E-2</v>
      </c>
      <c r="J23" s="1">
        <v>3.6609937933774423E-3</v>
      </c>
      <c r="K23" s="1">
        <v>3.6137049802920376</v>
      </c>
      <c r="L23" s="1">
        <v>0</v>
      </c>
      <c r="M23" s="1">
        <f t="shared" si="0"/>
        <v>6.4978105555375523</v>
      </c>
      <c r="N23" s="1">
        <f t="shared" si="1"/>
        <v>0.55614194187492472</v>
      </c>
      <c r="O23" s="1">
        <f t="shared" si="2"/>
        <v>10.206209338320825</v>
      </c>
      <c r="P23" s="1">
        <f t="shared" si="3"/>
        <v>0.5915720980592325</v>
      </c>
      <c r="Q23">
        <v>25</v>
      </c>
      <c r="R23" s="17">
        <v>16.707680887651758</v>
      </c>
      <c r="S23" s="1">
        <v>1.9622913284978187</v>
      </c>
      <c r="T23" s="1">
        <v>2.2062093383208259</v>
      </c>
      <c r="U23" s="1"/>
      <c r="V23" s="1"/>
      <c r="W23" s="1"/>
      <c r="X23" s="1"/>
      <c r="Y23" s="1"/>
      <c r="Z23" s="1"/>
      <c r="AA23" s="1"/>
      <c r="AB23" s="1"/>
    </row>
    <row r="24" spans="2:28" x14ac:dyDescent="0.2">
      <c r="B24" t="s">
        <v>74</v>
      </c>
      <c r="C24" s="1">
        <v>3.4032975855322025</v>
      </c>
      <c r="D24" s="1">
        <v>0</v>
      </c>
      <c r="E24" s="1">
        <v>3.9888266241764438</v>
      </c>
      <c r="F24" s="1">
        <v>5.7306938124363231</v>
      </c>
      <c r="G24" s="1">
        <v>2.2920043217437413E-2</v>
      </c>
      <c r="H24" s="1">
        <v>0.10777124786917196</v>
      </c>
      <c r="I24" s="1">
        <v>1.6467455112354937E-2</v>
      </c>
      <c r="J24" s="1">
        <v>3.6446329607028885E-2</v>
      </c>
      <c r="K24" s="1">
        <v>3.9634623440208574</v>
      </c>
      <c r="L24" s="1">
        <v>0</v>
      </c>
      <c r="M24" s="1">
        <f t="shared" si="0"/>
        <v>7.3667599295530604</v>
      </c>
      <c r="N24" s="1">
        <f t="shared" si="1"/>
        <v>0.53801975114198131</v>
      </c>
      <c r="O24" s="1">
        <f t="shared" si="2"/>
        <v>9.7195204366127665</v>
      </c>
      <c r="P24" s="1">
        <f t="shared" si="3"/>
        <v>0.58960664261265328</v>
      </c>
      <c r="Q24">
        <v>25</v>
      </c>
      <c r="R24" s="17">
        <v>17.122726695772855</v>
      </c>
      <c r="S24" s="1">
        <v>2.2693061875636769</v>
      </c>
      <c r="T24" s="1">
        <v>1.719520436612767</v>
      </c>
      <c r="U24" s="1"/>
      <c r="V24" s="1"/>
      <c r="W24" s="1"/>
      <c r="X24" s="1"/>
      <c r="Y24" s="1"/>
      <c r="Z24" s="1"/>
      <c r="AA24" s="1"/>
      <c r="AB24" s="1"/>
    </row>
    <row r="25" spans="2:28" x14ac:dyDescent="0.2">
      <c r="B25" t="s">
        <v>74</v>
      </c>
      <c r="C25" s="1">
        <v>2.9358882932660504</v>
      </c>
      <c r="D25" s="1">
        <v>1.6841624691254044E-3</v>
      </c>
      <c r="E25" s="1">
        <v>4.1941289795906789</v>
      </c>
      <c r="F25" s="1">
        <v>6.2227300784701747</v>
      </c>
      <c r="G25" s="1">
        <v>5.3936089099855386E-3</v>
      </c>
      <c r="H25" s="1">
        <v>0.13774530672837582</v>
      </c>
      <c r="I25" s="1">
        <v>7.5505145861667223E-3</v>
      </c>
      <c r="J25" s="1">
        <v>1.9835317630736107E-2</v>
      </c>
      <c r="K25" s="1">
        <v>3.1512375411865792</v>
      </c>
      <c r="L25" s="1">
        <v>0</v>
      </c>
      <c r="M25" s="1">
        <f t="shared" si="0"/>
        <v>6.08712583445263</v>
      </c>
      <c r="N25" s="1">
        <f t="shared" si="1"/>
        <v>0.51768891047903676</v>
      </c>
      <c r="O25" s="1">
        <f t="shared" si="2"/>
        <v>10.416859058060854</v>
      </c>
      <c r="P25" s="1">
        <f t="shared" si="3"/>
        <v>0.59737105434433746</v>
      </c>
      <c r="Q25">
        <v>25</v>
      </c>
      <c r="R25" s="17">
        <v>16.523820210144219</v>
      </c>
      <c r="S25" s="1">
        <v>1.7772699215298253</v>
      </c>
      <c r="T25" s="1">
        <v>2.4168590580608535</v>
      </c>
      <c r="U25" s="1"/>
      <c r="V25" s="1"/>
      <c r="W25" s="1"/>
      <c r="X25" s="1"/>
      <c r="Y25" s="1"/>
      <c r="Z25" s="1"/>
      <c r="AA25" s="1"/>
      <c r="AB25" s="1"/>
    </row>
    <row r="26" spans="2:28" x14ac:dyDescent="0.2">
      <c r="B26" t="s">
        <v>74</v>
      </c>
      <c r="C26" s="1">
        <v>3.6873049346634912</v>
      </c>
      <c r="D26" s="1">
        <v>7.5660774130933486E-2</v>
      </c>
      <c r="E26" s="1">
        <v>4.1942077078993858</v>
      </c>
      <c r="F26" s="1">
        <v>5.7522842493622166</v>
      </c>
      <c r="G26" s="1">
        <v>0.12950155672810953</v>
      </c>
      <c r="H26" s="1">
        <v>0.16002744341882885</v>
      </c>
      <c r="I26" s="1">
        <v>7.1757296334393848E-3</v>
      </c>
      <c r="J26" s="1">
        <v>1.1485587867120055E-2</v>
      </c>
      <c r="K26" s="1">
        <v>3.2283693487806411</v>
      </c>
      <c r="L26" s="1">
        <v>0</v>
      </c>
      <c r="M26" s="1">
        <f t="shared" si="0"/>
        <v>6.9156742834441323</v>
      </c>
      <c r="N26" s="1">
        <f t="shared" si="1"/>
        <v>0.46681917286203567</v>
      </c>
      <c r="O26" s="1">
        <f t="shared" si="2"/>
        <v>9.9464919572616033</v>
      </c>
      <c r="P26" s="1">
        <f t="shared" si="3"/>
        <v>0.5783229176757807</v>
      </c>
      <c r="Q26">
        <v>25</v>
      </c>
      <c r="R26" s="17">
        <v>16.873651828572857</v>
      </c>
      <c r="S26" s="1">
        <v>2.2477157506377834</v>
      </c>
      <c r="T26" s="1">
        <v>1.9464919572616024</v>
      </c>
      <c r="U26" s="1"/>
      <c r="V26" s="1"/>
      <c r="W26" s="1"/>
      <c r="X26" s="1"/>
      <c r="Y26" s="1"/>
      <c r="Z26" s="1"/>
      <c r="AA26" s="1"/>
      <c r="AB26" s="1"/>
    </row>
    <row r="27" spans="2:28" x14ac:dyDescent="0.2">
      <c r="B27" t="s">
        <v>74</v>
      </c>
      <c r="C27" s="1">
        <v>3.7725819462034198</v>
      </c>
      <c r="D27" s="1">
        <v>1.5839962513855624E-2</v>
      </c>
      <c r="E27" s="1">
        <v>4.2347848540582884</v>
      </c>
      <c r="F27" s="1">
        <v>5.6270109447652654</v>
      </c>
      <c r="G27" s="1">
        <v>8.0140244347431222E-2</v>
      </c>
      <c r="H27" s="1">
        <v>0.15735649972686627</v>
      </c>
      <c r="I27" s="1">
        <v>1.8369699278501701E-3</v>
      </c>
      <c r="J27" s="1">
        <v>1.7573489272083329E-2</v>
      </c>
      <c r="K27" s="1">
        <v>3.3946248508933281</v>
      </c>
      <c r="L27" s="1">
        <v>0</v>
      </c>
      <c r="M27" s="1">
        <f t="shared" si="0"/>
        <v>7.1672067970967479</v>
      </c>
      <c r="N27" s="1">
        <f t="shared" si="1"/>
        <v>0.47363288753833693</v>
      </c>
      <c r="O27" s="1">
        <f t="shared" si="2"/>
        <v>9.8617957988235538</v>
      </c>
      <c r="P27" s="1">
        <f t="shared" si="3"/>
        <v>0.57058684437945162</v>
      </c>
      <c r="Q27">
        <v>25</v>
      </c>
      <c r="R27" s="17">
        <v>17.046576085192385</v>
      </c>
      <c r="S27" s="1">
        <v>2.3729890552347346</v>
      </c>
      <c r="T27" s="1">
        <v>1.8617957988235538</v>
      </c>
      <c r="U27" s="1"/>
      <c r="V27" s="1"/>
      <c r="W27" s="1"/>
      <c r="X27" s="1"/>
      <c r="Y27" s="1"/>
      <c r="Z27" s="1"/>
      <c r="AA27" s="1"/>
      <c r="AB27" s="1"/>
    </row>
    <row r="28" spans="2:28" x14ac:dyDescent="0.2">
      <c r="B28" t="s">
        <v>74</v>
      </c>
      <c r="C28" s="1">
        <v>3.5689843424672421</v>
      </c>
      <c r="D28" s="1">
        <v>2.6692991942561341E-2</v>
      </c>
      <c r="E28" s="1">
        <v>4.1929169580294188</v>
      </c>
      <c r="F28" s="1">
        <v>5.9258428356869866</v>
      </c>
      <c r="G28" s="1">
        <v>3.7152254356428945E-2</v>
      </c>
      <c r="H28" s="1">
        <v>0.21974754469408433</v>
      </c>
      <c r="I28" s="1">
        <v>0</v>
      </c>
      <c r="J28" s="1">
        <v>1.0556229629766959E-2</v>
      </c>
      <c r="K28" s="1">
        <v>3.027728151641313</v>
      </c>
      <c r="L28" s="1">
        <v>0</v>
      </c>
      <c r="M28" s="1">
        <f t="shared" si="0"/>
        <v>6.5967124941085551</v>
      </c>
      <c r="N28" s="1">
        <f t="shared" si="1"/>
        <v>0.45897530843512441</v>
      </c>
      <c r="O28" s="1">
        <f t="shared" si="2"/>
        <v>10.118759793716405</v>
      </c>
      <c r="P28" s="1">
        <f t="shared" si="3"/>
        <v>0.58562936135383348</v>
      </c>
      <c r="Q28">
        <v>25</v>
      </c>
      <c r="R28" s="17">
        <v>16.726028517454726</v>
      </c>
      <c r="S28" s="1">
        <v>2.0741571643130134</v>
      </c>
      <c r="T28" s="1">
        <v>2.1187597937164053</v>
      </c>
      <c r="U28" s="1"/>
      <c r="V28" s="1"/>
      <c r="W28" s="1"/>
      <c r="X28" s="1"/>
      <c r="Y28" s="1"/>
      <c r="Z28" s="1"/>
      <c r="AA28" s="1"/>
      <c r="AB28" s="1"/>
    </row>
    <row r="29" spans="2:28" x14ac:dyDescent="0.2">
      <c r="B29" t="s">
        <v>74</v>
      </c>
      <c r="C29" s="1">
        <v>3.2949062223242156</v>
      </c>
      <c r="D29" s="1">
        <v>1.5893524355316182E-2</v>
      </c>
      <c r="E29" s="1">
        <v>4.0527994215578378</v>
      </c>
      <c r="F29" s="1">
        <v>6.0948948624455568</v>
      </c>
      <c r="G29" s="1">
        <v>6.7443349059006605E-2</v>
      </c>
      <c r="H29" s="1">
        <v>0.18528570677484529</v>
      </c>
      <c r="I29" s="1">
        <v>1.3382801124729381E-2</v>
      </c>
      <c r="J29" s="1">
        <v>1.6262130142006788E-2</v>
      </c>
      <c r="K29" s="1">
        <v>3.1661230445744444</v>
      </c>
      <c r="L29" s="1">
        <v>0</v>
      </c>
      <c r="M29" s="1">
        <f t="shared" si="0"/>
        <v>6.4610292668986595</v>
      </c>
      <c r="N29" s="1">
        <f t="shared" si="1"/>
        <v>0.49003384968324193</v>
      </c>
      <c r="O29" s="1">
        <f t="shared" si="2"/>
        <v>10.147694284003395</v>
      </c>
      <c r="P29" s="1">
        <f t="shared" si="3"/>
        <v>0.60061869148476588</v>
      </c>
      <c r="Q29">
        <v>25</v>
      </c>
      <c r="R29" s="17">
        <v>16.624985681044059</v>
      </c>
      <c r="S29" s="1">
        <v>1.9051051375544432</v>
      </c>
      <c r="T29" s="1">
        <v>2.1476942840033946</v>
      </c>
      <c r="U29" s="1"/>
      <c r="V29" s="1"/>
      <c r="W29" s="1"/>
      <c r="X29" s="1"/>
      <c r="Y29" s="1"/>
      <c r="Z29" s="1"/>
      <c r="AA29" s="1"/>
      <c r="AB29" s="1"/>
    </row>
    <row r="30" spans="2:28" x14ac:dyDescent="0.2">
      <c r="B30" t="s">
        <v>74</v>
      </c>
      <c r="C30" s="1">
        <v>3.7218050056540575</v>
      </c>
      <c r="D30" s="1">
        <v>4.7599934326004199E-2</v>
      </c>
      <c r="E30" s="1">
        <v>4.1660438376487257</v>
      </c>
      <c r="F30" s="1">
        <v>5.5225951460048579</v>
      </c>
      <c r="G30" s="1">
        <v>3.2867445573250116E-2</v>
      </c>
      <c r="H30" s="1">
        <v>0.17483678819541359</v>
      </c>
      <c r="I30" s="1">
        <v>9.0055424074891657E-3</v>
      </c>
      <c r="J30" s="1">
        <v>2.7146265817455831E-2</v>
      </c>
      <c r="K30" s="1">
        <v>3.7237111170856645</v>
      </c>
      <c r="L30" s="1">
        <v>0</v>
      </c>
      <c r="M30" s="1">
        <f t="shared" si="0"/>
        <v>7.445516122739722</v>
      </c>
      <c r="N30" s="1">
        <f t="shared" si="1"/>
        <v>0.50012800398254365</v>
      </c>
      <c r="O30" s="1">
        <f t="shared" si="2"/>
        <v>9.6886389836535827</v>
      </c>
      <c r="P30" s="1">
        <f t="shared" si="3"/>
        <v>0.5700073204629087</v>
      </c>
      <c r="Q30">
        <v>25</v>
      </c>
      <c r="R30" s="17">
        <v>17.161301372210762</v>
      </c>
      <c r="S30" s="1">
        <v>2.4774048539951421</v>
      </c>
      <c r="T30" s="1">
        <v>1.6886389836535836</v>
      </c>
      <c r="U30" s="1"/>
      <c r="V30" s="1"/>
      <c r="W30" s="1"/>
      <c r="X30" s="1"/>
      <c r="Y30" s="1"/>
      <c r="Z30" s="1"/>
      <c r="AA30" s="1"/>
      <c r="AB30" s="1"/>
    </row>
    <row r="31" spans="2:28" x14ac:dyDescent="0.2">
      <c r="B31" t="s">
        <v>74</v>
      </c>
      <c r="C31" s="1">
        <v>3.2165516176806999</v>
      </c>
      <c r="D31" s="1">
        <v>3.4022907231211666E-2</v>
      </c>
      <c r="E31" s="1">
        <v>3.8567695029176035</v>
      </c>
      <c r="F31" s="1">
        <v>6.2792429041596609</v>
      </c>
      <c r="G31" s="1">
        <v>3.1998883956939159E-2</v>
      </c>
      <c r="H31" s="1">
        <v>0.25576749056219383</v>
      </c>
      <c r="I31" s="1">
        <v>8.5557836669949913E-3</v>
      </c>
      <c r="J31" s="1">
        <v>9.1190463956234719E-3</v>
      </c>
      <c r="K31" s="1">
        <v>3.1247993197376864</v>
      </c>
      <c r="L31" s="1">
        <v>0</v>
      </c>
      <c r="M31" s="1">
        <f t="shared" si="0"/>
        <v>6.3413509374183867</v>
      </c>
      <c r="N31" s="1">
        <f t="shared" si="1"/>
        <v>0.49276555588481852</v>
      </c>
      <c r="O31" s="1">
        <f t="shared" si="2"/>
        <v>10.136012407077263</v>
      </c>
      <c r="P31" s="1">
        <f t="shared" si="3"/>
        <v>0.61949834431687434</v>
      </c>
      <c r="Q31">
        <v>25</v>
      </c>
      <c r="R31" s="17">
        <v>16.486482390891275</v>
      </c>
      <c r="S31" s="1">
        <v>1.7207570958403391</v>
      </c>
      <c r="T31" s="1">
        <v>2.1360124070772644</v>
      </c>
      <c r="U31" s="1"/>
      <c r="V31" s="1"/>
      <c r="W31" s="1"/>
      <c r="X31" s="1"/>
      <c r="Y31" s="1"/>
      <c r="Z31" s="1"/>
      <c r="AA31" s="1"/>
      <c r="AB31" s="1"/>
    </row>
    <row r="32" spans="2:28" x14ac:dyDescent="0.2">
      <c r="B32" t="s">
        <v>74</v>
      </c>
      <c r="C32" s="1">
        <v>3.8188071423818246</v>
      </c>
      <c r="D32" s="1">
        <v>1.5384080351266901E-2</v>
      </c>
      <c r="E32" s="1">
        <v>4.1935467271119924</v>
      </c>
      <c r="F32" s="1">
        <v>5.7769915414489796</v>
      </c>
      <c r="G32" s="1">
        <v>7.028154686266419E-2</v>
      </c>
      <c r="H32" s="1">
        <v>0.15467717366922684</v>
      </c>
      <c r="I32" s="1">
        <v>0</v>
      </c>
      <c r="J32" s="1">
        <v>1.7042908473382284E-2</v>
      </c>
      <c r="K32" s="1">
        <v>3.1223367883026505</v>
      </c>
      <c r="L32" s="1">
        <v>0</v>
      </c>
      <c r="M32" s="1">
        <f t="shared" si="0"/>
        <v>6.9411439306844755</v>
      </c>
      <c r="N32" s="1">
        <f t="shared" si="1"/>
        <v>0.44983029014855086</v>
      </c>
      <c r="O32" s="1">
        <f t="shared" si="2"/>
        <v>9.970538268560972</v>
      </c>
      <c r="P32" s="1">
        <f t="shared" si="3"/>
        <v>0.57940618508681185</v>
      </c>
      <c r="Q32">
        <v>25</v>
      </c>
      <c r="R32" s="17">
        <v>16.928725107718829</v>
      </c>
      <c r="S32" s="1">
        <v>2.2230084585510204</v>
      </c>
      <c r="T32" s="1">
        <v>1.970538268560972</v>
      </c>
      <c r="U32" s="1"/>
      <c r="V32" s="1"/>
      <c r="W32" s="1"/>
      <c r="X32" s="1"/>
      <c r="Y32" s="1"/>
      <c r="Z32" s="1"/>
      <c r="AA32" s="1"/>
      <c r="AB32" s="1"/>
    </row>
    <row r="33" spans="2:28" x14ac:dyDescent="0.2">
      <c r="B33" t="s">
        <v>126</v>
      </c>
      <c r="C33" s="1">
        <v>4.0718261631861594</v>
      </c>
      <c r="D33" s="1">
        <v>1.993740577200975E-2</v>
      </c>
      <c r="E33" s="1">
        <v>4.0371875555941577</v>
      </c>
      <c r="F33" s="1">
        <v>5.7831016424729951</v>
      </c>
      <c r="G33" s="1">
        <v>5.6705854829493585E-2</v>
      </c>
      <c r="H33" s="1">
        <v>0.17833712580087788</v>
      </c>
      <c r="I33" s="1">
        <v>9.2049179495339896E-3</v>
      </c>
      <c r="J33" s="1">
        <v>1.7799654259083381E-2</v>
      </c>
      <c r="K33" s="1">
        <v>3.0533209722168331</v>
      </c>
      <c r="L33" s="1">
        <v>0</v>
      </c>
      <c r="M33" s="1">
        <f t="shared" si="0"/>
        <v>7.125147135402992</v>
      </c>
      <c r="N33" s="1">
        <f t="shared" si="1"/>
        <v>0.42852742746120709</v>
      </c>
      <c r="O33" s="1">
        <f t="shared" si="2"/>
        <v>9.8202891980671527</v>
      </c>
      <c r="P33" s="1">
        <f t="shared" si="3"/>
        <v>0.58889321137418593</v>
      </c>
      <c r="Q33">
        <v>25</v>
      </c>
      <c r="R33" s="17">
        <v>16.963235987729231</v>
      </c>
      <c r="S33" s="1">
        <v>2.2168983575270049</v>
      </c>
      <c r="T33" s="1">
        <v>1.8202891980671527</v>
      </c>
      <c r="U33" s="1"/>
      <c r="V33" s="1"/>
      <c r="W33" s="1"/>
      <c r="X33" s="1"/>
      <c r="Y33" s="1"/>
      <c r="Z33" s="1"/>
      <c r="AA33" s="1"/>
      <c r="AB33" s="1"/>
    </row>
    <row r="34" spans="2:28" x14ac:dyDescent="0.2">
      <c r="B34" t="s">
        <v>126</v>
      </c>
      <c r="C34" s="1">
        <v>4.1881102786042161</v>
      </c>
      <c r="D34" s="1">
        <v>3.8771995822696213E-2</v>
      </c>
      <c r="E34" s="1">
        <v>4.1145713320584321</v>
      </c>
      <c r="F34" s="1">
        <v>5.7592865257527137</v>
      </c>
      <c r="G34" s="1">
        <v>2.8531128051700497E-2</v>
      </c>
      <c r="H34" s="1">
        <v>0.15227462291311855</v>
      </c>
      <c r="I34" s="1">
        <v>0</v>
      </c>
      <c r="J34" s="1">
        <v>1.7024249916524469E-2</v>
      </c>
      <c r="K34" s="1">
        <v>2.9185092370358654</v>
      </c>
      <c r="L34" s="1">
        <v>0</v>
      </c>
      <c r="M34" s="1">
        <f t="shared" si="0"/>
        <v>7.106619515640082</v>
      </c>
      <c r="N34" s="1">
        <f t="shared" si="1"/>
        <v>0.41067475620622135</v>
      </c>
      <c r="O34" s="1">
        <f t="shared" si="2"/>
        <v>9.8738578578111458</v>
      </c>
      <c r="P34" s="1">
        <f t="shared" si="3"/>
        <v>0.58328635156486264</v>
      </c>
      <c r="Q34">
        <v>25</v>
      </c>
      <c r="R34" s="17">
        <v>16.997501623367754</v>
      </c>
      <c r="S34" s="1">
        <v>2.2407134742472863</v>
      </c>
      <c r="T34" s="1">
        <v>1.8738578578111458</v>
      </c>
      <c r="U34" s="1"/>
      <c r="V34" s="1"/>
      <c r="W34" s="1"/>
      <c r="X34" s="1"/>
      <c r="Y34" s="1"/>
      <c r="Z34" s="1"/>
      <c r="AA34" s="1"/>
      <c r="AB34" s="1"/>
    </row>
    <row r="35" spans="2:28" x14ac:dyDescent="0.2">
      <c r="B35" t="s">
        <v>126</v>
      </c>
      <c r="C35" s="1">
        <v>3.797057852062192</v>
      </c>
      <c r="D35" s="1">
        <v>5.5234242181192689E-2</v>
      </c>
      <c r="E35" s="1">
        <v>4.1220465955214509</v>
      </c>
      <c r="F35" s="1">
        <v>5.7884802146655545</v>
      </c>
      <c r="G35" s="1">
        <v>6.5014174599480015E-2</v>
      </c>
      <c r="H35" s="1">
        <v>0.14465143463490102</v>
      </c>
      <c r="I35" s="1">
        <v>3.2078754617114128E-3</v>
      </c>
      <c r="J35" s="1">
        <v>1.9371505481062597E-2</v>
      </c>
      <c r="K35" s="1">
        <v>3.2123489258947955</v>
      </c>
      <c r="L35" s="1">
        <v>0</v>
      </c>
      <c r="M35" s="1">
        <f t="shared" si="0"/>
        <v>7.009406777956988</v>
      </c>
      <c r="N35" s="1">
        <f t="shared" si="1"/>
        <v>0.45829112614735279</v>
      </c>
      <c r="O35" s="1">
        <f t="shared" si="2"/>
        <v>9.9105268101870045</v>
      </c>
      <c r="P35" s="1">
        <f t="shared" si="3"/>
        <v>0.58407391711161016</v>
      </c>
      <c r="Q35">
        <v>25</v>
      </c>
      <c r="R35" s="17">
        <v>16.939305093625055</v>
      </c>
      <c r="S35" s="1">
        <v>2.2115197853344455</v>
      </c>
      <c r="T35" s="1">
        <v>1.9105268101870054</v>
      </c>
      <c r="U35" s="1"/>
      <c r="V35" s="1"/>
      <c r="W35" s="1"/>
      <c r="X35" s="1"/>
      <c r="Y35" s="1"/>
      <c r="Z35" s="1"/>
      <c r="AA35" s="1"/>
      <c r="AB35" s="1"/>
    </row>
    <row r="36" spans="2:28" x14ac:dyDescent="0.2">
      <c r="B36" t="s">
        <v>126</v>
      </c>
      <c r="C36" s="1">
        <v>3.8269916503597745</v>
      </c>
      <c r="D36" s="1">
        <v>5.2654422257876414E-2</v>
      </c>
      <c r="E36" s="1">
        <v>4.1280118652274806</v>
      </c>
      <c r="F36" s="1">
        <v>5.8065263609945763</v>
      </c>
      <c r="G36" s="1">
        <v>5.9472701854777425E-2</v>
      </c>
      <c r="H36" s="1">
        <v>0.15332274065217869</v>
      </c>
      <c r="I36" s="1">
        <v>0</v>
      </c>
      <c r="J36" s="1">
        <v>1.7471203005547019E-2</v>
      </c>
      <c r="K36" s="1">
        <v>3.1410803240958014</v>
      </c>
      <c r="L36" s="1">
        <v>0</v>
      </c>
      <c r="M36" s="1">
        <f t="shared" si="0"/>
        <v>6.9680719744555759</v>
      </c>
      <c r="N36" s="1">
        <f t="shared" si="1"/>
        <v>0.45078184261166704</v>
      </c>
      <c r="O36" s="1">
        <f t="shared" si="2"/>
        <v>9.9345382262220561</v>
      </c>
      <c r="P36" s="1">
        <f t="shared" si="3"/>
        <v>0.58447873758926627</v>
      </c>
      <c r="Q36">
        <v>25</v>
      </c>
      <c r="R36" s="17">
        <v>16.920081403683181</v>
      </c>
      <c r="S36" s="1">
        <v>2.1934736390054237</v>
      </c>
      <c r="T36" s="1">
        <v>1.934538226222057</v>
      </c>
      <c r="U36" s="1"/>
      <c r="V36" s="1"/>
      <c r="W36" s="1"/>
      <c r="X36" s="1"/>
      <c r="Y36" s="1"/>
      <c r="Z36" s="1"/>
      <c r="AA36" s="1"/>
      <c r="AB36" s="1"/>
    </row>
    <row r="37" spans="2:28" x14ac:dyDescent="0.2">
      <c r="B37" t="s">
        <v>126</v>
      </c>
      <c r="C37" s="1">
        <v>3.7543056054418491</v>
      </c>
      <c r="D37" s="1">
        <v>5.4057056534703822E-2</v>
      </c>
      <c r="E37" s="1">
        <v>4.2100289582894828</v>
      </c>
      <c r="F37" s="1">
        <v>5.9405989588248458</v>
      </c>
      <c r="G37" s="1">
        <v>5.3185500017300547E-2</v>
      </c>
      <c r="H37" s="1">
        <v>0.16622605055621964</v>
      </c>
      <c r="I37" s="1">
        <v>6.7971911366987272E-3</v>
      </c>
      <c r="J37" s="1">
        <v>1.0449916012987897E-2</v>
      </c>
      <c r="K37" s="1">
        <v>2.8055614123556269</v>
      </c>
      <c r="L37" s="1">
        <v>0</v>
      </c>
      <c r="M37" s="1">
        <f t="shared" si="0"/>
        <v>6.5598670177974761</v>
      </c>
      <c r="N37" s="1">
        <f t="shared" si="1"/>
        <v>0.4276857144731594</v>
      </c>
      <c r="O37" s="1">
        <f t="shared" si="2"/>
        <v>10.150627917114328</v>
      </c>
      <c r="P37" s="1">
        <f t="shared" si="3"/>
        <v>0.58524448017730801</v>
      </c>
      <c r="Q37">
        <v>25</v>
      </c>
      <c r="R37" s="17">
        <v>16.720944850924791</v>
      </c>
      <c r="S37" s="1">
        <v>2.0594010411751542</v>
      </c>
      <c r="T37" s="1">
        <v>2.1506279171143285</v>
      </c>
      <c r="U37" s="1"/>
      <c r="V37" s="1"/>
      <c r="W37" s="1"/>
      <c r="X37" s="1"/>
      <c r="Y37" s="1"/>
      <c r="Z37" s="1"/>
      <c r="AA37" s="1"/>
      <c r="AB37" s="1"/>
    </row>
    <row r="38" spans="2:28" x14ac:dyDescent="0.2">
      <c r="B38" t="s">
        <v>126</v>
      </c>
      <c r="C38" s="1">
        <v>3.9807383334002795</v>
      </c>
      <c r="D38" s="1">
        <v>3.732710482666101E-2</v>
      </c>
      <c r="E38" s="1">
        <v>4.1535426381249874</v>
      </c>
      <c r="F38" s="1">
        <v>5.7408744531826574</v>
      </c>
      <c r="G38" s="1">
        <v>5.8945448708274499E-2</v>
      </c>
      <c r="H38" s="1">
        <v>0.15675395634274061</v>
      </c>
      <c r="I38" s="1">
        <v>1.1935539400695274E-3</v>
      </c>
      <c r="J38" s="1">
        <v>1.4764258955135185E-2</v>
      </c>
      <c r="K38" s="1">
        <v>3.085157203101442</v>
      </c>
      <c r="L38" s="1">
        <v>0</v>
      </c>
      <c r="M38" s="1">
        <f t="shared" si="0"/>
        <v>7.0658955365017215</v>
      </c>
      <c r="N38" s="1">
        <f t="shared" si="1"/>
        <v>0.43662649513622487</v>
      </c>
      <c r="O38" s="1">
        <f t="shared" si="2"/>
        <v>9.8944170913076448</v>
      </c>
      <c r="P38" s="1">
        <f t="shared" si="3"/>
        <v>0.58021350830521179</v>
      </c>
      <c r="Q38">
        <v>25</v>
      </c>
      <c r="R38" s="17">
        <v>16.975076886764505</v>
      </c>
      <c r="S38" s="1">
        <v>2.2591255468173426</v>
      </c>
      <c r="T38" s="1">
        <v>1.8944170913076448</v>
      </c>
      <c r="U38" s="1"/>
      <c r="V38" s="1"/>
      <c r="W38" s="1"/>
      <c r="X38" s="1"/>
      <c r="Y38" s="1"/>
      <c r="Z38" s="1"/>
      <c r="AA38" s="1"/>
      <c r="AB38" s="1"/>
    </row>
    <row r="39" spans="2:28" x14ac:dyDescent="0.2">
      <c r="B39" t="s">
        <v>126</v>
      </c>
      <c r="C39" s="1">
        <v>3.9319908205156864</v>
      </c>
      <c r="D39" s="1">
        <v>4.6692437887230667E-2</v>
      </c>
      <c r="E39" s="1">
        <v>4.0841507731834277</v>
      </c>
      <c r="F39" s="1">
        <v>5.8171426577515382</v>
      </c>
      <c r="G39" s="1">
        <v>6.7373974654658761E-2</v>
      </c>
      <c r="H39" s="1">
        <v>0.16961355801959482</v>
      </c>
      <c r="I39" s="1">
        <v>7.5338196470725871E-3</v>
      </c>
      <c r="J39" s="1">
        <v>2.3424634399610907E-2</v>
      </c>
      <c r="K39" s="1">
        <v>3.0423586662217992</v>
      </c>
      <c r="L39" s="1">
        <v>0</v>
      </c>
      <c r="M39" s="1">
        <f t="shared" si="0"/>
        <v>6.974349486737486</v>
      </c>
      <c r="N39" s="1">
        <f t="shared" si="1"/>
        <v>0.4362211374705538</v>
      </c>
      <c r="O39" s="1">
        <f t="shared" si="2"/>
        <v>9.9012934309349667</v>
      </c>
      <c r="P39" s="1">
        <f t="shared" si="3"/>
        <v>0.58751340906399463</v>
      </c>
      <c r="Q39">
        <v>25</v>
      </c>
      <c r="R39" s="17">
        <v>16.899067552072061</v>
      </c>
      <c r="S39" s="1">
        <v>2.1828573422484618</v>
      </c>
      <c r="T39" s="1">
        <v>1.9012934309349658</v>
      </c>
      <c r="U39" s="1"/>
      <c r="V39" s="1"/>
      <c r="W39" s="1"/>
      <c r="X39" s="1"/>
      <c r="Y39" s="1"/>
      <c r="Z39" s="1"/>
      <c r="AA39" s="1"/>
      <c r="AB39" s="1"/>
    </row>
    <row r="40" spans="2:28" x14ac:dyDescent="0.2">
      <c r="B40" t="s">
        <v>126</v>
      </c>
      <c r="C40" s="1">
        <v>3.8691192327911685</v>
      </c>
      <c r="D40" s="1">
        <v>3.4150080212606501E-2</v>
      </c>
      <c r="E40" s="1">
        <v>4.1342133745747267</v>
      </c>
      <c r="F40" s="1">
        <v>5.7988381382898249</v>
      </c>
      <c r="G40" s="1">
        <v>8.5735522739565376E-2</v>
      </c>
      <c r="H40" s="1">
        <v>0.13754149513770833</v>
      </c>
      <c r="I40" s="1">
        <v>8.911259652705391E-3</v>
      </c>
      <c r="J40" s="1">
        <v>1.4269493065194256E-2</v>
      </c>
      <c r="K40" s="1">
        <v>3.1023081197826938</v>
      </c>
      <c r="L40" s="1">
        <v>0</v>
      </c>
      <c r="M40" s="1">
        <f t="shared" si="0"/>
        <v>6.9714273525738619</v>
      </c>
      <c r="N40" s="1">
        <f t="shared" si="1"/>
        <v>0.44500329170572461</v>
      </c>
      <c r="O40" s="1">
        <f t="shared" si="2"/>
        <v>9.9330515128645516</v>
      </c>
      <c r="P40" s="1">
        <f t="shared" si="3"/>
        <v>0.58379221438443163</v>
      </c>
      <c r="Q40">
        <v>25</v>
      </c>
      <c r="R40" s="17">
        <v>16.918748358503606</v>
      </c>
      <c r="S40" s="1">
        <v>2.2011618617101751</v>
      </c>
      <c r="T40" s="1">
        <v>1.9330515128645516</v>
      </c>
      <c r="U40" s="1"/>
      <c r="V40" s="1"/>
      <c r="W40" s="1"/>
      <c r="X40" s="1"/>
      <c r="Y40" s="1"/>
      <c r="Z40" s="1"/>
      <c r="AA40" s="1"/>
      <c r="AB40" s="1"/>
    </row>
    <row r="41" spans="2:28" x14ac:dyDescent="0.2">
      <c r="B41" t="s">
        <v>126</v>
      </c>
      <c r="C41" s="1">
        <v>3.8390842158889127</v>
      </c>
      <c r="D41" s="1">
        <v>3.1710138947405341E-2</v>
      </c>
      <c r="E41" s="1">
        <v>4.1562016891734546</v>
      </c>
      <c r="F41" s="1">
        <v>5.8133714927851079</v>
      </c>
      <c r="G41" s="1">
        <v>6.322788079286408E-2</v>
      </c>
      <c r="H41" s="1">
        <v>0.15386488758970862</v>
      </c>
      <c r="I41" s="1">
        <v>1.6017164012084147E-2</v>
      </c>
      <c r="J41" s="1">
        <v>1.9191125161906367E-2</v>
      </c>
      <c r="K41" s="1">
        <v>3.0473109141347727</v>
      </c>
      <c r="L41" s="1">
        <v>0</v>
      </c>
      <c r="M41" s="1">
        <f t="shared" si="0"/>
        <v>6.8863951300236854</v>
      </c>
      <c r="N41" s="1">
        <f t="shared" si="1"/>
        <v>0.44251177235661926</v>
      </c>
      <c r="O41" s="1">
        <f t="shared" si="2"/>
        <v>9.9695731819585625</v>
      </c>
      <c r="P41" s="1">
        <f t="shared" si="3"/>
        <v>0.58311137163878546</v>
      </c>
      <c r="Q41">
        <v>25</v>
      </c>
      <c r="R41" s="17">
        <v>16.875159437144156</v>
      </c>
      <c r="S41" s="1">
        <v>2.1866285072148921</v>
      </c>
      <c r="T41" s="1">
        <v>1.9695731819585625</v>
      </c>
      <c r="U41" s="1"/>
      <c r="V41" s="1"/>
      <c r="W41" s="1"/>
      <c r="X41" s="1"/>
      <c r="Y41" s="1"/>
      <c r="Z41" s="1"/>
      <c r="AA41" s="1"/>
      <c r="AB41" s="1"/>
    </row>
    <row r="42" spans="2:28" x14ac:dyDescent="0.2">
      <c r="B42" t="s">
        <v>126</v>
      </c>
      <c r="C42" s="1">
        <v>3.8610734484567208</v>
      </c>
      <c r="D42" s="1">
        <v>5.6772991452227674E-2</v>
      </c>
      <c r="E42" s="1">
        <v>4.1890632410676565</v>
      </c>
      <c r="F42" s="1">
        <v>5.8330825290039883</v>
      </c>
      <c r="G42" s="1">
        <v>5.6882955019160422E-2</v>
      </c>
      <c r="H42" s="1">
        <v>0.14452453930961651</v>
      </c>
      <c r="I42" s="1">
        <v>8.1701032538986588E-3</v>
      </c>
      <c r="J42" s="1">
        <v>8.7128046231676037E-3</v>
      </c>
      <c r="K42" s="1">
        <v>2.9627611082575438</v>
      </c>
      <c r="L42" s="1">
        <v>0</v>
      </c>
      <c r="M42" s="1">
        <f t="shared" si="0"/>
        <v>6.8238345567142646</v>
      </c>
      <c r="N42" s="1">
        <f t="shared" si="1"/>
        <v>0.43417833237799641</v>
      </c>
      <c r="O42" s="1">
        <f t="shared" si="2"/>
        <v>10.022145770071646</v>
      </c>
      <c r="P42" s="1">
        <f t="shared" si="3"/>
        <v>0.58201932628268782</v>
      </c>
      <c r="Q42">
        <v>25</v>
      </c>
      <c r="R42" s="17">
        <v>16.854693131409078</v>
      </c>
      <c r="S42" s="1">
        <v>2.1669174709960117</v>
      </c>
      <c r="T42" s="1">
        <v>2.0221457700716448</v>
      </c>
      <c r="U42" s="1"/>
      <c r="V42" s="1"/>
      <c r="W42" s="1"/>
      <c r="X42" s="1"/>
      <c r="Y42" s="1"/>
      <c r="Z42" s="1"/>
      <c r="AA42" s="1"/>
      <c r="AB42" s="1"/>
    </row>
    <row r="43" spans="2:28" x14ac:dyDescent="0.2">
      <c r="B43" t="s">
        <v>126</v>
      </c>
      <c r="C43" s="1">
        <v>3.6832721943956472</v>
      </c>
      <c r="D43" s="1">
        <v>5.5926773663989661E-2</v>
      </c>
      <c r="E43" s="1">
        <v>4.3780369493693003</v>
      </c>
      <c r="F43" s="1">
        <v>5.8153712209744874</v>
      </c>
      <c r="G43" s="1">
        <v>6.4073351059215342E-2</v>
      </c>
      <c r="H43" s="1">
        <v>0.13006023543551246</v>
      </c>
      <c r="I43" s="1">
        <v>1.1121755380170467E-2</v>
      </c>
      <c r="J43" s="1">
        <v>1.4439172079970506E-2</v>
      </c>
      <c r="K43" s="1">
        <v>2.8921869589640017</v>
      </c>
      <c r="L43" s="1">
        <v>0</v>
      </c>
      <c r="M43" s="1">
        <f t="shared" si="0"/>
        <v>6.5754591533596489</v>
      </c>
      <c r="N43" s="1">
        <f t="shared" si="1"/>
        <v>0.43984562773631936</v>
      </c>
      <c r="O43" s="1">
        <f t="shared" si="2"/>
        <v>10.193408170343787</v>
      </c>
      <c r="P43" s="1">
        <f t="shared" si="3"/>
        <v>0.57050312552905025</v>
      </c>
      <c r="Q43">
        <v>25</v>
      </c>
      <c r="R43" s="17">
        <v>16.783306495783407</v>
      </c>
      <c r="S43" s="1">
        <v>2.1846287790255126</v>
      </c>
      <c r="T43" s="1">
        <v>2.1934081703437878</v>
      </c>
      <c r="U43" s="1"/>
      <c r="V43" s="1"/>
      <c r="W43" s="1"/>
      <c r="X43" s="1"/>
      <c r="Y43" s="1"/>
      <c r="Z43" s="1"/>
      <c r="AA43" s="1"/>
      <c r="AB43" s="1"/>
    </row>
    <row r="44" spans="2:28" x14ac:dyDescent="0.2">
      <c r="B44" t="s">
        <v>126</v>
      </c>
      <c r="C44" s="1">
        <v>3.9238605367110666</v>
      </c>
      <c r="D44" s="1">
        <v>4.4460979864127795E-2</v>
      </c>
      <c r="E44" s="1">
        <v>4.1529991785974048</v>
      </c>
      <c r="F44" s="1">
        <v>5.7854146595141867</v>
      </c>
      <c r="G44" s="1">
        <v>6.9819028830309604E-2</v>
      </c>
      <c r="H44" s="1">
        <v>0.15053996909906484</v>
      </c>
      <c r="I44" s="1">
        <v>9.798284553417292E-3</v>
      </c>
      <c r="J44" s="1">
        <v>9.062619607873388E-3</v>
      </c>
      <c r="K44" s="1">
        <v>3.0394722142034594</v>
      </c>
      <c r="L44" s="1">
        <v>0</v>
      </c>
      <c r="M44" s="1">
        <f t="shared" si="0"/>
        <v>6.9633327509145264</v>
      </c>
      <c r="N44" s="1">
        <f t="shared" si="1"/>
        <v>0.4364967642547703</v>
      </c>
      <c r="O44" s="1">
        <f t="shared" si="2"/>
        <v>9.9384138381115914</v>
      </c>
      <c r="P44" s="1">
        <f t="shared" si="3"/>
        <v>0.58212656000783713</v>
      </c>
      <c r="Q44">
        <v>25</v>
      </c>
      <c r="R44" s="17">
        <v>16.910809208633989</v>
      </c>
      <c r="S44" s="1">
        <v>2.2145853404858133</v>
      </c>
      <c r="T44" s="1">
        <v>1.9384138381115914</v>
      </c>
      <c r="U44" s="1"/>
      <c r="V44" s="1"/>
      <c r="W44" s="1"/>
      <c r="X44" s="1"/>
      <c r="Y44" s="1"/>
      <c r="Z44" s="1"/>
      <c r="AA44" s="1"/>
      <c r="AB44" s="1"/>
    </row>
    <row r="45" spans="2:28" x14ac:dyDescent="0.2">
      <c r="B45" t="s">
        <v>126</v>
      </c>
      <c r="C45" s="1">
        <v>3.8246082771409409</v>
      </c>
      <c r="D45" s="1">
        <v>2.5300685405708269E-2</v>
      </c>
      <c r="E45" s="1">
        <v>4.2521603808926347</v>
      </c>
      <c r="F45" s="1">
        <v>5.568697283937289</v>
      </c>
      <c r="G45" s="1">
        <v>8.2431474294406476E-2</v>
      </c>
      <c r="H45" s="1">
        <v>0.10697515396150645</v>
      </c>
      <c r="I45" s="1">
        <v>2.6824734059461092E-2</v>
      </c>
      <c r="J45" s="1">
        <v>1.7835119093997206E-2</v>
      </c>
      <c r="K45" s="1">
        <v>3.4274307626210438</v>
      </c>
      <c r="L45" s="1">
        <v>0</v>
      </c>
      <c r="M45" s="1">
        <f t="shared" si="0"/>
        <v>7.2520390397619847</v>
      </c>
      <c r="N45" s="1">
        <f t="shared" si="1"/>
        <v>0.47261614889672926</v>
      </c>
      <c r="O45" s="1">
        <f t="shared" si="2"/>
        <v>9.8208576648299228</v>
      </c>
      <c r="P45" s="1">
        <f t="shared" si="3"/>
        <v>0.56702759310723883</v>
      </c>
      <c r="Q45">
        <v>25</v>
      </c>
      <c r="R45" s="17">
        <v>17.090731823685907</v>
      </c>
      <c r="S45" s="1">
        <v>2.431302716062711</v>
      </c>
      <c r="T45" s="1">
        <v>1.8208576648299237</v>
      </c>
      <c r="U45" s="1"/>
      <c r="V45" s="1"/>
      <c r="W45" s="1"/>
      <c r="X45" s="1"/>
      <c r="Y45" s="1"/>
      <c r="Z45" s="1"/>
      <c r="AA45" s="1"/>
      <c r="AB45" s="1"/>
    </row>
    <row r="46" spans="2:28" x14ac:dyDescent="0.2">
      <c r="B46" t="s">
        <v>126</v>
      </c>
      <c r="C46" s="1">
        <v>3.8653315465169702</v>
      </c>
      <c r="D46" s="1">
        <v>3.043551163120917E-2</v>
      </c>
      <c r="E46" s="1">
        <v>4.1540115759099434</v>
      </c>
      <c r="F46" s="1">
        <v>5.7254760691995008</v>
      </c>
      <c r="G46" s="1">
        <v>7.9572481610037188E-2</v>
      </c>
      <c r="H46" s="1">
        <v>0.12094471555845296</v>
      </c>
      <c r="I46" s="1">
        <v>1.4837295522884377E-2</v>
      </c>
      <c r="J46" s="1">
        <v>1.9235863742409032E-2</v>
      </c>
      <c r="K46" s="1">
        <v>3.2278397842518558</v>
      </c>
      <c r="L46" s="1">
        <v>0</v>
      </c>
      <c r="M46" s="1">
        <f t="shared" si="0"/>
        <v>7.0931713307688256</v>
      </c>
      <c r="N46" s="1">
        <f t="shared" si="1"/>
        <v>0.45506299421390006</v>
      </c>
      <c r="O46" s="1">
        <f t="shared" si="2"/>
        <v>9.8794876451094442</v>
      </c>
      <c r="P46" s="1">
        <f t="shared" si="3"/>
        <v>0.57953167966496044</v>
      </c>
      <c r="Q46">
        <v>25</v>
      </c>
      <c r="R46" s="17">
        <v>16.991894839620681</v>
      </c>
      <c r="S46" s="1">
        <v>2.2745239308004992</v>
      </c>
      <c r="T46" s="1">
        <v>1.8794876451094442</v>
      </c>
      <c r="U46" s="1"/>
      <c r="V46" s="1"/>
      <c r="W46" s="1"/>
      <c r="X46" s="1"/>
      <c r="Y46" s="1"/>
      <c r="Z46" s="1"/>
      <c r="AA46" s="1"/>
      <c r="AB46" s="1"/>
    </row>
    <row r="47" spans="2:28" x14ac:dyDescent="0.2">
      <c r="B47" t="s">
        <v>126</v>
      </c>
      <c r="C47" s="1">
        <v>3.9142447297134879</v>
      </c>
      <c r="D47" s="1">
        <v>4.4292517251599606E-2</v>
      </c>
      <c r="E47" s="1">
        <v>4.1306218077525587</v>
      </c>
      <c r="F47" s="1">
        <v>5.7437291450985821</v>
      </c>
      <c r="G47" s="1">
        <v>8.2619627932125794E-2</v>
      </c>
      <c r="H47" s="1">
        <v>0.14313313172396075</v>
      </c>
      <c r="I47" s="1">
        <v>6.4488994725878709E-3</v>
      </c>
      <c r="J47" s="1">
        <v>2.1693659728935579E-2</v>
      </c>
      <c r="K47" s="1">
        <v>3.1611836054705784</v>
      </c>
      <c r="L47" s="1">
        <v>0</v>
      </c>
      <c r="M47" s="1">
        <f t="shared" si="0"/>
        <v>7.0754283351840659</v>
      </c>
      <c r="N47" s="1">
        <f t="shared" si="1"/>
        <v>0.44678335440851313</v>
      </c>
      <c r="O47" s="1">
        <f t="shared" si="2"/>
        <v>9.8743509528511417</v>
      </c>
      <c r="P47" s="1">
        <f t="shared" si="3"/>
        <v>0.5816816895129826</v>
      </c>
      <c r="Q47">
        <v>25</v>
      </c>
      <c r="R47" s="17">
        <v>16.971472947764141</v>
      </c>
      <c r="S47" s="1">
        <v>2.2562708549014179</v>
      </c>
      <c r="T47" s="1">
        <v>1.8743509528511408</v>
      </c>
      <c r="U47" s="1"/>
      <c r="V47" s="1"/>
      <c r="W47" s="1"/>
      <c r="X47" s="1"/>
      <c r="Y47" s="1"/>
      <c r="Z47" s="1"/>
      <c r="AA47" s="1"/>
      <c r="AB47" s="1"/>
    </row>
    <row r="48" spans="2:28" x14ac:dyDescent="0.2">
      <c r="B48" t="s">
        <v>126</v>
      </c>
      <c r="C48" s="1">
        <v>3.9764453374714095</v>
      </c>
      <c r="D48" s="1">
        <v>4.7832871913081207E-2</v>
      </c>
      <c r="E48" s="1">
        <v>4.0693117047286034</v>
      </c>
      <c r="F48" s="1">
        <v>5.746747646177</v>
      </c>
      <c r="G48" s="1">
        <v>6.577874806776475E-2</v>
      </c>
      <c r="H48" s="1">
        <v>0.17208569474504476</v>
      </c>
      <c r="I48" s="1">
        <v>1.0315131531636205E-2</v>
      </c>
      <c r="J48" s="1">
        <v>9.0932509974434913E-3</v>
      </c>
      <c r="K48" s="1">
        <v>3.1674767942855051</v>
      </c>
      <c r="L48" s="1">
        <v>0</v>
      </c>
      <c r="M48" s="1">
        <f t="shared" si="0"/>
        <v>7.1439221317569146</v>
      </c>
      <c r="N48" s="1">
        <f t="shared" si="1"/>
        <v>0.44338064383500259</v>
      </c>
      <c r="O48" s="1">
        <f t="shared" si="2"/>
        <v>9.8160593509056042</v>
      </c>
      <c r="P48" s="1">
        <f t="shared" si="3"/>
        <v>0.58544344942727145</v>
      </c>
      <c r="Q48">
        <v>25</v>
      </c>
      <c r="R48" s="17">
        <v>16.969074733659959</v>
      </c>
      <c r="S48" s="1">
        <v>2.253252353823</v>
      </c>
      <c r="T48" s="1">
        <v>1.8160593509056033</v>
      </c>
      <c r="U48" s="1"/>
      <c r="V48" s="1"/>
      <c r="W48" s="1"/>
      <c r="X48" s="1"/>
      <c r="Y48" s="1"/>
      <c r="Z48" s="1"/>
      <c r="AA48" s="1"/>
      <c r="AB48" s="1"/>
    </row>
    <row r="49" spans="2:28" x14ac:dyDescent="0.2">
      <c r="B49" t="s">
        <v>126</v>
      </c>
      <c r="C49" s="1">
        <v>3.9009173043585164</v>
      </c>
      <c r="D49" s="1">
        <v>3.9769189637059145E-2</v>
      </c>
      <c r="E49" s="1">
        <v>4.3089706285109486</v>
      </c>
      <c r="F49" s="1">
        <v>5.5224287464581421</v>
      </c>
      <c r="G49" s="1">
        <v>4.8365016108145933E-2</v>
      </c>
      <c r="H49" s="1">
        <v>0.12087064141568866</v>
      </c>
      <c r="I49" s="1">
        <v>0</v>
      </c>
      <c r="J49" s="1">
        <v>1.8227289512009064E-2</v>
      </c>
      <c r="K49" s="1">
        <v>3.4076042261584725</v>
      </c>
      <c r="L49" s="1">
        <v>0</v>
      </c>
      <c r="M49" s="1">
        <f t="shared" si="0"/>
        <v>7.3085215305169893</v>
      </c>
      <c r="N49" s="1">
        <f t="shared" si="1"/>
        <v>0.46625082951865177</v>
      </c>
      <c r="O49" s="1">
        <f t="shared" si="2"/>
        <v>9.8313993749690916</v>
      </c>
      <c r="P49" s="1">
        <f t="shared" si="3"/>
        <v>0.56171339763882833</v>
      </c>
      <c r="Q49">
        <v>25</v>
      </c>
      <c r="R49" s="17">
        <v>17.158148194998088</v>
      </c>
      <c r="S49" s="1">
        <v>2.4775712535418579</v>
      </c>
      <c r="T49" s="1">
        <v>1.8313993749690907</v>
      </c>
      <c r="U49" s="1"/>
      <c r="V49" s="1"/>
      <c r="W49" s="1"/>
      <c r="X49" s="1"/>
      <c r="Y49" s="1"/>
      <c r="Z49" s="1"/>
      <c r="AA49" s="1"/>
      <c r="AB49" s="1"/>
    </row>
    <row r="50" spans="2:28" x14ac:dyDescent="0.2">
      <c r="B50" t="s">
        <v>126</v>
      </c>
      <c r="C50" s="1">
        <v>3.9607605160388566</v>
      </c>
      <c r="D50" s="1">
        <v>3.6848852703952779E-2</v>
      </c>
      <c r="E50" s="1">
        <v>4.1659724003941649</v>
      </c>
      <c r="F50" s="1">
        <v>5.7051883708932101</v>
      </c>
      <c r="G50" s="1">
        <v>7.5071116193653073E-2</v>
      </c>
      <c r="H50" s="1">
        <v>0.15946468478131501</v>
      </c>
      <c r="I50" s="1">
        <v>0</v>
      </c>
      <c r="J50" s="1">
        <v>1.1103177949404458E-2</v>
      </c>
      <c r="K50" s="1">
        <v>3.1533762944039565</v>
      </c>
      <c r="L50" s="1">
        <v>0</v>
      </c>
      <c r="M50" s="1">
        <f t="shared" si="0"/>
        <v>7.1141368104428135</v>
      </c>
      <c r="N50" s="1">
        <f t="shared" si="1"/>
        <v>0.44325494131278553</v>
      </c>
      <c r="O50" s="1">
        <f t="shared" si="2"/>
        <v>9.871160771287375</v>
      </c>
      <c r="P50" s="1">
        <f t="shared" si="3"/>
        <v>0.5779652974033318</v>
      </c>
      <c r="Q50">
        <v>25</v>
      </c>
      <c r="R50" s="17">
        <v>16.996400759679592</v>
      </c>
      <c r="S50" s="1">
        <v>2.2948116291067899</v>
      </c>
      <c r="T50" s="1">
        <v>1.871160771287375</v>
      </c>
      <c r="U50" s="1"/>
      <c r="V50" s="1"/>
      <c r="W50" s="1"/>
      <c r="X50" s="1"/>
      <c r="Y50" s="1"/>
      <c r="Z50" s="1"/>
      <c r="AA50" s="1"/>
      <c r="AB50" s="1"/>
    </row>
    <row r="51" spans="2:28" x14ac:dyDescent="0.2">
      <c r="B51" t="s">
        <v>126</v>
      </c>
      <c r="C51" s="1">
        <v>3.806213685627605</v>
      </c>
      <c r="D51" s="1">
        <v>3.4896986843387247E-2</v>
      </c>
      <c r="E51" s="1">
        <v>4.2177325776533161</v>
      </c>
      <c r="F51" s="1">
        <v>5.6822859611678309</v>
      </c>
      <c r="G51" s="1">
        <v>7.6531121525159937E-2</v>
      </c>
      <c r="H51" s="1">
        <v>0.13281078504625091</v>
      </c>
      <c r="I51" s="1">
        <v>8.3622932097908251E-3</v>
      </c>
      <c r="J51" s="1">
        <v>1.5383178264495142E-2</v>
      </c>
      <c r="K51" s="1">
        <v>3.2819829216421588</v>
      </c>
      <c r="L51" s="1">
        <v>0</v>
      </c>
      <c r="M51" s="1">
        <f t="shared" si="0"/>
        <v>7.0881966072697633</v>
      </c>
      <c r="N51" s="1">
        <f t="shared" si="1"/>
        <v>0.46302086461260211</v>
      </c>
      <c r="O51" s="1">
        <f t="shared" si="2"/>
        <v>9.900018538821147</v>
      </c>
      <c r="P51" s="1">
        <f t="shared" si="3"/>
        <v>0.57396720409015056</v>
      </c>
      <c r="Q51">
        <v>25</v>
      </c>
      <c r="R51" s="17">
        <v>17.003598324355405</v>
      </c>
      <c r="S51" s="1">
        <v>2.3177140388321691</v>
      </c>
      <c r="T51" s="1">
        <v>1.900018538821147</v>
      </c>
      <c r="U51" s="1"/>
      <c r="V51" s="1"/>
      <c r="W51" s="1"/>
      <c r="X51" s="1"/>
      <c r="Y51" s="1"/>
      <c r="Z51" s="1"/>
      <c r="AA51" s="1"/>
      <c r="AB51" s="1"/>
    </row>
    <row r="52" spans="2:28" x14ac:dyDescent="0.2">
      <c r="B52" t="s">
        <v>126</v>
      </c>
      <c r="C52" s="1">
        <v>3.7412288068222952</v>
      </c>
      <c r="D52" s="1">
        <v>3.0928902077754152E-2</v>
      </c>
      <c r="E52" s="1">
        <v>4.1578976163563297</v>
      </c>
      <c r="F52" s="1">
        <v>5.87946360639733</v>
      </c>
      <c r="G52" s="1">
        <v>6.7685635709235345E-2</v>
      </c>
      <c r="H52" s="1">
        <v>0.15013863447537112</v>
      </c>
      <c r="I52" s="1">
        <v>3.5536687831547883E-3</v>
      </c>
      <c r="J52" s="1">
        <v>2.0669811357932132E-2</v>
      </c>
      <c r="K52" s="1">
        <v>3.0357745035554475</v>
      </c>
      <c r="L52" s="1">
        <v>0</v>
      </c>
      <c r="M52" s="1">
        <f t="shared" si="0"/>
        <v>6.7770033103777427</v>
      </c>
      <c r="N52" s="1">
        <f t="shared" si="1"/>
        <v>0.44795234184211086</v>
      </c>
      <c r="O52" s="1">
        <f t="shared" si="2"/>
        <v>10.03736122275366</v>
      </c>
      <c r="P52" s="1">
        <f t="shared" si="3"/>
        <v>0.58575789751087115</v>
      </c>
      <c r="Q52">
        <v>25</v>
      </c>
      <c r="R52" s="17">
        <v>16.835034344489333</v>
      </c>
      <c r="S52" s="1">
        <v>2.12053639360267</v>
      </c>
      <c r="T52" s="1">
        <v>2.0373612227536597</v>
      </c>
      <c r="U52" s="1"/>
      <c r="V52" s="1"/>
      <c r="W52" s="1"/>
      <c r="X52" s="1"/>
      <c r="Y52" s="1"/>
      <c r="Z52" s="1"/>
      <c r="AA52" s="1"/>
      <c r="AB52" s="1"/>
    </row>
    <row r="53" spans="2:28" x14ac:dyDescent="0.2">
      <c r="B53" t="s">
        <v>126</v>
      </c>
      <c r="C53" s="1">
        <v>4.0898056923846786</v>
      </c>
      <c r="D53" s="1">
        <v>4.4306175663975315E-2</v>
      </c>
      <c r="E53" s="1">
        <v>4.1243139558930535</v>
      </c>
      <c r="F53" s="1">
        <v>5.7539373758308878</v>
      </c>
      <c r="G53" s="1">
        <v>4.5724591590458066E-2</v>
      </c>
      <c r="H53" s="1">
        <v>0.1574015846787202</v>
      </c>
      <c r="I53" s="1">
        <v>4.8270766225771613E-3</v>
      </c>
      <c r="J53" s="1">
        <v>1.4007192060723997E-2</v>
      </c>
      <c r="K53" s="1">
        <v>2.9897703085021505</v>
      </c>
      <c r="L53" s="1">
        <v>0</v>
      </c>
      <c r="M53" s="1">
        <f t="shared" si="0"/>
        <v>7.0795760008868296</v>
      </c>
      <c r="N53" s="1">
        <f t="shared" si="1"/>
        <v>0.42230923266133935</v>
      </c>
      <c r="O53" s="1">
        <f t="shared" si="2"/>
        <v>9.8782513317239413</v>
      </c>
      <c r="P53" s="1">
        <f t="shared" si="3"/>
        <v>0.58248542000061843</v>
      </c>
      <c r="Q53">
        <v>25</v>
      </c>
      <c r="R53" s="17">
        <v>16.971834524671497</v>
      </c>
      <c r="S53" s="1">
        <v>2.2460626241691122</v>
      </c>
      <c r="T53" s="1">
        <v>1.8782513317239413</v>
      </c>
      <c r="U53" s="1"/>
      <c r="V53" s="1"/>
      <c r="W53" s="1"/>
      <c r="X53" s="1"/>
      <c r="Y53" s="1"/>
      <c r="Z53" s="1"/>
      <c r="AA53" s="1"/>
      <c r="AB53" s="1"/>
    </row>
    <row r="54" spans="2:28" x14ac:dyDescent="0.2">
      <c r="B54" t="s">
        <v>126</v>
      </c>
      <c r="C54" s="1">
        <v>3.6357070879875821</v>
      </c>
      <c r="D54" s="1">
        <v>2.5644897211674348E-2</v>
      </c>
      <c r="E54" s="1">
        <v>4.232869081847034</v>
      </c>
      <c r="F54" s="1">
        <v>5.8579515119718284</v>
      </c>
      <c r="G54" s="1">
        <v>8.1616035724487182E-2</v>
      </c>
      <c r="H54" s="1">
        <v>0.14102911521859793</v>
      </c>
      <c r="I54" s="1">
        <v>2.6094283920641555E-3</v>
      </c>
      <c r="J54" s="1">
        <v>1.457778794539686E-2</v>
      </c>
      <c r="K54" s="1">
        <v>3.0846300388820134</v>
      </c>
      <c r="L54" s="1">
        <v>0</v>
      </c>
      <c r="M54" s="1">
        <f t="shared" si="0"/>
        <v>6.7203371268695955</v>
      </c>
      <c r="N54" s="1">
        <f t="shared" si="1"/>
        <v>0.4589993002804707</v>
      </c>
      <c r="O54" s="1">
        <f t="shared" si="2"/>
        <v>10.090820593818862</v>
      </c>
      <c r="P54" s="1">
        <f t="shared" si="3"/>
        <v>0.58052280857714589</v>
      </c>
      <c r="Q54">
        <v>25</v>
      </c>
      <c r="R54" s="17">
        <v>16.825735508633855</v>
      </c>
      <c r="S54" s="1">
        <v>2.1420484880281716</v>
      </c>
      <c r="T54" s="1">
        <v>2.0908205938188624</v>
      </c>
      <c r="U54" s="1"/>
      <c r="V54" s="1"/>
      <c r="W54" s="1"/>
      <c r="X54" s="1"/>
      <c r="Y54" s="1"/>
      <c r="Z54" s="1"/>
      <c r="AA54" s="1"/>
      <c r="AB54" s="1"/>
    </row>
    <row r="55" spans="2:28" s="168" customFormat="1" x14ac:dyDescent="0.2">
      <c r="B55" s="168" t="s">
        <v>149</v>
      </c>
      <c r="C55" s="169">
        <v>3.8131163731372668</v>
      </c>
      <c r="D55" s="169">
        <v>1.5077885237855991E-2</v>
      </c>
      <c r="E55" s="169">
        <v>4.0482251939906062</v>
      </c>
      <c r="F55" s="169">
        <v>6.1001020240774944</v>
      </c>
      <c r="G55" s="169">
        <v>0.12918512460399831</v>
      </c>
      <c r="H55" s="169">
        <v>4.7909935240246081E-2</v>
      </c>
      <c r="I55" s="169">
        <v>7.5639518282274981E-3</v>
      </c>
      <c r="J55" s="169">
        <v>1.2418227292583959E-2</v>
      </c>
      <c r="K55" s="169">
        <v>2.7667542166116155</v>
      </c>
      <c r="L55" s="169">
        <v>0</v>
      </c>
      <c r="M55" s="169">
        <f t="shared" si="0"/>
        <v>6.5798705897488823</v>
      </c>
      <c r="N55" s="169">
        <f t="shared" si="1"/>
        <v>0.42048763404588591</v>
      </c>
      <c r="O55" s="169">
        <f t="shared" si="2"/>
        <v>10.148327218068101</v>
      </c>
      <c r="P55" s="169">
        <f t="shared" si="3"/>
        <v>0.60109433732259454</v>
      </c>
      <c r="Q55" s="168">
        <v>25</v>
      </c>
      <c r="R55" s="170">
        <v>16.740616035109564</v>
      </c>
      <c r="S55" s="169">
        <v>1.8998979759225056</v>
      </c>
      <c r="T55" s="169">
        <v>2.1483272180681006</v>
      </c>
      <c r="U55" s="1"/>
      <c r="V55" s="169"/>
      <c r="W55" s="169"/>
      <c r="X55" s="169"/>
      <c r="Y55" s="169"/>
      <c r="Z55" s="169"/>
      <c r="AA55" s="169"/>
      <c r="AB55" s="169"/>
    </row>
    <row r="56" spans="2:28" s="168" customFormat="1" x14ac:dyDescent="0.2">
      <c r="B56" s="168" t="s">
        <v>149</v>
      </c>
      <c r="C56" s="169">
        <v>3.5625454756227986</v>
      </c>
      <c r="D56" s="169">
        <v>2.4116308555121656E-2</v>
      </c>
      <c r="E56" s="169">
        <v>4.0337448839031715</v>
      </c>
      <c r="F56" s="169">
        <v>6.3436063200823565</v>
      </c>
      <c r="G56" s="169">
        <v>0.16388756702347981</v>
      </c>
      <c r="H56" s="169">
        <v>4.286281315529971E-2</v>
      </c>
      <c r="I56" s="169">
        <v>9.4947369894227106E-3</v>
      </c>
      <c r="J56" s="169">
        <v>1.0978195362547726E-2</v>
      </c>
      <c r="K56" s="169">
        <v>2.53279213807174</v>
      </c>
      <c r="L56" s="169">
        <v>0</v>
      </c>
      <c r="M56" s="169">
        <f t="shared" si="0"/>
        <v>6.0953376136945385</v>
      </c>
      <c r="N56" s="169">
        <f t="shared" si="1"/>
        <v>0.41552942570092527</v>
      </c>
      <c r="O56" s="169">
        <f t="shared" si="2"/>
        <v>10.377351203985528</v>
      </c>
      <c r="P56" s="169">
        <f t="shared" si="3"/>
        <v>0.61129340188910919</v>
      </c>
      <c r="Q56" s="168">
        <v>25</v>
      </c>
      <c r="R56" s="170">
        <v>16.483667013042613</v>
      </c>
      <c r="S56" s="169">
        <v>1.6563936799176435</v>
      </c>
      <c r="T56" s="169">
        <v>2.377351203985528</v>
      </c>
      <c r="U56" s="1"/>
      <c r="V56" s="169"/>
      <c r="W56" s="169"/>
      <c r="X56" s="169"/>
      <c r="Y56" s="169"/>
      <c r="Z56" s="169"/>
      <c r="AA56" s="169"/>
      <c r="AB56" s="169"/>
    </row>
    <row r="57" spans="2:28" s="168" customFormat="1" x14ac:dyDescent="0.2">
      <c r="B57" s="168" t="s">
        <v>149</v>
      </c>
      <c r="C57" s="169">
        <v>3.8584737859521829</v>
      </c>
      <c r="D57" s="169">
        <v>3.1477932659467529E-2</v>
      </c>
      <c r="E57" s="169">
        <v>4.0550049063901428</v>
      </c>
      <c r="F57" s="169">
        <v>6.1074722647362982</v>
      </c>
      <c r="G57" s="169">
        <v>0.20620341779339421</v>
      </c>
      <c r="H57" s="169">
        <v>3.8669168694533268E-2</v>
      </c>
      <c r="I57" s="169">
        <v>2.7263620460126893E-3</v>
      </c>
      <c r="J57" s="169">
        <v>2.1507092835493215E-2</v>
      </c>
      <c r="K57" s="169">
        <v>2.6596046641415247</v>
      </c>
      <c r="L57" s="169">
        <v>0</v>
      </c>
      <c r="M57" s="169">
        <f t="shared" si="0"/>
        <v>6.5180784500937072</v>
      </c>
      <c r="N57" s="169">
        <f t="shared" si="1"/>
        <v>0.40803508035459268</v>
      </c>
      <c r="O57" s="169">
        <f t="shared" si="2"/>
        <v>10.16247717112644</v>
      </c>
      <c r="P57" s="169">
        <f t="shared" si="3"/>
        <v>0.60098263070039715</v>
      </c>
      <c r="Q57" s="168">
        <v>25</v>
      </c>
      <c r="R57" s="170">
        <v>16.702062714055643</v>
      </c>
      <c r="S57" s="169">
        <v>1.8925277352637018</v>
      </c>
      <c r="T57" s="169">
        <v>2.162477171126441</v>
      </c>
      <c r="U57" s="1"/>
      <c r="V57" s="169"/>
      <c r="W57" s="169"/>
      <c r="X57" s="169"/>
      <c r="Y57" s="169"/>
      <c r="Z57" s="169"/>
      <c r="AA57" s="169"/>
      <c r="AB57" s="169"/>
    </row>
    <row r="58" spans="2:28" s="168" customFormat="1" x14ac:dyDescent="0.2">
      <c r="B58" s="168" t="s">
        <v>149</v>
      </c>
      <c r="C58" s="169">
        <v>4.0322916462219105</v>
      </c>
      <c r="D58" s="169">
        <v>3.3732217639578475E-2</v>
      </c>
      <c r="E58" s="169">
        <v>4.0035579072375205</v>
      </c>
      <c r="F58" s="169">
        <v>6.0747569058334427</v>
      </c>
      <c r="G58" s="169">
        <v>0.18437636190248777</v>
      </c>
      <c r="H58" s="169">
        <v>4.9197288094368213E-2</v>
      </c>
      <c r="I58" s="169">
        <v>1.9907467098815588E-3</v>
      </c>
      <c r="J58" s="169">
        <v>2.1470916166058594E-2</v>
      </c>
      <c r="K58" s="169">
        <v>2.6291536938036972</v>
      </c>
      <c r="L58" s="169">
        <v>0</v>
      </c>
      <c r="M58" s="169">
        <f t="shared" si="0"/>
        <v>6.6614453400256082</v>
      </c>
      <c r="N58" s="169">
        <f t="shared" si="1"/>
        <v>0.39468216874892048</v>
      </c>
      <c r="O58" s="169">
        <f t="shared" si="2"/>
        <v>10.078314813070964</v>
      </c>
      <c r="P58" s="169">
        <f t="shared" si="3"/>
        <v>0.60275522431139483</v>
      </c>
      <c r="Q58" s="168">
        <v>25</v>
      </c>
      <c r="R58" s="170">
        <v>16.761231069262632</v>
      </c>
      <c r="S58" s="169">
        <v>1.9252430941665573</v>
      </c>
      <c r="T58" s="169">
        <v>2.0783148130709632</v>
      </c>
      <c r="U58" s="1"/>
      <c r="V58" s="169"/>
      <c r="W58" s="169"/>
      <c r="X58" s="169"/>
      <c r="Y58" s="169"/>
      <c r="Z58" s="169"/>
      <c r="AA58" s="169"/>
      <c r="AB58" s="169"/>
    </row>
    <row r="59" spans="2:28" s="168" customFormat="1" x14ac:dyDescent="0.2">
      <c r="B59" s="168" t="s">
        <v>189</v>
      </c>
      <c r="C59" s="169">
        <v>3.510687721932658</v>
      </c>
      <c r="D59" s="169">
        <v>1.7928137363910565E-2</v>
      </c>
      <c r="E59" s="169">
        <v>3.8615491857662976</v>
      </c>
      <c r="F59" s="169">
        <v>6.4129745814723069</v>
      </c>
      <c r="G59" s="169">
        <v>0.34674731816211651</v>
      </c>
      <c r="H59" s="169">
        <v>8.4016332752424136E-2</v>
      </c>
      <c r="I59" s="169">
        <v>0.1287941800039312</v>
      </c>
      <c r="J59" s="169">
        <v>2.2240778934111322E-2</v>
      </c>
      <c r="K59" s="169">
        <v>2.3248561370158782</v>
      </c>
      <c r="L59" s="169">
        <v>0</v>
      </c>
      <c r="M59" s="169">
        <f t="shared" si="0"/>
        <v>5.8355438589485367</v>
      </c>
      <c r="N59" s="169">
        <f t="shared" si="1"/>
        <v>0.39839579535518677</v>
      </c>
      <c r="O59" s="169">
        <f t="shared" si="2"/>
        <v>10.274523767238605</v>
      </c>
      <c r="P59" s="169">
        <f t="shared" si="3"/>
        <v>0.62416270834087195</v>
      </c>
      <c r="Q59" s="168">
        <v>25</v>
      </c>
      <c r="R59" s="170">
        <v>16.13230840512125</v>
      </c>
      <c r="S59" s="169">
        <v>1.5870254185276931</v>
      </c>
      <c r="T59" s="169">
        <v>2.2745237672386045</v>
      </c>
      <c r="U59" s="1"/>
      <c r="V59" s="169"/>
      <c r="W59" s="169"/>
      <c r="X59" s="169"/>
      <c r="Y59" s="169"/>
      <c r="Z59" s="169"/>
      <c r="AA59" s="169"/>
      <c r="AB59" s="169"/>
    </row>
    <row r="60" spans="2:28" s="168" customFormat="1" x14ac:dyDescent="0.2">
      <c r="B60" s="168" t="s">
        <v>239</v>
      </c>
      <c r="C60" s="169">
        <v>3.9393422737396477</v>
      </c>
      <c r="D60" s="169">
        <v>1.7799894108764602E-2</v>
      </c>
      <c r="E60" s="169">
        <v>3.7820875702792103</v>
      </c>
      <c r="F60" s="169">
        <v>6.0238312021507383</v>
      </c>
      <c r="G60" s="169">
        <v>0.12128813899320594</v>
      </c>
      <c r="H60" s="169">
        <v>0.2314877171220239</v>
      </c>
      <c r="I60" s="169">
        <v>0.14698530663998913</v>
      </c>
      <c r="J60" s="169">
        <v>1.148034487708828E-2</v>
      </c>
      <c r="K60" s="169">
        <v>2.7333812747099877</v>
      </c>
      <c r="L60" s="169">
        <v>0</v>
      </c>
      <c r="M60" s="169">
        <f t="shared" si="0"/>
        <v>6.6727235484496354</v>
      </c>
      <c r="N60" s="169">
        <f t="shared" si="1"/>
        <v>0.40963502456880163</v>
      </c>
      <c r="O60" s="169">
        <f t="shared" si="2"/>
        <v>9.8059187724299477</v>
      </c>
      <c r="P60" s="169">
        <f t="shared" si="3"/>
        <v>0.61430563947635142</v>
      </c>
      <c r="Q60" s="168">
        <v>25</v>
      </c>
      <c r="R60" s="170">
        <v>16.490122665756672</v>
      </c>
      <c r="S60" s="169">
        <v>1.9761687978492617</v>
      </c>
      <c r="T60" s="169">
        <v>1.8059187724299486</v>
      </c>
      <c r="U60" s="1"/>
      <c r="V60" s="169"/>
      <c r="W60" s="169"/>
      <c r="X60" s="169"/>
      <c r="Y60" s="169"/>
      <c r="Z60" s="169"/>
      <c r="AA60" s="169"/>
      <c r="AB60" s="169"/>
    </row>
    <row r="61" spans="2:28" s="168" customFormat="1" x14ac:dyDescent="0.2">
      <c r="B61" s="168" t="s">
        <v>239</v>
      </c>
      <c r="C61" s="169">
        <v>4.0062792417979516</v>
      </c>
      <c r="D61" s="169">
        <v>3.1284422956099275E-2</v>
      </c>
      <c r="E61" s="169">
        <v>3.8425113844194709</v>
      </c>
      <c r="F61" s="169">
        <v>5.9277676815938438</v>
      </c>
      <c r="G61" s="169">
        <v>0.15147732970719702</v>
      </c>
      <c r="H61" s="169">
        <v>0.20876302120085022</v>
      </c>
      <c r="I61" s="169">
        <v>0.1202985871342644</v>
      </c>
      <c r="J61" s="169">
        <v>1.0294580713039009E-2</v>
      </c>
      <c r="K61" s="169">
        <v>2.823382665871081</v>
      </c>
      <c r="L61" s="169">
        <v>0</v>
      </c>
      <c r="M61" s="169">
        <f t="shared" si="0"/>
        <v>6.829661907669033</v>
      </c>
      <c r="N61" s="169">
        <f t="shared" si="1"/>
        <v>0.413400063435161</v>
      </c>
      <c r="O61" s="169">
        <f t="shared" si="2"/>
        <v>9.7702790660133143</v>
      </c>
      <c r="P61" s="169">
        <f t="shared" si="3"/>
        <v>0.60671426491941782</v>
      </c>
      <c r="Q61" s="168">
        <v>25</v>
      </c>
      <c r="R61" s="170">
        <v>16.610235554395384</v>
      </c>
      <c r="S61" s="169">
        <v>2.0722323184061562</v>
      </c>
      <c r="T61" s="169">
        <v>1.7702790660133148</v>
      </c>
      <c r="U61" s="1"/>
      <c r="V61" s="169"/>
      <c r="W61" s="169"/>
      <c r="X61" s="169"/>
      <c r="Y61" s="169"/>
      <c r="Z61" s="169"/>
      <c r="AA61" s="169"/>
      <c r="AB61" s="169"/>
    </row>
    <row r="62" spans="2:28" s="168" customFormat="1" x14ac:dyDescent="0.2">
      <c r="B62" s="168" t="s">
        <v>239</v>
      </c>
      <c r="C62" s="169">
        <v>4.1754042366262603</v>
      </c>
      <c r="D62" s="169">
        <v>2.0938446460148318E-2</v>
      </c>
      <c r="E62" s="169">
        <v>3.8599934713497963</v>
      </c>
      <c r="F62" s="169">
        <v>5.9026493250782179</v>
      </c>
      <c r="G62" s="169">
        <v>0.10603012094406256</v>
      </c>
      <c r="H62" s="169">
        <v>0.18582674374327432</v>
      </c>
      <c r="I62" s="169">
        <v>0.12157899351534157</v>
      </c>
      <c r="J62" s="169">
        <v>2.1492310949669285E-2</v>
      </c>
      <c r="K62" s="169">
        <v>2.7153455807668778</v>
      </c>
      <c r="L62" s="169">
        <v>0</v>
      </c>
      <c r="M62" s="169">
        <f t="shared" si="0"/>
        <v>6.8907498173931376</v>
      </c>
      <c r="N62" s="169">
        <f t="shared" si="1"/>
        <v>0.39405661977641343</v>
      </c>
      <c r="O62" s="169">
        <f t="shared" si="2"/>
        <v>9.7626427964280147</v>
      </c>
      <c r="P62" s="169">
        <f t="shared" si="3"/>
        <v>0.60461592707641598</v>
      </c>
      <c r="Q62" s="168">
        <v>25</v>
      </c>
      <c r="R62" s="170">
        <v>16.674884924770822</v>
      </c>
      <c r="S62" s="169">
        <v>2.0973506749217821</v>
      </c>
      <c r="T62" s="169">
        <v>1.7626427964280142</v>
      </c>
      <c r="U62" s="1"/>
      <c r="V62" s="169"/>
      <c r="W62" s="169"/>
      <c r="X62" s="169"/>
      <c r="Y62" s="169"/>
      <c r="Z62" s="169"/>
      <c r="AA62" s="169"/>
      <c r="AB62" s="169"/>
    </row>
    <row r="63" spans="2:28" s="168" customFormat="1" x14ac:dyDescent="0.2">
      <c r="B63" s="168" t="s">
        <v>239</v>
      </c>
      <c r="C63" s="169">
        <v>4.1720494776198125</v>
      </c>
      <c r="D63" s="169">
        <v>2.4724344693912655E-2</v>
      </c>
      <c r="E63" s="169">
        <v>3.8822324231791971</v>
      </c>
      <c r="F63" s="169">
        <v>5.8872031673189893</v>
      </c>
      <c r="G63" s="169">
        <v>0.10177543863021353</v>
      </c>
      <c r="H63" s="169">
        <v>0.17696836917604022</v>
      </c>
      <c r="I63" s="169">
        <v>0.1467938757754422</v>
      </c>
      <c r="J63" s="169">
        <v>1.0657821740586066E-2</v>
      </c>
      <c r="K63" s="169">
        <v>2.6857317188438397</v>
      </c>
      <c r="L63" s="169">
        <v>0</v>
      </c>
      <c r="M63" s="169">
        <f t="shared" si="0"/>
        <v>6.8577811964636517</v>
      </c>
      <c r="N63" s="169">
        <f t="shared" si="1"/>
        <v>0.39163275145447762</v>
      </c>
      <c r="O63" s="169">
        <f t="shared" si="2"/>
        <v>9.7694355904981869</v>
      </c>
      <c r="P63" s="169">
        <f t="shared" si="3"/>
        <v>0.60261446147870812</v>
      </c>
      <c r="Q63" s="168">
        <v>25</v>
      </c>
      <c r="R63" s="170">
        <v>16.637874608702425</v>
      </c>
      <c r="S63" s="169">
        <v>2.1127968326810107</v>
      </c>
      <c r="T63" s="169">
        <v>1.7694355904981864</v>
      </c>
      <c r="U63" s="1"/>
      <c r="V63" s="169"/>
      <c r="W63" s="169"/>
      <c r="X63" s="169"/>
      <c r="Y63" s="169"/>
      <c r="Z63" s="169"/>
      <c r="AA63" s="169"/>
      <c r="AB63" s="169"/>
    </row>
    <row r="64" spans="2:28" s="168" customFormat="1" x14ac:dyDescent="0.2">
      <c r="B64" s="168" t="s">
        <v>239</v>
      </c>
      <c r="C64" s="169">
        <v>3.7837098361494483</v>
      </c>
      <c r="D64" s="169">
        <v>3.4570316295405468E-2</v>
      </c>
      <c r="E64" s="169">
        <v>3.7462621115584418</v>
      </c>
      <c r="F64" s="169">
        <v>6.1341279543778944</v>
      </c>
      <c r="G64" s="169">
        <v>0.19690846831180517</v>
      </c>
      <c r="H64" s="169">
        <v>0.18484649362070299</v>
      </c>
      <c r="I64" s="169">
        <v>0.18422510394134295</v>
      </c>
      <c r="J64" s="169">
        <v>7.3372870076740225E-3</v>
      </c>
      <c r="K64" s="169">
        <v>2.6522677069424305</v>
      </c>
      <c r="L64" s="169">
        <v>0</v>
      </c>
      <c r="M64" s="169">
        <f t="shared" si="0"/>
        <v>6.4359775430918784</v>
      </c>
      <c r="N64" s="169">
        <f t="shared" si="1"/>
        <v>0.4121002115349624</v>
      </c>
      <c r="O64" s="169">
        <f t="shared" si="2"/>
        <v>9.8803900659363357</v>
      </c>
      <c r="P64" s="169">
        <f t="shared" si="3"/>
        <v>0.62083864234529906</v>
      </c>
      <c r="Q64" s="168">
        <v>25</v>
      </c>
      <c r="R64" s="170">
        <v>16.323704896035888</v>
      </c>
      <c r="S64" s="169">
        <v>1.8658720456221056</v>
      </c>
      <c r="T64" s="169">
        <v>1.8803900659363362</v>
      </c>
      <c r="U64" s="1"/>
      <c r="V64" s="169"/>
      <c r="W64" s="169"/>
      <c r="X64" s="169"/>
      <c r="Y64" s="169"/>
      <c r="Z64" s="169"/>
      <c r="AA64" s="169"/>
      <c r="AB64" s="169"/>
    </row>
    <row r="65" spans="2:28" s="168" customFormat="1" x14ac:dyDescent="0.2">
      <c r="B65" s="168" t="s">
        <v>239</v>
      </c>
      <c r="C65" s="169">
        <v>4.0534632555884897</v>
      </c>
      <c r="D65" s="169">
        <v>5.0353906320252738E-2</v>
      </c>
      <c r="E65" s="169">
        <v>3.7809368631928866</v>
      </c>
      <c r="F65" s="169">
        <v>5.8461971444182712</v>
      </c>
      <c r="G65" s="169">
        <v>0.12366991362557601</v>
      </c>
      <c r="H65" s="169">
        <v>0.16971298559549605</v>
      </c>
      <c r="I65" s="169">
        <v>0.35074263052842231</v>
      </c>
      <c r="J65" s="169">
        <v>3.570214145171629E-3</v>
      </c>
      <c r="K65" s="169">
        <v>2.6209567900152084</v>
      </c>
      <c r="L65" s="169">
        <v>0</v>
      </c>
      <c r="M65" s="169">
        <f t="shared" si="0"/>
        <v>6.6744200456036982</v>
      </c>
      <c r="N65" s="169">
        <f t="shared" si="1"/>
        <v>0.39268682104321234</v>
      </c>
      <c r="O65" s="169">
        <f t="shared" si="2"/>
        <v>9.6271340076111578</v>
      </c>
      <c r="P65" s="169">
        <f t="shared" si="3"/>
        <v>0.60726246666934325</v>
      </c>
      <c r="Q65" s="168">
        <v>25</v>
      </c>
      <c r="R65" s="170">
        <v>16.305124267360029</v>
      </c>
      <c r="S65" s="169">
        <v>2.1538028555817288</v>
      </c>
      <c r="T65" s="169">
        <v>1.6271340076111578</v>
      </c>
      <c r="U65" s="1"/>
      <c r="V65" s="169"/>
      <c r="W65" s="169"/>
      <c r="X65" s="169"/>
      <c r="Y65" s="169"/>
      <c r="Z65" s="169"/>
      <c r="AA65" s="169"/>
      <c r="AB65" s="169"/>
    </row>
    <row r="66" spans="2:28" s="168" customFormat="1" x14ac:dyDescent="0.2">
      <c r="B66" s="168" t="s">
        <v>239</v>
      </c>
      <c r="C66" s="169">
        <v>3.9982497298107074</v>
      </c>
      <c r="D66" s="169">
        <v>1.9510035263525797E-2</v>
      </c>
      <c r="E66" s="169">
        <v>3.8899384291565635</v>
      </c>
      <c r="F66" s="169">
        <v>5.9422996913126847</v>
      </c>
      <c r="G66" s="169">
        <v>0.113282568406166</v>
      </c>
      <c r="H66" s="169">
        <v>0.18349248524123773</v>
      </c>
      <c r="I66" s="169">
        <v>0.13580590518061342</v>
      </c>
      <c r="J66" s="169">
        <v>1.199965137576677E-2</v>
      </c>
      <c r="K66" s="169">
        <v>2.7487429950160029</v>
      </c>
      <c r="L66" s="169">
        <v>0</v>
      </c>
      <c r="M66" s="169">
        <f t="shared" ref="M66:M77" si="4">L66+K66+C66</f>
        <v>6.7469927248267103</v>
      </c>
      <c r="N66" s="169">
        <f t="shared" ref="N66:N77" si="5">K66/M66</f>
        <v>0.40740269140969049</v>
      </c>
      <c r="O66" s="169">
        <f t="shared" ref="O66:O77" si="6">F66+E66</f>
        <v>9.8322381204692491</v>
      </c>
      <c r="P66" s="169">
        <f t="shared" ref="P66:P77" si="7">F66/O66</f>
        <v>0.60436897667700962</v>
      </c>
      <c r="Q66" s="168">
        <v>25</v>
      </c>
      <c r="R66" s="170">
        <v>16.591230496671724</v>
      </c>
      <c r="S66" s="169">
        <v>2.0577003086873153</v>
      </c>
      <c r="T66" s="169">
        <v>1.8322381204692482</v>
      </c>
      <c r="U66" s="1"/>
      <c r="V66" s="169"/>
      <c r="W66" s="169"/>
      <c r="X66" s="169"/>
      <c r="Y66" s="169"/>
      <c r="Z66" s="169"/>
      <c r="AA66" s="169"/>
      <c r="AB66" s="169"/>
    </row>
    <row r="67" spans="2:28" s="168" customFormat="1" x14ac:dyDescent="0.2">
      <c r="B67" s="168" t="s">
        <v>239</v>
      </c>
      <c r="C67" s="169">
        <v>4.0475779642853382</v>
      </c>
      <c r="D67" s="169">
        <v>3.4024325534511457E-2</v>
      </c>
      <c r="E67" s="169">
        <v>3.8313981597083937</v>
      </c>
      <c r="F67" s="169">
        <v>5.9522624083117215</v>
      </c>
      <c r="G67" s="169">
        <v>0.14356328847927194</v>
      </c>
      <c r="H67" s="169">
        <v>0.17529849247594242</v>
      </c>
      <c r="I67" s="169">
        <v>0.18049501132025461</v>
      </c>
      <c r="J67" s="169">
        <v>1.3933794536853134E-2</v>
      </c>
      <c r="K67" s="169">
        <v>2.661783862868432</v>
      </c>
      <c r="L67" s="169">
        <v>0</v>
      </c>
      <c r="M67" s="169">
        <f t="shared" si="4"/>
        <v>6.7093618271537707</v>
      </c>
      <c r="N67" s="169">
        <f t="shared" si="5"/>
        <v>0.39672683206557779</v>
      </c>
      <c r="O67" s="169">
        <f t="shared" si="6"/>
        <v>9.7836605680201156</v>
      </c>
      <c r="P67" s="169">
        <f t="shared" si="7"/>
        <v>0.60838807386346805</v>
      </c>
      <c r="Q67" s="168">
        <v>25</v>
      </c>
      <c r="R67" s="170">
        <v>16.506956189710738</v>
      </c>
      <c r="S67" s="169">
        <v>2.0477375916882785</v>
      </c>
      <c r="T67" s="169">
        <v>1.7836605680201152</v>
      </c>
      <c r="U67" s="1"/>
      <c r="V67" s="169"/>
      <c r="W67" s="169"/>
      <c r="X67" s="169"/>
      <c r="Y67" s="169"/>
      <c r="Z67" s="169"/>
      <c r="AA67" s="169"/>
      <c r="AB67" s="169"/>
    </row>
    <row r="68" spans="2:28" s="168" customFormat="1" x14ac:dyDescent="0.2">
      <c r="B68" s="168" t="s">
        <v>239</v>
      </c>
      <c r="C68" s="169">
        <v>3.967110863283418</v>
      </c>
      <c r="D68" s="169">
        <v>3.5666695165137589E-2</v>
      </c>
      <c r="E68" s="169">
        <v>3.876958316854481</v>
      </c>
      <c r="F68" s="169">
        <v>5.8957250895278337</v>
      </c>
      <c r="G68" s="169">
        <v>0.17487151417647315</v>
      </c>
      <c r="H68" s="169">
        <v>0.18477980507928335</v>
      </c>
      <c r="I68" s="169">
        <v>0.17103577318155821</v>
      </c>
      <c r="J68" s="169">
        <v>1.3041302577990188E-2</v>
      </c>
      <c r="K68" s="169">
        <v>2.7808397236879978</v>
      </c>
      <c r="L68" s="169">
        <v>0</v>
      </c>
      <c r="M68" s="169">
        <f t="shared" si="4"/>
        <v>6.7479505869714158</v>
      </c>
      <c r="N68" s="169">
        <f t="shared" si="5"/>
        <v>0.41210137623963866</v>
      </c>
      <c r="O68" s="169">
        <f t="shared" si="6"/>
        <v>9.7726834063823151</v>
      </c>
      <c r="P68" s="169">
        <f t="shared" si="7"/>
        <v>0.60328620547325529</v>
      </c>
      <c r="Q68" s="168">
        <v>25</v>
      </c>
      <c r="R68" s="170">
        <v>16.533675295931722</v>
      </c>
      <c r="S68" s="169">
        <v>2.1042749104721663</v>
      </c>
      <c r="T68" s="169">
        <v>1.7726834063823147</v>
      </c>
      <c r="U68" s="1"/>
      <c r="V68" s="169"/>
      <c r="W68" s="169"/>
      <c r="X68" s="169"/>
      <c r="Y68" s="169"/>
      <c r="Z68" s="169"/>
      <c r="AA68" s="169"/>
      <c r="AB68" s="169"/>
    </row>
    <row r="69" spans="2:28" s="168" customFormat="1" x14ac:dyDescent="0.2">
      <c r="B69" s="168" t="s">
        <v>239</v>
      </c>
      <c r="C69" s="169">
        <v>3.9928373669574326</v>
      </c>
      <c r="D69" s="169">
        <v>4.3420118976457228E-2</v>
      </c>
      <c r="E69" s="169">
        <v>3.8292165967750451</v>
      </c>
      <c r="F69" s="169">
        <v>5.9192953381978635</v>
      </c>
      <c r="G69" s="169">
        <v>0.1057403335757863</v>
      </c>
      <c r="H69" s="169">
        <v>0.20654468771665749</v>
      </c>
      <c r="I69" s="169">
        <v>0.21508212334111099</v>
      </c>
      <c r="J69" s="169">
        <v>0</v>
      </c>
      <c r="K69" s="169">
        <v>2.7134579008092685</v>
      </c>
      <c r="L69" s="169">
        <v>0</v>
      </c>
      <c r="M69" s="169">
        <f t="shared" si="4"/>
        <v>6.7062952677667012</v>
      </c>
      <c r="N69" s="169">
        <f t="shared" si="5"/>
        <v>0.40461354480636991</v>
      </c>
      <c r="O69" s="169">
        <f t="shared" si="6"/>
        <v>9.7485119349729086</v>
      </c>
      <c r="P69" s="169">
        <f t="shared" si="7"/>
        <v>0.60719988626800747</v>
      </c>
      <c r="Q69" s="168">
        <v>25</v>
      </c>
      <c r="R69" s="170">
        <v>16.454807202739609</v>
      </c>
      <c r="S69" s="169">
        <v>2.0807046618021365</v>
      </c>
      <c r="T69" s="169">
        <v>1.7485119349729086</v>
      </c>
      <c r="U69" s="1"/>
      <c r="V69" s="169"/>
      <c r="W69" s="169"/>
      <c r="X69" s="169"/>
      <c r="Y69" s="169"/>
      <c r="Z69" s="169"/>
      <c r="AA69" s="169"/>
      <c r="AB69" s="169"/>
    </row>
    <row r="70" spans="2:28" s="168" customFormat="1" x14ac:dyDescent="0.2">
      <c r="B70" s="168" t="s">
        <v>239</v>
      </c>
      <c r="C70" s="169">
        <v>4.1890126005650181</v>
      </c>
      <c r="D70" s="169">
        <v>3.3668910669837453E-2</v>
      </c>
      <c r="E70" s="169">
        <v>3.8760193197688921</v>
      </c>
      <c r="F70" s="169">
        <v>5.9663912342968803</v>
      </c>
      <c r="G70" s="169">
        <v>8.6095795731000666E-2</v>
      </c>
      <c r="H70" s="169">
        <v>0.18643887131380343</v>
      </c>
      <c r="I70" s="169">
        <v>7.8702546774419957E-2</v>
      </c>
      <c r="J70" s="169">
        <v>1.7245087085055538E-2</v>
      </c>
      <c r="K70" s="169">
        <v>2.6432045460397671</v>
      </c>
      <c r="L70" s="169">
        <v>0</v>
      </c>
      <c r="M70" s="169">
        <f t="shared" si="4"/>
        <v>6.8322171466047852</v>
      </c>
      <c r="N70" s="169">
        <f t="shared" si="5"/>
        <v>0.38687361500992196</v>
      </c>
      <c r="O70" s="169">
        <f t="shared" si="6"/>
        <v>9.842410554065772</v>
      </c>
      <c r="P70" s="169">
        <f t="shared" si="7"/>
        <v>0.60619207068457859</v>
      </c>
      <c r="Q70" s="168">
        <v>25</v>
      </c>
      <c r="R70" s="170">
        <v>16.691872787755614</v>
      </c>
      <c r="S70" s="169">
        <v>2.0336087657031197</v>
      </c>
      <c r="T70" s="169">
        <v>1.8424105540657725</v>
      </c>
      <c r="U70" s="1"/>
      <c r="V70" s="169"/>
      <c r="W70" s="169"/>
      <c r="X70" s="169"/>
      <c r="Y70" s="169"/>
      <c r="Z70" s="169"/>
      <c r="AA70" s="169"/>
      <c r="AB70" s="169"/>
    </row>
    <row r="71" spans="2:28" s="168" customFormat="1" x14ac:dyDescent="0.2">
      <c r="B71" s="168" t="s">
        <v>239</v>
      </c>
      <c r="C71" s="169">
        <v>4.1103999030704532</v>
      </c>
      <c r="D71" s="169">
        <v>3.0729662869551356E-2</v>
      </c>
      <c r="E71" s="169">
        <v>3.89760829715327</v>
      </c>
      <c r="F71" s="169">
        <v>5.954276847796641</v>
      </c>
      <c r="G71" s="169">
        <v>0.10777861905625455</v>
      </c>
      <c r="H71" s="169">
        <v>0.18256600091676739</v>
      </c>
      <c r="I71" s="169">
        <v>8.8894887150743063E-2</v>
      </c>
      <c r="J71" s="169">
        <v>0</v>
      </c>
      <c r="K71" s="169">
        <v>2.7050240394252065</v>
      </c>
      <c r="L71" s="169">
        <v>0</v>
      </c>
      <c r="M71" s="169">
        <f t="shared" si="4"/>
        <v>6.8154239424956593</v>
      </c>
      <c r="N71" s="169">
        <f t="shared" si="5"/>
        <v>0.39689739952327691</v>
      </c>
      <c r="O71" s="169">
        <f t="shared" si="6"/>
        <v>9.851885144949911</v>
      </c>
      <c r="P71" s="169">
        <f t="shared" si="7"/>
        <v>0.60437944212624228</v>
      </c>
      <c r="Q71" s="168">
        <v>25</v>
      </c>
      <c r="R71" s="170">
        <v>16.667309087445574</v>
      </c>
      <c r="S71" s="169">
        <v>2.045723152203359</v>
      </c>
      <c r="T71" s="169">
        <v>1.851885144949911</v>
      </c>
      <c r="U71" s="1"/>
      <c r="V71" s="169"/>
      <c r="W71" s="169"/>
      <c r="X71" s="169"/>
      <c r="Y71" s="169"/>
      <c r="Z71" s="169"/>
      <c r="AA71" s="169"/>
      <c r="AB71" s="169"/>
    </row>
    <row r="72" spans="2:28" s="168" customFormat="1" x14ac:dyDescent="0.2">
      <c r="B72" s="168" t="s">
        <v>239</v>
      </c>
      <c r="C72" s="169">
        <v>4.0114122738401479</v>
      </c>
      <c r="D72" s="169">
        <v>2.2953875506157708E-2</v>
      </c>
      <c r="E72" s="169">
        <v>3.8703585108228618</v>
      </c>
      <c r="F72" s="169">
        <v>5.9259471187188506</v>
      </c>
      <c r="G72" s="169">
        <v>0.11441350835036851</v>
      </c>
      <c r="H72" s="169">
        <v>0.1781512238420869</v>
      </c>
      <c r="I72" s="169">
        <v>9.3279907481563021E-2</v>
      </c>
      <c r="J72" s="169">
        <v>2.2783510590288006E-2</v>
      </c>
      <c r="K72" s="169">
        <v>2.8749774811640965</v>
      </c>
      <c r="L72" s="169">
        <v>0</v>
      </c>
      <c r="M72" s="169">
        <f t="shared" si="4"/>
        <v>6.8863897550042443</v>
      </c>
      <c r="N72" s="169">
        <f t="shared" si="5"/>
        <v>0.41748689566617836</v>
      </c>
      <c r="O72" s="169">
        <f t="shared" si="6"/>
        <v>9.7963056295417132</v>
      </c>
      <c r="P72" s="169">
        <f t="shared" si="7"/>
        <v>0.60491652086155623</v>
      </c>
      <c r="Q72" s="168">
        <v>25</v>
      </c>
      <c r="R72" s="170">
        <v>16.705478895136245</v>
      </c>
      <c r="S72" s="169">
        <v>2.0740528812811494</v>
      </c>
      <c r="T72" s="169">
        <v>1.7963056295417124</v>
      </c>
      <c r="U72" s="1"/>
      <c r="V72" s="169"/>
      <c r="W72" s="169"/>
      <c r="X72" s="169"/>
      <c r="Y72" s="169"/>
      <c r="Z72" s="169"/>
      <c r="AA72" s="169"/>
      <c r="AB72" s="169"/>
    </row>
    <row r="73" spans="2:28" s="168" customFormat="1" x14ac:dyDescent="0.2">
      <c r="B73" s="168" t="s">
        <v>239</v>
      </c>
      <c r="C73" s="169">
        <v>4.0389454444882578</v>
      </c>
      <c r="D73" s="169">
        <v>3.0784971730130662E-2</v>
      </c>
      <c r="E73" s="169">
        <v>3.9126535330478238</v>
      </c>
      <c r="F73" s="169">
        <v>5.919537209528368</v>
      </c>
      <c r="G73" s="169">
        <v>0.12300419930536648</v>
      </c>
      <c r="H73" s="169">
        <v>0.18964398476632713</v>
      </c>
      <c r="I73" s="169">
        <v>9.3316994834648156E-2</v>
      </c>
      <c r="J73" s="169">
        <v>1.878390987496581E-2</v>
      </c>
      <c r="K73" s="169">
        <v>2.7810433670549344</v>
      </c>
      <c r="L73" s="169">
        <v>0</v>
      </c>
      <c r="M73" s="169">
        <f t="shared" si="4"/>
        <v>6.8199888115431921</v>
      </c>
      <c r="N73" s="169">
        <f t="shared" si="5"/>
        <v>0.40777828877781608</v>
      </c>
      <c r="O73" s="169">
        <f t="shared" si="6"/>
        <v>9.8321907425761914</v>
      </c>
      <c r="P73" s="169">
        <f t="shared" si="7"/>
        <v>0.60205679125966127</v>
      </c>
      <c r="Q73" s="168">
        <v>25</v>
      </c>
      <c r="R73" s="170">
        <v>16.670963463994347</v>
      </c>
      <c r="S73" s="169">
        <v>2.080462790471632</v>
      </c>
      <c r="T73" s="169">
        <v>1.8321907425761919</v>
      </c>
      <c r="U73" s="1"/>
      <c r="V73" s="169"/>
      <c r="W73" s="169"/>
      <c r="X73" s="169"/>
      <c r="Y73" s="169"/>
      <c r="Z73" s="169"/>
      <c r="AA73" s="169"/>
      <c r="AB73" s="169"/>
    </row>
    <row r="74" spans="2:28" s="168" customFormat="1" x14ac:dyDescent="0.2">
      <c r="B74" s="168" t="s">
        <v>239</v>
      </c>
      <c r="C74" s="169">
        <v>3.85853801855811</v>
      </c>
      <c r="D74" s="169">
        <v>1.6429979856911102E-2</v>
      </c>
      <c r="E74" s="169">
        <v>3.7776827645545459</v>
      </c>
      <c r="F74" s="169">
        <v>6.1921127672346641</v>
      </c>
      <c r="G74" s="169">
        <v>0.12700643897820732</v>
      </c>
      <c r="H74" s="169">
        <v>0.19058829372340605</v>
      </c>
      <c r="I74" s="169">
        <v>0.13004086877817889</v>
      </c>
      <c r="J74" s="169">
        <v>1.1087529163017971E-2</v>
      </c>
      <c r="K74" s="169">
        <v>2.5572365302804023</v>
      </c>
      <c r="L74" s="169">
        <v>0</v>
      </c>
      <c r="M74" s="169">
        <f t="shared" si="4"/>
        <v>6.4157745488385123</v>
      </c>
      <c r="N74" s="169">
        <f t="shared" si="5"/>
        <v>0.39858578427500307</v>
      </c>
      <c r="O74" s="169">
        <f t="shared" si="6"/>
        <v>9.9697955317892095</v>
      </c>
      <c r="P74" s="169">
        <f t="shared" si="7"/>
        <v>0.62108723769617857</v>
      </c>
      <c r="Q74" s="168">
        <v>25</v>
      </c>
      <c r="R74" s="170">
        <v>16.39665760979074</v>
      </c>
      <c r="S74" s="169">
        <v>1.8078872327653359</v>
      </c>
      <c r="T74" s="169">
        <v>1.96979553178921</v>
      </c>
      <c r="U74" s="1"/>
      <c r="V74" s="169"/>
      <c r="W74" s="169"/>
      <c r="X74" s="169"/>
      <c r="Y74" s="169"/>
      <c r="Z74" s="169"/>
      <c r="AA74" s="169"/>
      <c r="AB74" s="169"/>
    </row>
    <row r="75" spans="2:28" s="168" customFormat="1" x14ac:dyDescent="0.2">
      <c r="B75" s="168" t="s">
        <v>239</v>
      </c>
      <c r="C75" s="169">
        <v>3.9336158510320476</v>
      </c>
      <c r="D75" s="169">
        <v>3.1268295272214225E-2</v>
      </c>
      <c r="E75" s="169">
        <v>3.9597881963960568</v>
      </c>
      <c r="F75" s="169">
        <v>6.0246592052666896</v>
      </c>
      <c r="G75" s="169">
        <v>0.10614082145412489</v>
      </c>
      <c r="H75" s="169">
        <v>0.22201375960397038</v>
      </c>
      <c r="I75" s="169">
        <v>8.4050845087598275E-2</v>
      </c>
      <c r="J75" s="169">
        <v>1.6438019775907729E-3</v>
      </c>
      <c r="K75" s="169">
        <v>2.6169196337205634</v>
      </c>
      <c r="L75" s="169">
        <v>0</v>
      </c>
      <c r="M75" s="169">
        <f t="shared" si="4"/>
        <v>6.5505354847526114</v>
      </c>
      <c r="N75" s="169">
        <f t="shared" si="5"/>
        <v>0.39949705483037995</v>
      </c>
      <c r="O75" s="169">
        <f t="shared" si="6"/>
        <v>9.9844474016627469</v>
      </c>
      <c r="P75" s="169">
        <f t="shared" si="7"/>
        <v>0.60340437110854839</v>
      </c>
      <c r="Q75" s="168">
        <v>25</v>
      </c>
      <c r="R75" s="170">
        <v>16.53662668839295</v>
      </c>
      <c r="S75" s="169">
        <v>1.9753407947333104</v>
      </c>
      <c r="T75" s="169">
        <v>1.9844474016627465</v>
      </c>
      <c r="U75" s="1"/>
      <c r="V75" s="169"/>
      <c r="W75" s="169"/>
      <c r="X75" s="169"/>
      <c r="Y75" s="169"/>
      <c r="Z75" s="169"/>
      <c r="AA75" s="169"/>
      <c r="AB75" s="169"/>
    </row>
    <row r="76" spans="2:28" s="168" customFormat="1" x14ac:dyDescent="0.2">
      <c r="B76" s="168" t="s">
        <v>239</v>
      </c>
      <c r="C76" s="169">
        <v>3.9703325133565541</v>
      </c>
      <c r="D76" s="169">
        <v>1.6738627761402874E-2</v>
      </c>
      <c r="E76" s="169">
        <v>4.1653348213817694</v>
      </c>
      <c r="F76" s="169">
        <v>5.8336542725931047</v>
      </c>
      <c r="G76" s="169">
        <v>0.11719015989124709</v>
      </c>
      <c r="H76" s="169">
        <v>0.17628606079319234</v>
      </c>
      <c r="I76" s="169">
        <v>8.2591295057225719E-2</v>
      </c>
      <c r="J76" s="169">
        <v>1.2774624217066358E-2</v>
      </c>
      <c r="K76" s="169">
        <v>2.6931490404335454</v>
      </c>
      <c r="L76" s="169">
        <v>0</v>
      </c>
      <c r="M76" s="169">
        <f t="shared" si="4"/>
        <v>6.6634815537900991</v>
      </c>
      <c r="N76" s="169">
        <f t="shared" si="5"/>
        <v>0.40416545295330158</v>
      </c>
      <c r="O76" s="169">
        <f t="shared" si="6"/>
        <v>9.998989093974874</v>
      </c>
      <c r="P76" s="169">
        <f t="shared" si="7"/>
        <v>0.58342440598403189</v>
      </c>
      <c r="Q76" s="168">
        <v>25</v>
      </c>
      <c r="R76" s="170">
        <v>16.675245271982039</v>
      </c>
      <c r="S76" s="169">
        <v>2.1663457274068953</v>
      </c>
      <c r="T76" s="169">
        <v>1.998989093974874</v>
      </c>
      <c r="U76" s="1"/>
      <c r="V76" s="169"/>
      <c r="W76" s="169"/>
      <c r="X76" s="169"/>
      <c r="Y76" s="169"/>
      <c r="Z76" s="169"/>
      <c r="AA76" s="169"/>
      <c r="AB76" s="169"/>
    </row>
    <row r="77" spans="2:28" s="168" customFormat="1" x14ac:dyDescent="0.2">
      <c r="B77" s="168" t="s">
        <v>239</v>
      </c>
      <c r="C77" s="169">
        <v>3.9164627521563258</v>
      </c>
      <c r="D77" s="169">
        <v>4.1923237553230921E-2</v>
      </c>
      <c r="E77" s="169">
        <v>3.7985537921170893</v>
      </c>
      <c r="F77" s="169">
        <v>6.0853344471332482</v>
      </c>
      <c r="G77" s="169">
        <v>0.10876821621130335</v>
      </c>
      <c r="H77" s="169">
        <v>0.20544610764854726</v>
      </c>
      <c r="I77" s="169">
        <v>9.9105895852454329E-2</v>
      </c>
      <c r="J77" s="169">
        <v>0</v>
      </c>
      <c r="K77" s="169">
        <v>2.7360340391658218</v>
      </c>
      <c r="L77" s="169">
        <v>0</v>
      </c>
      <c r="M77" s="169">
        <f t="shared" si="4"/>
        <v>6.6524967913221476</v>
      </c>
      <c r="N77" s="169">
        <f t="shared" si="5"/>
        <v>0.41127927227786754</v>
      </c>
      <c r="O77" s="169">
        <f t="shared" si="6"/>
        <v>9.8838882392503375</v>
      </c>
      <c r="P77" s="169">
        <f t="shared" si="7"/>
        <v>0.6156822396035917</v>
      </c>
      <c r="Q77" s="168">
        <v>25</v>
      </c>
      <c r="R77" s="170">
        <v>16.536385030572486</v>
      </c>
      <c r="S77" s="169">
        <v>1.9146655528667518</v>
      </c>
      <c r="T77" s="169">
        <v>1.8838882392503375</v>
      </c>
      <c r="U77" s="1"/>
      <c r="V77" s="169"/>
      <c r="W77" s="169"/>
      <c r="X77" s="169"/>
      <c r="Y77" s="169"/>
      <c r="Z77" s="169"/>
      <c r="AA77" s="169"/>
      <c r="AB77" s="16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Normalized Wt % </vt:lpstr>
      <vt:lpstr>Selected analyses</vt:lpstr>
      <vt:lpstr>Ternary plots</vt:lpstr>
      <vt:lpstr>Binary 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Abd Elmola</dc:creator>
  <cp:lastModifiedBy>PC Ahmed</cp:lastModifiedBy>
  <cp:lastPrinted>2018-11-29T17:50:47Z</cp:lastPrinted>
  <dcterms:created xsi:type="dcterms:W3CDTF">2015-10-12T18:01:00Z</dcterms:created>
  <dcterms:modified xsi:type="dcterms:W3CDTF">2021-07-17T18:31:58Z</dcterms:modified>
</cp:coreProperties>
</file>