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Geology\Editorial\Sep-2021\G48903-hBernhardt\1-Data Repo\"/>
    </mc:Choice>
  </mc:AlternateContent>
  <xr:revisionPtr revIDLastSave="0" documentId="13_ncr:1_{BF139143-CE97-4F21-9560-6809F92734C6}" xr6:coauthVersionLast="46" xr6:coauthVersionMax="46" xr10:uidLastSave="{00000000-0000-0000-0000-000000000000}"/>
  <bookViews>
    <workbookView xWindow="-120" yWindow="-120" windowWidth="20730" windowHeight="10215" xr2:uid="{00000000-000D-0000-FFFF-FFFF00000000}"/>
  </bookViews>
  <sheets>
    <sheet name="Sheet1" sheetId="1" r:id="rId1"/>
    <sheet name="G48903" sheetId="2" r:id="rId2"/>
    <sheet name="Sheet3" sheetId="3" r:id="rId3"/>
  </sheets>
  <definedNames>
    <definedName name="Nml_strike_dip_full_table" localSheetId="0">Sheet1!$A$1:$K$59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 l="1"/>
  <c r="N2" i="1"/>
  <c r="M2" i="1"/>
  <c r="P2" i="1" s="1"/>
  <c r="N6" i="1"/>
  <c r="N15" i="1"/>
  <c r="M6" i="1"/>
  <c r="O6" i="1" s="1"/>
  <c r="M15" i="1"/>
  <c r="Q15" i="1" s="1"/>
  <c r="A64" i="1"/>
  <c r="A62" i="1"/>
  <c r="C16" i="1"/>
  <c r="C4" i="1"/>
  <c r="C40" i="1"/>
  <c r="C22" i="1"/>
  <c r="C35" i="1"/>
  <c r="C34" i="1"/>
  <c r="C28" i="1"/>
  <c r="C24" i="1"/>
  <c r="C29" i="1"/>
  <c r="C25" i="1"/>
  <c r="C26" i="1"/>
  <c r="C49" i="1"/>
  <c r="C31" i="1"/>
  <c r="C18" i="1"/>
  <c r="C6" i="1"/>
  <c r="C32" i="1"/>
  <c r="C39" i="1"/>
  <c r="C17" i="1"/>
  <c r="C44" i="1"/>
  <c r="C12" i="1"/>
  <c r="C11" i="1"/>
  <c r="C5" i="1"/>
  <c r="C45" i="1"/>
  <c r="C51" i="1"/>
  <c r="C23" i="1"/>
  <c r="C54" i="1"/>
  <c r="C15" i="1"/>
  <c r="C21" i="1"/>
  <c r="C27" i="1"/>
  <c r="C2" i="1"/>
  <c r="C30" i="1"/>
  <c r="C59" i="1"/>
  <c r="C47" i="1"/>
  <c r="C8" i="1"/>
  <c r="C42" i="1"/>
  <c r="C57" i="1"/>
  <c r="C46" i="1"/>
  <c r="C20" i="1"/>
  <c r="C58" i="1"/>
  <c r="C55" i="1"/>
  <c r="C52" i="1"/>
  <c r="C56" i="1"/>
  <c r="C53" i="1"/>
  <c r="C37" i="1"/>
  <c r="C36" i="1"/>
  <c r="C14" i="1"/>
  <c r="C50" i="1"/>
  <c r="C9" i="1"/>
  <c r="C19" i="1"/>
  <c r="C41" i="1"/>
  <c r="C10" i="1"/>
  <c r="C7" i="1"/>
  <c r="C33" i="1"/>
  <c r="C48" i="1"/>
  <c r="C13" i="1"/>
  <c r="C38" i="1"/>
  <c r="C43" i="1"/>
  <c r="C3" i="1"/>
  <c r="O2" i="1" l="1"/>
  <c r="O22" i="1" s="1"/>
  <c r="O15" i="1"/>
  <c r="Q2" i="1"/>
  <c r="Q22" i="1" s="1"/>
  <c r="P15" i="1"/>
  <c r="P6" i="1"/>
  <c r="P22"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ml_strike_dip_full_table" type="6" refreshedVersion="4" background="1" saveData="1">
    <textPr codePage="437" sourceFile="H:\Publikationen\publication_malea_planum\Nml_structure\Nml_strike_dip_full_table.txt" tab="0" comma="1">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<sst xmlns="http://schemas.openxmlformats.org/spreadsheetml/2006/main" count="53" uniqueCount="29">
  <si>
    <t>Dip</t>
  </si>
  <si>
    <t>North</t>
  </si>
  <si>
    <t>Fold train</t>
  </si>
  <si>
    <t>Center</t>
  </si>
  <si>
    <t>South</t>
  </si>
  <si>
    <t>REMEASURED FOR RESUBMISSION</t>
  </si>
  <si>
    <t>NEW MEASUREMENT FOR RESUBMISSION</t>
  </si>
  <si>
    <t>Notes</t>
  </si>
  <si>
    <t>Max_Deviation</t>
  </si>
  <si>
    <t>Stnd. Err. Of Estimate</t>
  </si>
  <si>
    <t>Dip error</t>
  </si>
  <si>
    <t>Dip error (percent)</t>
  </si>
  <si>
    <t>Dip direction</t>
  </si>
  <si>
    <t>DISCARDED (Dip error &gt; 90%)</t>
  </si>
  <si>
    <t>Median Dip</t>
  </si>
  <si>
    <t>Average Dip</t>
  </si>
  <si>
    <t>Avg Dip</t>
  </si>
  <si>
    <t>Avg Dip err</t>
  </si>
  <si>
    <t>Max shortening (%)</t>
  </si>
  <si>
    <t>Min shortening (%)</t>
  </si>
  <si>
    <t>Avg shortening (%)</t>
  </si>
  <si>
    <t>Average</t>
  </si>
  <si>
    <r>
      <t xml:space="preserve">The shortening might actually be slightly more intense, as we had to assume all fold axes to be upright and not deformed due to the limited resolution of the DTM and the intense degradation of unit </t>
    </r>
    <r>
      <rPr>
        <i/>
        <sz val="8"/>
        <color theme="1"/>
        <rFont val="Calibri"/>
        <family val="2"/>
        <scheme val="minor"/>
      </rPr>
      <t>Nml</t>
    </r>
    <r>
      <rPr>
        <sz val="8"/>
        <color theme="1"/>
        <rFont val="Calibri"/>
        <family val="2"/>
        <scheme val="minor"/>
      </rPr>
      <t>.</t>
    </r>
  </si>
  <si>
    <t>RMS Error</t>
  </si>
  <si>
    <t>R (Correl. coeff.)</t>
  </si>
  <si>
    <t>Dip dir. error</t>
  </si>
  <si>
    <t># measrmnt. points</t>
  </si>
  <si>
    <t>R^2 (planar fit)</t>
  </si>
  <si>
    <t>Bernhardt, H., and Williams, D.A., 2021, Pityusa Patera, Mars: Structural analyses suggest a mega-caldera above a magma chamber at the crust-mantle interface: Geology, v. 49, https://doi.org/10.1130/G48903.1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</si>
</sst>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
      <b/>
      <sz val="8"/>
      <color rgb="FFFF0000"/>
      <name val="Calibri"/>
      <family val="2"/>
      <scheme val="minor"/>
    </font>
    <font>
      <sz val="8"/>
      <color rgb="FFFF0000"/>
      <name val="Calibri"/>
      <family val="2"/>
      <scheme val="minor"/>
    </font>
    <font>
      <i/>
      <sz val="8"/>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xf numFmtId="0" fontId="2" fillId="0" borderId="0" xfId="0" applyFont="1" applyAlignment="1">
      <alignment horizontal="center"/>
    </xf>
    <xf numFmtId="0" fontId="3" fillId="0" borderId="0" xfId="0" applyFont="1"/>
    <xf numFmtId="1" fontId="2" fillId="0" borderId="0" xfId="0" applyNumberFormat="1" applyFont="1"/>
    <xf numFmtId="10" fontId="2" fillId="0" borderId="0" xfId="0" applyNumberFormat="1" applyFont="1"/>
    <xf numFmtId="0" fontId="4" fillId="0" borderId="0" xfId="0" applyFont="1"/>
    <xf numFmtId="1" fontId="4" fillId="0" borderId="0" xfId="0" applyNumberFormat="1" applyFont="1"/>
    <xf numFmtId="10" fontId="4" fillId="0" borderId="0" xfId="0" applyNumberFormat="1" applyFont="1"/>
    <xf numFmtId="0" fontId="4" fillId="0" borderId="0" xfId="0" applyFont="1" applyAlignment="1">
      <alignment horizontal="center"/>
    </xf>
    <xf numFmtId="0" fontId="5" fillId="0" borderId="0" xfId="0" applyFont="1"/>
    <xf numFmtId="0" fontId="6" fillId="0" borderId="0" xfId="0" applyFont="1"/>
    <xf numFmtId="0" fontId="7" fillId="0" borderId="0" xfId="0" applyFont="1"/>
    <xf numFmtId="1" fontId="7" fillId="0" borderId="0" xfId="0" applyNumberFormat="1" applyFont="1"/>
    <xf numFmtId="10" fontId="7" fillId="0" borderId="0" xfId="0" applyNumberFormat="1" applyFont="1"/>
    <xf numFmtId="0" fontId="7" fillId="0" borderId="0" xfId="0" applyFont="1" applyAlignment="1">
      <alignment horizontal="center"/>
    </xf>
    <xf numFmtId="9" fontId="2" fillId="0" borderId="0" xfId="0" applyNumberFormat="1" applyFont="1"/>
    <xf numFmtId="164" fontId="8"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center"/>
    </xf>
    <xf numFmtId="164" fontId="2" fillId="0" borderId="0" xfId="1"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ml_strike_dip_full_table"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tabSelected="1" zoomScale="85" zoomScaleNormal="85" workbookViewId="0">
      <selection activeCell="I38" sqref="I38"/>
    </sheetView>
  </sheetViews>
  <sheetFormatPr defaultColWidth="13.7109375" defaultRowHeight="11.25" x14ac:dyDescent="0.2"/>
  <cols>
    <col min="1" max="1" width="4.140625" style="1" customWidth="1"/>
    <col min="2" max="2" width="7" style="1" customWidth="1"/>
    <col min="3" max="3" width="13.7109375" style="1"/>
    <col min="4" max="4" width="10.140625" style="1" customWidth="1"/>
    <col min="5" max="5" width="9.85546875" style="1" customWidth="1"/>
    <col min="6" max="6" width="14.42578125" style="1" customWidth="1"/>
    <col min="7" max="7" width="8.5703125" style="1" customWidth="1"/>
    <col min="8" max="8" width="11" style="1" customWidth="1"/>
    <col min="9" max="9" width="13" style="1" customWidth="1"/>
    <col min="10" max="10" width="11.7109375" style="1" customWidth="1"/>
    <col min="11" max="11" width="15.42578125" style="1" customWidth="1"/>
    <col min="12" max="12" width="9" style="2" customWidth="1"/>
    <col min="13" max="13" width="8.5703125" style="1" customWidth="1"/>
    <col min="14" max="14" width="9.28515625" style="1" customWidth="1"/>
    <col min="15" max="15" width="14.5703125" style="1" customWidth="1"/>
    <col min="16" max="17" width="13.7109375" style="1"/>
    <col min="18" max="18" width="13.7109375" style="3"/>
    <col min="19" max="16384" width="13.7109375" style="1"/>
  </cols>
  <sheetData>
    <row r="1" spans="1:18" x14ac:dyDescent="0.2">
      <c r="A1" s="1" t="s">
        <v>0</v>
      </c>
      <c r="B1" s="1" t="s">
        <v>10</v>
      </c>
      <c r="C1" s="1" t="s">
        <v>11</v>
      </c>
      <c r="D1" s="1" t="s">
        <v>12</v>
      </c>
      <c r="E1" s="1" t="s">
        <v>25</v>
      </c>
      <c r="F1" s="1" t="s">
        <v>26</v>
      </c>
      <c r="G1" s="1" t="s">
        <v>23</v>
      </c>
      <c r="H1" s="1" t="s">
        <v>27</v>
      </c>
      <c r="I1" s="1" t="s">
        <v>24</v>
      </c>
      <c r="J1" s="1" t="s">
        <v>8</v>
      </c>
      <c r="K1" s="1" t="s">
        <v>9</v>
      </c>
      <c r="L1" s="2" t="s">
        <v>2</v>
      </c>
      <c r="M1" s="1" t="s">
        <v>16</v>
      </c>
      <c r="N1" s="1" t="s">
        <v>17</v>
      </c>
      <c r="O1" s="1" t="s">
        <v>18</v>
      </c>
      <c r="P1" s="1" t="s">
        <v>19</v>
      </c>
      <c r="Q1" s="1" t="s">
        <v>20</v>
      </c>
      <c r="R1" s="3" t="s">
        <v>7</v>
      </c>
    </row>
    <row r="2" spans="1:18" x14ac:dyDescent="0.2">
      <c r="A2" s="1">
        <v>2.7</v>
      </c>
      <c r="B2" s="1">
        <v>2.2400000000000002</v>
      </c>
      <c r="C2" s="4">
        <f t="shared" ref="C2:C33" si="0">B2/A2 * 100</f>
        <v>82.962962962962962</v>
      </c>
      <c r="D2" s="1">
        <v>314.24</v>
      </c>
      <c r="E2" s="1">
        <v>48.52</v>
      </c>
      <c r="F2" s="1">
        <v>8</v>
      </c>
      <c r="G2" s="1">
        <v>3.21</v>
      </c>
      <c r="H2" s="5">
        <v>0.93259999999999998</v>
      </c>
      <c r="I2" s="1">
        <v>0.9657</v>
      </c>
      <c r="J2" s="1">
        <v>5.59</v>
      </c>
      <c r="K2" s="1">
        <v>4.45</v>
      </c>
      <c r="L2" s="2" t="s">
        <v>3</v>
      </c>
      <c r="M2" s="21">
        <f>AVERAGE(A2:A5)</f>
        <v>4.13</v>
      </c>
      <c r="N2" s="21">
        <f>AVERAGE(B2:B5)</f>
        <v>2.4275000000000002</v>
      </c>
      <c r="O2" s="18">
        <f>(COS(RADIANS(M2+N2))-1)*100</f>
        <v>-0.65422513441830699</v>
      </c>
      <c r="P2" s="18">
        <f>(COS(RADIANS(M2-N2))-1)*100</f>
        <v>-4.4143526621598372E-2</v>
      </c>
      <c r="Q2" s="18">
        <f>(COS(RADIANS(M2))-1)*100</f>
        <v>-0.25967897686802743</v>
      </c>
    </row>
    <row r="3" spans="1:18" x14ac:dyDescent="0.2">
      <c r="A3" s="1">
        <v>2.9</v>
      </c>
      <c r="B3" s="1">
        <v>1.1200000000000001</v>
      </c>
      <c r="C3" s="4">
        <f t="shared" si="0"/>
        <v>38.62068965517242</v>
      </c>
      <c r="D3" s="1">
        <v>127.08</v>
      </c>
      <c r="E3" s="1">
        <v>17.53</v>
      </c>
      <c r="F3" s="1">
        <v>6</v>
      </c>
      <c r="G3" s="1">
        <v>0.6</v>
      </c>
      <c r="H3" s="5">
        <v>0.99109999999999998</v>
      </c>
      <c r="I3" s="1">
        <v>0.99560000000000004</v>
      </c>
      <c r="J3" s="1">
        <v>1.4</v>
      </c>
      <c r="K3" s="1">
        <v>1.17</v>
      </c>
      <c r="L3" s="2" t="s">
        <v>3</v>
      </c>
      <c r="M3" s="21"/>
      <c r="N3" s="21"/>
      <c r="O3" s="18"/>
      <c r="P3" s="18"/>
      <c r="Q3" s="18"/>
    </row>
    <row r="4" spans="1:18" s="6" customFormat="1" x14ac:dyDescent="0.2">
      <c r="A4" s="1">
        <v>4.08</v>
      </c>
      <c r="B4" s="1">
        <v>2.4700000000000002</v>
      </c>
      <c r="C4" s="4">
        <f t="shared" si="0"/>
        <v>60.539215686274517</v>
      </c>
      <c r="D4" s="1">
        <v>136.41</v>
      </c>
      <c r="E4" s="1">
        <v>35.619999999999898</v>
      </c>
      <c r="F4" s="1">
        <v>5</v>
      </c>
      <c r="G4" s="1">
        <v>0.62</v>
      </c>
      <c r="H4" s="5">
        <v>0.99199999999999999</v>
      </c>
      <c r="I4" s="1">
        <v>0.996</v>
      </c>
      <c r="J4" s="1">
        <v>1.02</v>
      </c>
      <c r="K4" s="1">
        <v>1.1200000000000001</v>
      </c>
      <c r="L4" s="2" t="s">
        <v>3</v>
      </c>
      <c r="M4" s="21"/>
      <c r="N4" s="21"/>
      <c r="O4" s="18"/>
      <c r="P4" s="18"/>
      <c r="Q4" s="18"/>
      <c r="R4" s="3"/>
    </row>
    <row r="5" spans="1:18" x14ac:dyDescent="0.2">
      <c r="A5" s="6">
        <v>6.84</v>
      </c>
      <c r="B5" s="6">
        <v>3.88</v>
      </c>
      <c r="C5" s="7">
        <f t="shared" si="0"/>
        <v>56.725146198830409</v>
      </c>
      <c r="D5" s="6">
        <v>285.76</v>
      </c>
      <c r="E5" s="6">
        <v>28.42</v>
      </c>
      <c r="F5" s="6">
        <v>26</v>
      </c>
      <c r="G5" s="6">
        <v>3.46</v>
      </c>
      <c r="H5" s="8">
        <v>0.97209999999999996</v>
      </c>
      <c r="I5" s="6">
        <v>0.9859</v>
      </c>
      <c r="J5" s="6">
        <v>8.84</v>
      </c>
      <c r="K5" s="6">
        <v>4.4800000000000004</v>
      </c>
      <c r="L5" s="9" t="s">
        <v>3</v>
      </c>
      <c r="M5" s="21"/>
      <c r="N5" s="21"/>
      <c r="O5" s="18"/>
      <c r="P5" s="18"/>
      <c r="Q5" s="18"/>
      <c r="R5" s="10" t="s">
        <v>5</v>
      </c>
    </row>
    <row r="6" spans="1:18" x14ac:dyDescent="0.2">
      <c r="A6" s="1">
        <v>8.4700000000000006</v>
      </c>
      <c r="B6" s="1">
        <v>1.58</v>
      </c>
      <c r="C6" s="4">
        <f t="shared" si="0"/>
        <v>18.654073199527744</v>
      </c>
      <c r="D6" s="1">
        <v>93.84</v>
      </c>
      <c r="E6" s="1">
        <v>3.39</v>
      </c>
      <c r="F6" s="1">
        <v>14</v>
      </c>
      <c r="G6" s="1">
        <v>2.19</v>
      </c>
      <c r="H6" s="5">
        <v>0.96050000000000002</v>
      </c>
      <c r="I6" s="1">
        <v>0.98009999999999997</v>
      </c>
      <c r="J6" s="1">
        <v>6.39</v>
      </c>
      <c r="K6" s="1">
        <v>3.08</v>
      </c>
      <c r="L6" s="2" t="s">
        <v>1</v>
      </c>
      <c r="M6" s="21">
        <f>AVERAGE(A6:A14)</f>
        <v>23.493333333333325</v>
      </c>
      <c r="N6" s="21">
        <f>AVERAGE(B6:B14)</f>
        <v>8.9511111111110981</v>
      </c>
      <c r="O6" s="18">
        <f>(COS(RADIANS(M6+N6))-1)*100</f>
        <v>-15.608797033546907</v>
      </c>
      <c r="P6" s="18">
        <f>(COS(RADIANS(M6-N6))-1)*100</f>
        <v>-3.2037131709899969</v>
      </c>
      <c r="Q6" s="18">
        <f>(COS(RADIANS(M6))-1)*100</f>
        <v>-8.2893535261866607</v>
      </c>
    </row>
    <row r="7" spans="1:18" x14ac:dyDescent="0.2">
      <c r="A7" s="1">
        <v>13.69</v>
      </c>
      <c r="B7" s="1">
        <v>7.02</v>
      </c>
      <c r="C7" s="4">
        <f t="shared" si="0"/>
        <v>51.278305332359388</v>
      </c>
      <c r="D7" s="1">
        <v>70.67</v>
      </c>
      <c r="E7" s="1">
        <v>16.21</v>
      </c>
      <c r="F7" s="1">
        <v>12</v>
      </c>
      <c r="G7" s="1">
        <v>6.1</v>
      </c>
      <c r="H7" s="5">
        <v>0.67789999999999995</v>
      </c>
      <c r="I7" s="1">
        <v>0.82340000000000002</v>
      </c>
      <c r="J7" s="1">
        <v>14.66</v>
      </c>
      <c r="K7" s="1">
        <v>8.34</v>
      </c>
      <c r="L7" s="2" t="s">
        <v>1</v>
      </c>
      <c r="M7" s="21"/>
      <c r="N7" s="21"/>
      <c r="O7" s="18"/>
      <c r="P7" s="18"/>
      <c r="Q7" s="18"/>
    </row>
    <row r="8" spans="1:18" s="6" customFormat="1" x14ac:dyDescent="0.2">
      <c r="A8" s="1">
        <v>14.59</v>
      </c>
      <c r="B8" s="1">
        <v>6.28</v>
      </c>
      <c r="C8" s="4">
        <f t="shared" si="0"/>
        <v>43.043180260452367</v>
      </c>
      <c r="D8" s="1">
        <v>107.81</v>
      </c>
      <c r="E8" s="1">
        <v>21.43</v>
      </c>
      <c r="F8" s="1">
        <v>10</v>
      </c>
      <c r="G8" s="1">
        <v>3.59</v>
      </c>
      <c r="H8" s="5">
        <v>0.98670000000000002</v>
      </c>
      <c r="I8" s="1">
        <v>0.99329999999999996</v>
      </c>
      <c r="J8" s="1">
        <v>10.59</v>
      </c>
      <c r="K8" s="1">
        <v>5.58</v>
      </c>
      <c r="L8" s="2" t="s">
        <v>1</v>
      </c>
      <c r="M8" s="21"/>
      <c r="N8" s="21"/>
      <c r="O8" s="18"/>
      <c r="P8" s="18"/>
      <c r="Q8" s="18"/>
      <c r="R8" s="3"/>
    </row>
    <row r="9" spans="1:18" x14ac:dyDescent="0.2">
      <c r="A9" s="1">
        <v>15.09</v>
      </c>
      <c r="B9" s="1">
        <v>6.43</v>
      </c>
      <c r="C9" s="4">
        <f t="shared" si="0"/>
        <v>42.611000662690522</v>
      </c>
      <c r="D9" s="1">
        <v>310.38999999999902</v>
      </c>
      <c r="E9" s="1">
        <v>22.14</v>
      </c>
      <c r="F9" s="1">
        <v>11</v>
      </c>
      <c r="G9" s="1">
        <v>5.14</v>
      </c>
      <c r="H9" s="5">
        <v>0.98260000000000003</v>
      </c>
      <c r="I9" s="1">
        <v>0.99119999999999997</v>
      </c>
      <c r="J9" s="1">
        <v>10.92</v>
      </c>
      <c r="K9" s="1">
        <v>6.94</v>
      </c>
      <c r="L9" s="2" t="s">
        <v>1</v>
      </c>
      <c r="M9" s="21"/>
      <c r="N9" s="21"/>
      <c r="O9" s="18"/>
      <c r="P9" s="18"/>
      <c r="Q9" s="18"/>
    </row>
    <row r="10" spans="1:18" x14ac:dyDescent="0.2">
      <c r="A10" s="1">
        <v>18.510000000000002</v>
      </c>
      <c r="B10" s="1">
        <v>10.06</v>
      </c>
      <c r="C10" s="4">
        <f t="shared" si="0"/>
        <v>54.349000540248518</v>
      </c>
      <c r="D10" s="1">
        <v>328.16</v>
      </c>
      <c r="E10" s="1">
        <v>43.149999999999899</v>
      </c>
      <c r="F10" s="1">
        <v>9</v>
      </c>
      <c r="G10" s="1">
        <v>5.93</v>
      </c>
      <c r="H10" s="5">
        <v>0.9718</v>
      </c>
      <c r="I10" s="1">
        <v>0.98580000000000001</v>
      </c>
      <c r="J10" s="1">
        <v>15.99</v>
      </c>
      <c r="K10" s="1">
        <v>9.76</v>
      </c>
      <c r="L10" s="2" t="s">
        <v>1</v>
      </c>
      <c r="M10" s="21"/>
      <c r="N10" s="21"/>
      <c r="O10" s="18"/>
      <c r="P10" s="18"/>
      <c r="Q10" s="18"/>
      <c r="R10" s="11"/>
    </row>
    <row r="11" spans="1:18" x14ac:dyDescent="0.2">
      <c r="A11" s="1">
        <v>19.62</v>
      </c>
      <c r="B11" s="1">
        <v>5.9</v>
      </c>
      <c r="C11" s="4">
        <f t="shared" si="0"/>
        <v>30.071355759429153</v>
      </c>
      <c r="D11" s="1">
        <v>96.87</v>
      </c>
      <c r="E11" s="1">
        <v>4.5999999999999996</v>
      </c>
      <c r="F11" s="1">
        <v>7</v>
      </c>
      <c r="G11" s="1">
        <v>2.5299999999999998</v>
      </c>
      <c r="H11" s="5">
        <v>0.97150000000000003</v>
      </c>
      <c r="I11" s="1">
        <v>0.98570000000000002</v>
      </c>
      <c r="J11" s="1">
        <v>5.23</v>
      </c>
      <c r="K11" s="1">
        <v>4.0599999999999996</v>
      </c>
      <c r="L11" s="2" t="s">
        <v>1</v>
      </c>
      <c r="M11" s="21"/>
      <c r="N11" s="21"/>
      <c r="O11" s="18"/>
      <c r="P11" s="18"/>
      <c r="Q11" s="18"/>
    </row>
    <row r="12" spans="1:18" x14ac:dyDescent="0.2">
      <c r="A12" s="6">
        <v>32.39</v>
      </c>
      <c r="B12" s="6">
        <v>7.51</v>
      </c>
      <c r="C12" s="7">
        <f t="shared" si="0"/>
        <v>23.186168570546464</v>
      </c>
      <c r="D12" s="6">
        <v>140.04</v>
      </c>
      <c r="E12" s="6">
        <v>15.38</v>
      </c>
      <c r="F12" s="6">
        <v>12</v>
      </c>
      <c r="G12" s="6">
        <v>1.7</v>
      </c>
      <c r="H12" s="8">
        <v>0.98599999999999999</v>
      </c>
      <c r="I12" s="6">
        <v>0.99299999999999999</v>
      </c>
      <c r="J12" s="6">
        <v>3.16</v>
      </c>
      <c r="K12" s="6">
        <v>2.34</v>
      </c>
      <c r="L12" s="9" t="s">
        <v>1</v>
      </c>
      <c r="M12" s="21"/>
      <c r="N12" s="21"/>
      <c r="O12" s="18"/>
      <c r="P12" s="18"/>
      <c r="Q12" s="18"/>
      <c r="R12" s="10" t="s">
        <v>5</v>
      </c>
    </row>
    <row r="13" spans="1:18" s="12" customFormat="1" x14ac:dyDescent="0.2">
      <c r="A13" s="1">
        <v>41.18</v>
      </c>
      <c r="B13" s="1">
        <v>14.63</v>
      </c>
      <c r="C13" s="4">
        <f t="shared" si="0"/>
        <v>35.526954832442939</v>
      </c>
      <c r="D13" s="1">
        <v>119.73</v>
      </c>
      <c r="E13" s="1">
        <v>27</v>
      </c>
      <c r="F13" s="1">
        <v>10</v>
      </c>
      <c r="G13" s="1">
        <v>7.34</v>
      </c>
      <c r="H13" s="5">
        <v>0.98080000000000001</v>
      </c>
      <c r="I13" s="1">
        <v>0.99029999999999996</v>
      </c>
      <c r="J13" s="1">
        <v>18.75</v>
      </c>
      <c r="K13" s="1">
        <v>11.5</v>
      </c>
      <c r="L13" s="2" t="s">
        <v>1</v>
      </c>
      <c r="M13" s="21"/>
      <c r="N13" s="21"/>
      <c r="O13" s="18"/>
      <c r="P13" s="18"/>
      <c r="Q13" s="18"/>
      <c r="R13" s="3"/>
    </row>
    <row r="14" spans="1:18" x14ac:dyDescent="0.2">
      <c r="A14" s="1">
        <v>47.899999999999899</v>
      </c>
      <c r="B14" s="1">
        <v>21.149999999999899</v>
      </c>
      <c r="C14" s="4">
        <f t="shared" si="0"/>
        <v>44.154488517745186</v>
      </c>
      <c r="D14" s="1">
        <v>140.21</v>
      </c>
      <c r="E14" s="1">
        <v>38.049999999999898</v>
      </c>
      <c r="F14" s="1">
        <v>7</v>
      </c>
      <c r="G14" s="1">
        <v>4.9400000000000004</v>
      </c>
      <c r="H14" s="5">
        <v>0.99019999999999997</v>
      </c>
      <c r="I14" s="1">
        <v>0.99509999999999998</v>
      </c>
      <c r="J14" s="1">
        <v>9.06</v>
      </c>
      <c r="K14" s="1">
        <v>7.94</v>
      </c>
      <c r="L14" s="2" t="s">
        <v>1</v>
      </c>
      <c r="M14" s="21"/>
      <c r="N14" s="21"/>
      <c r="O14" s="18"/>
      <c r="P14" s="18"/>
      <c r="Q14" s="18"/>
    </row>
    <row r="15" spans="1:18" x14ac:dyDescent="0.2">
      <c r="A15" s="6">
        <v>4.1900000000000004</v>
      </c>
      <c r="B15" s="6">
        <v>1.1399999999999999</v>
      </c>
      <c r="C15" s="7">
        <f t="shared" si="0"/>
        <v>27.207637231503572</v>
      </c>
      <c r="D15" s="6">
        <v>284.38</v>
      </c>
      <c r="E15" s="6">
        <v>17.29</v>
      </c>
      <c r="F15" s="6">
        <v>15</v>
      </c>
      <c r="G15" s="6">
        <v>1.1000000000000001</v>
      </c>
      <c r="H15" s="8">
        <v>0.97599999999999998</v>
      </c>
      <c r="I15" s="6">
        <v>0.9879</v>
      </c>
      <c r="J15" s="6">
        <v>2.72</v>
      </c>
      <c r="K15" s="6">
        <v>1.55</v>
      </c>
      <c r="L15" s="9" t="s">
        <v>4</v>
      </c>
      <c r="M15" s="21">
        <f>AVERAGE(A15:A19)</f>
        <v>12.021999999999981</v>
      </c>
      <c r="N15" s="21">
        <f>AVERAGE(B15:B19)</f>
        <v>5.2500000000000009</v>
      </c>
      <c r="O15" s="22">
        <f>(COS(RADIANS(M15+N15))-1)*100</f>
        <v>-4.5093989732368893</v>
      </c>
      <c r="P15" s="18">
        <f>(COS(RADIANS(M15-N15))-1)*100</f>
        <v>-0.69767473711609407</v>
      </c>
      <c r="Q15" s="18">
        <f>(COS(RADIANS(M15))-1)*100</f>
        <v>-2.1932303729024438</v>
      </c>
      <c r="R15" s="10" t="s">
        <v>5</v>
      </c>
    </row>
    <row r="16" spans="1:18" x14ac:dyDescent="0.2">
      <c r="A16" s="1">
        <v>5.84</v>
      </c>
      <c r="B16" s="1">
        <v>2.1800000000000002</v>
      </c>
      <c r="C16" s="4">
        <f t="shared" si="0"/>
        <v>37.328767123287676</v>
      </c>
      <c r="D16" s="1">
        <v>281.45</v>
      </c>
      <c r="E16" s="1">
        <v>14.97</v>
      </c>
      <c r="F16" s="4">
        <v>17</v>
      </c>
      <c r="G16" s="1">
        <v>3.49</v>
      </c>
      <c r="H16" s="5">
        <v>0.92710000000000004</v>
      </c>
      <c r="I16" s="1">
        <v>0.96279999999999999</v>
      </c>
      <c r="J16" s="1">
        <v>8.14</v>
      </c>
      <c r="K16" s="1">
        <v>4.49</v>
      </c>
      <c r="L16" s="2" t="s">
        <v>4</v>
      </c>
      <c r="M16" s="21"/>
      <c r="N16" s="21"/>
      <c r="O16" s="22"/>
      <c r="P16" s="18"/>
      <c r="Q16" s="18"/>
      <c r="R16" s="3" t="s">
        <v>6</v>
      </c>
    </row>
    <row r="17" spans="1:18" x14ac:dyDescent="0.2">
      <c r="A17" s="1">
        <v>11.65</v>
      </c>
      <c r="B17" s="1">
        <v>2.56</v>
      </c>
      <c r="C17" s="4">
        <f t="shared" si="0"/>
        <v>21.974248927038627</v>
      </c>
      <c r="D17" s="1">
        <v>318.8</v>
      </c>
      <c r="E17" s="1">
        <v>12.56</v>
      </c>
      <c r="F17" s="1">
        <v>13</v>
      </c>
      <c r="G17" s="1">
        <v>2.44</v>
      </c>
      <c r="H17" s="5">
        <v>0.87229999999999996</v>
      </c>
      <c r="I17" s="1">
        <v>0.93400000000000005</v>
      </c>
      <c r="J17" s="1">
        <v>6.01</v>
      </c>
      <c r="K17" s="1">
        <v>3.34</v>
      </c>
      <c r="L17" s="2" t="s">
        <v>4</v>
      </c>
      <c r="M17" s="21"/>
      <c r="N17" s="21"/>
      <c r="O17" s="22"/>
      <c r="P17" s="18"/>
      <c r="Q17" s="18"/>
      <c r="R17" s="10" t="s">
        <v>5</v>
      </c>
    </row>
    <row r="18" spans="1:18" x14ac:dyDescent="0.2">
      <c r="A18" s="1">
        <v>17.28</v>
      </c>
      <c r="B18" s="1">
        <v>3.95</v>
      </c>
      <c r="C18" s="4">
        <f t="shared" si="0"/>
        <v>22.858796296296298</v>
      </c>
      <c r="D18" s="1">
        <v>133.44999999999899</v>
      </c>
      <c r="E18" s="1">
        <v>13.46</v>
      </c>
      <c r="F18" s="1">
        <v>9</v>
      </c>
      <c r="G18" s="1">
        <v>2.12</v>
      </c>
      <c r="H18" s="5">
        <v>0.996</v>
      </c>
      <c r="I18" s="1">
        <v>0.998</v>
      </c>
      <c r="J18" s="1">
        <v>5.62</v>
      </c>
      <c r="K18" s="1">
        <v>3.3</v>
      </c>
      <c r="L18" s="2" t="s">
        <v>4</v>
      </c>
      <c r="M18" s="21"/>
      <c r="N18" s="21"/>
      <c r="O18" s="22"/>
      <c r="P18" s="18"/>
      <c r="Q18" s="18"/>
    </row>
    <row r="19" spans="1:18" s="6" customFormat="1" x14ac:dyDescent="0.2">
      <c r="A19" s="1">
        <v>21.149999999999899</v>
      </c>
      <c r="B19" s="1">
        <v>16.420000000000002</v>
      </c>
      <c r="C19" s="4">
        <f t="shared" si="0"/>
        <v>77.635933806146951</v>
      </c>
      <c r="D19" s="1">
        <v>143.539999999999</v>
      </c>
      <c r="E19" s="1">
        <v>49.869999999999898</v>
      </c>
      <c r="F19" s="1">
        <v>9</v>
      </c>
      <c r="G19" s="1">
        <v>5.25</v>
      </c>
      <c r="H19" s="5">
        <v>0.94489999999999996</v>
      </c>
      <c r="I19" s="1">
        <v>0.97209999999999996</v>
      </c>
      <c r="J19" s="1">
        <v>9.84</v>
      </c>
      <c r="K19" s="1">
        <v>7.13</v>
      </c>
      <c r="L19" s="2" t="s">
        <v>4</v>
      </c>
      <c r="M19" s="21"/>
      <c r="N19" s="21"/>
      <c r="O19" s="22"/>
      <c r="P19" s="18"/>
      <c r="Q19" s="18"/>
      <c r="R19" s="3"/>
    </row>
    <row r="20" spans="1:18" s="12" customFormat="1" x14ac:dyDescent="0.2">
      <c r="A20" s="12">
        <v>1.1299999999999999</v>
      </c>
      <c r="B20" s="12">
        <v>2.41</v>
      </c>
      <c r="C20" s="13">
        <f t="shared" si="0"/>
        <v>213.27433628318587</v>
      </c>
      <c r="D20" s="12">
        <v>297.32999999999902</v>
      </c>
      <c r="E20" s="12">
        <v>90.68</v>
      </c>
      <c r="F20" s="12">
        <v>7</v>
      </c>
      <c r="G20" s="12">
        <v>4.1900000000000004</v>
      </c>
      <c r="H20" s="14">
        <v>0.22889999999999999</v>
      </c>
      <c r="I20" s="12">
        <v>0.47839999999999999</v>
      </c>
      <c r="J20" s="12">
        <v>6.58</v>
      </c>
      <c r="K20" s="12">
        <v>6.2</v>
      </c>
      <c r="L20" s="15"/>
      <c r="R20" s="11" t="s">
        <v>13</v>
      </c>
    </row>
    <row r="21" spans="1:18" x14ac:dyDescent="0.2">
      <c r="A21" s="1">
        <v>1.39</v>
      </c>
      <c r="B21" s="1">
        <v>0.67</v>
      </c>
      <c r="C21" s="4">
        <f t="shared" si="0"/>
        <v>48.201438848920866</v>
      </c>
      <c r="D21" s="1">
        <v>159.4</v>
      </c>
      <c r="E21" s="1">
        <v>14.6099999999999</v>
      </c>
      <c r="F21" s="1">
        <v>26</v>
      </c>
      <c r="G21" s="1">
        <v>3.11</v>
      </c>
      <c r="H21" s="16">
        <v>0.39</v>
      </c>
      <c r="I21" s="1">
        <v>0.62450000000000006</v>
      </c>
      <c r="J21" s="1">
        <v>8.14</v>
      </c>
      <c r="K21" s="1">
        <v>4</v>
      </c>
      <c r="O21" s="20" t="s">
        <v>21</v>
      </c>
      <c r="P21" s="20"/>
      <c r="Q21" s="20"/>
    </row>
    <row r="22" spans="1:18" x14ac:dyDescent="0.2">
      <c r="A22" s="1">
        <v>1.77</v>
      </c>
      <c r="B22" s="1">
        <v>0.47</v>
      </c>
      <c r="C22" s="4">
        <f t="shared" si="0"/>
        <v>26.55367231638418</v>
      </c>
      <c r="D22" s="1">
        <v>124.73</v>
      </c>
      <c r="E22" s="1">
        <v>13.4499999999999</v>
      </c>
      <c r="F22" s="1">
        <v>10</v>
      </c>
      <c r="G22" s="1">
        <v>0.86</v>
      </c>
      <c r="H22" s="5">
        <v>0.8831</v>
      </c>
      <c r="I22" s="1">
        <v>0.93979999999999997</v>
      </c>
      <c r="J22" s="1">
        <v>1.63</v>
      </c>
      <c r="K22" s="1">
        <v>1.24</v>
      </c>
      <c r="O22" s="17">
        <f>AVERAGE(O2:O19)</f>
        <v>-6.9241403804007007</v>
      </c>
      <c r="P22" s="17">
        <f>AVERAGE(P2:P19)</f>
        <v>-1.3151771449092298</v>
      </c>
      <c r="Q22" s="17">
        <f>AVERAGE(Q2:Q19)</f>
        <v>-3.5807542919857105</v>
      </c>
    </row>
    <row r="23" spans="1:18" s="12" customFormat="1" x14ac:dyDescent="0.2">
      <c r="A23" s="12">
        <v>1.79</v>
      </c>
      <c r="B23" s="12">
        <v>3.31</v>
      </c>
      <c r="C23" s="13">
        <f t="shared" si="0"/>
        <v>184.91620111731842</v>
      </c>
      <c r="D23" s="12">
        <v>57.28</v>
      </c>
      <c r="E23" s="12">
        <v>75.569999999999894</v>
      </c>
      <c r="F23" s="12">
        <v>10</v>
      </c>
      <c r="G23" s="12">
        <v>2.91</v>
      </c>
      <c r="H23" s="14">
        <v>0.49790000000000001</v>
      </c>
      <c r="I23" s="12">
        <v>0.70569999999999999</v>
      </c>
      <c r="J23" s="12">
        <v>7.98</v>
      </c>
      <c r="K23" s="12">
        <v>4.66</v>
      </c>
      <c r="L23" s="15"/>
      <c r="R23" s="11" t="s">
        <v>13</v>
      </c>
    </row>
    <row r="24" spans="1:18" x14ac:dyDescent="0.2">
      <c r="A24" s="1">
        <v>2.4300000000000002</v>
      </c>
      <c r="B24" s="1">
        <v>0.81</v>
      </c>
      <c r="C24" s="4">
        <f t="shared" si="0"/>
        <v>33.333333333333329</v>
      </c>
      <c r="D24" s="1">
        <v>121.61</v>
      </c>
      <c r="E24" s="1">
        <v>28.7899999999999</v>
      </c>
      <c r="F24" s="1">
        <v>14</v>
      </c>
      <c r="G24" s="1">
        <v>1.44</v>
      </c>
      <c r="H24" s="5">
        <v>0.97989999999999999</v>
      </c>
      <c r="I24" s="1">
        <v>0.9899</v>
      </c>
      <c r="J24" s="1">
        <v>2.93</v>
      </c>
      <c r="K24" s="1">
        <v>1.98</v>
      </c>
      <c r="R24" s="11"/>
    </row>
    <row r="25" spans="1:18" s="12" customFormat="1" x14ac:dyDescent="0.2">
      <c r="A25" s="1">
        <v>2.52</v>
      </c>
      <c r="B25" s="1">
        <v>0.91</v>
      </c>
      <c r="C25" s="4">
        <f t="shared" si="0"/>
        <v>36.111111111111107</v>
      </c>
      <c r="D25" s="1">
        <v>136.02000000000001</v>
      </c>
      <c r="E25" s="1">
        <v>20.93</v>
      </c>
      <c r="F25" s="1">
        <v>16</v>
      </c>
      <c r="G25" s="1">
        <v>1.67</v>
      </c>
      <c r="H25" s="5">
        <v>0.81899999999999995</v>
      </c>
      <c r="I25" s="1">
        <v>0.90500000000000003</v>
      </c>
      <c r="J25" s="1">
        <v>3.9</v>
      </c>
      <c r="K25" s="1">
        <v>2.16</v>
      </c>
      <c r="L25" s="2"/>
      <c r="R25" s="11"/>
    </row>
    <row r="26" spans="1:18" x14ac:dyDescent="0.2">
      <c r="A26" s="1">
        <v>2.74</v>
      </c>
      <c r="B26" s="1">
        <v>1.48</v>
      </c>
      <c r="C26" s="4">
        <f t="shared" si="0"/>
        <v>54.014598540145982</v>
      </c>
      <c r="D26" s="1">
        <v>11.39</v>
      </c>
      <c r="E26" s="1">
        <v>19.73</v>
      </c>
      <c r="F26" s="1">
        <v>16</v>
      </c>
      <c r="G26" s="1">
        <v>1.74</v>
      </c>
      <c r="H26" s="5">
        <v>0.94799999999999995</v>
      </c>
      <c r="I26" s="1">
        <v>0.97360000000000002</v>
      </c>
      <c r="J26" s="1">
        <v>5.14</v>
      </c>
      <c r="K26" s="1">
        <v>2.59</v>
      </c>
    </row>
    <row r="27" spans="1:18" s="12" customFormat="1" x14ac:dyDescent="0.2">
      <c r="A27" s="12">
        <v>3.41</v>
      </c>
      <c r="B27" s="12">
        <v>8.82</v>
      </c>
      <c r="C27" s="13">
        <f t="shared" si="0"/>
        <v>258.65102639296185</v>
      </c>
      <c r="D27" s="12">
        <v>70.969999999999899</v>
      </c>
      <c r="E27" s="12">
        <v>63.92</v>
      </c>
      <c r="F27" s="12">
        <v>8</v>
      </c>
      <c r="G27" s="12">
        <v>3.2</v>
      </c>
      <c r="H27" s="14">
        <v>0.32279999999999998</v>
      </c>
      <c r="I27" s="12">
        <v>0.56810000000000005</v>
      </c>
      <c r="J27" s="12">
        <v>5.37</v>
      </c>
      <c r="K27" s="12">
        <v>4.45</v>
      </c>
      <c r="L27" s="15"/>
      <c r="R27" s="11" t="s">
        <v>13</v>
      </c>
    </row>
    <row r="28" spans="1:18" x14ac:dyDescent="0.2">
      <c r="A28" s="1">
        <v>3.64</v>
      </c>
      <c r="B28" s="1">
        <v>1.54</v>
      </c>
      <c r="C28" s="4">
        <f t="shared" si="0"/>
        <v>42.307692307692307</v>
      </c>
      <c r="D28" s="1">
        <v>286.23</v>
      </c>
      <c r="E28" s="1">
        <v>14.07</v>
      </c>
      <c r="F28" s="1">
        <v>9</v>
      </c>
      <c r="G28" s="1">
        <v>1.31</v>
      </c>
      <c r="H28" s="5">
        <v>0.87560000000000004</v>
      </c>
      <c r="I28" s="1">
        <v>0.93569999999999998</v>
      </c>
      <c r="J28" s="1">
        <v>2.11</v>
      </c>
      <c r="K28" s="1">
        <v>1.82</v>
      </c>
      <c r="R28" s="11"/>
    </row>
    <row r="29" spans="1:18" s="12" customFormat="1" x14ac:dyDescent="0.2">
      <c r="A29" s="1">
        <v>3.84</v>
      </c>
      <c r="B29" s="1">
        <v>1</v>
      </c>
      <c r="C29" s="4">
        <f t="shared" si="0"/>
        <v>26.041666666666668</v>
      </c>
      <c r="D29" s="1">
        <v>355.55</v>
      </c>
      <c r="E29" s="1">
        <v>6.33</v>
      </c>
      <c r="F29" s="1">
        <v>11</v>
      </c>
      <c r="G29" s="1">
        <v>1.47</v>
      </c>
      <c r="H29" s="5">
        <v>0.98529999999999995</v>
      </c>
      <c r="I29" s="1">
        <v>0.99260000000000004</v>
      </c>
      <c r="J29" s="1">
        <v>3.78</v>
      </c>
      <c r="K29" s="1">
        <v>2.1</v>
      </c>
      <c r="L29" s="2"/>
      <c r="R29" s="3"/>
    </row>
    <row r="30" spans="1:18" x14ac:dyDescent="0.2">
      <c r="A30" s="1">
        <v>4.03</v>
      </c>
      <c r="B30" s="1">
        <v>1.54</v>
      </c>
      <c r="C30" s="4">
        <f t="shared" si="0"/>
        <v>38.213399503722087</v>
      </c>
      <c r="D30" s="1">
        <v>261.38999999999902</v>
      </c>
      <c r="E30" s="1">
        <v>5.57</v>
      </c>
      <c r="F30" s="1">
        <v>17</v>
      </c>
      <c r="G30" s="1">
        <v>3.25</v>
      </c>
      <c r="H30" s="5">
        <v>0.80249999999999999</v>
      </c>
      <c r="I30" s="1">
        <v>0.89580000000000004</v>
      </c>
      <c r="J30" s="1">
        <v>6.4</v>
      </c>
      <c r="K30" s="1">
        <v>4</v>
      </c>
    </row>
    <row r="31" spans="1:18" x14ac:dyDescent="0.2">
      <c r="A31" s="1">
        <v>4.3499999999999996</v>
      </c>
      <c r="B31" s="1">
        <v>1.0900000000000001</v>
      </c>
      <c r="C31" s="4">
        <f t="shared" si="0"/>
        <v>25.05747126436782</v>
      </c>
      <c r="D31" s="1">
        <v>103.739999999999</v>
      </c>
      <c r="E31" s="1">
        <v>11.73</v>
      </c>
      <c r="F31" s="1">
        <v>11</v>
      </c>
      <c r="G31" s="1">
        <v>1.89</v>
      </c>
      <c r="H31" s="5">
        <v>0.96740000000000004</v>
      </c>
      <c r="I31" s="1">
        <v>0.98360000000000003</v>
      </c>
      <c r="J31" s="1">
        <v>3.97</v>
      </c>
      <c r="K31" s="1">
        <v>2.62</v>
      </c>
    </row>
    <row r="32" spans="1:18" s="12" customFormat="1" x14ac:dyDescent="0.2">
      <c r="A32" s="1">
        <v>4.91</v>
      </c>
      <c r="B32" s="1">
        <v>2.16</v>
      </c>
      <c r="C32" s="4">
        <f t="shared" si="0"/>
        <v>43.991853360488797</v>
      </c>
      <c r="D32" s="1">
        <v>124.68</v>
      </c>
      <c r="E32" s="1">
        <v>28.17</v>
      </c>
      <c r="F32" s="1">
        <v>12</v>
      </c>
      <c r="G32" s="1">
        <v>2.2200000000000002</v>
      </c>
      <c r="H32" s="5">
        <v>0.96389999999999998</v>
      </c>
      <c r="I32" s="1">
        <v>0.98180000000000001</v>
      </c>
      <c r="J32" s="1">
        <v>3.77</v>
      </c>
      <c r="K32" s="1">
        <v>2.87</v>
      </c>
      <c r="L32" s="2"/>
      <c r="R32" s="3"/>
    </row>
    <row r="33" spans="1:18" x14ac:dyDescent="0.2">
      <c r="A33" s="1">
        <v>5.75</v>
      </c>
      <c r="B33" s="1">
        <v>2.04</v>
      </c>
      <c r="C33" s="4">
        <f t="shared" si="0"/>
        <v>35.478260869565219</v>
      </c>
      <c r="D33" s="1">
        <v>116.25</v>
      </c>
      <c r="E33" s="1">
        <v>10.5</v>
      </c>
      <c r="F33" s="1">
        <v>16</v>
      </c>
      <c r="G33" s="1">
        <v>6.29</v>
      </c>
      <c r="H33" s="5">
        <v>0.9577</v>
      </c>
      <c r="I33" s="1">
        <v>0.97860000000000003</v>
      </c>
      <c r="J33" s="1">
        <v>14.85</v>
      </c>
      <c r="K33" s="1">
        <v>8.5</v>
      </c>
    </row>
    <row r="34" spans="1:18" x14ac:dyDescent="0.2">
      <c r="A34" s="1">
        <v>5.92</v>
      </c>
      <c r="B34" s="1">
        <v>1.22</v>
      </c>
      <c r="C34" s="4">
        <f t="shared" ref="C34:C59" si="1">B34/A34 * 100</f>
        <v>20.608108108108109</v>
      </c>
      <c r="D34" s="1">
        <v>195.849999999999</v>
      </c>
      <c r="E34" s="1">
        <v>4.53</v>
      </c>
      <c r="F34" s="1">
        <v>9</v>
      </c>
      <c r="G34" s="1">
        <v>1.22</v>
      </c>
      <c r="H34" s="5">
        <v>0.96209999999999996</v>
      </c>
      <c r="I34" s="1">
        <v>0.98089999999999999</v>
      </c>
      <c r="J34" s="1">
        <v>4.05</v>
      </c>
      <c r="K34" s="1">
        <v>2.0499999999999998</v>
      </c>
    </row>
    <row r="35" spans="1:18" x14ac:dyDescent="0.2">
      <c r="A35" s="1">
        <v>6.1</v>
      </c>
      <c r="B35" s="1">
        <v>2.1800000000000002</v>
      </c>
      <c r="C35" s="4">
        <f t="shared" si="1"/>
        <v>35.73770491803279</v>
      </c>
      <c r="D35" s="1">
        <v>59.84</v>
      </c>
      <c r="E35" s="1">
        <v>12.31</v>
      </c>
      <c r="F35" s="1">
        <v>8</v>
      </c>
      <c r="G35" s="1">
        <v>1.2</v>
      </c>
      <c r="H35" s="5">
        <v>0.99029999999999996</v>
      </c>
      <c r="I35" s="1">
        <v>0.99519999999999997</v>
      </c>
      <c r="J35" s="1">
        <v>1.99</v>
      </c>
      <c r="K35" s="1">
        <v>1.59</v>
      </c>
      <c r="R35" s="11"/>
    </row>
    <row r="36" spans="1:18" x14ac:dyDescent="0.2">
      <c r="A36" s="1">
        <v>6.12</v>
      </c>
      <c r="B36" s="1">
        <v>2.2799999999999998</v>
      </c>
      <c r="C36" s="4">
        <f t="shared" si="1"/>
        <v>37.254901960784309</v>
      </c>
      <c r="D36" s="1">
        <v>82.18</v>
      </c>
      <c r="E36" s="1">
        <v>5.45</v>
      </c>
      <c r="F36" s="1">
        <v>14</v>
      </c>
      <c r="G36" s="1">
        <v>4.9000000000000004</v>
      </c>
      <c r="H36" s="5">
        <v>0.75839999999999996</v>
      </c>
      <c r="I36" s="1">
        <v>0.87090000000000001</v>
      </c>
      <c r="J36" s="1">
        <v>10.93</v>
      </c>
      <c r="K36" s="1">
        <v>6.02</v>
      </c>
    </row>
    <row r="37" spans="1:18" x14ac:dyDescent="0.2">
      <c r="A37" s="1">
        <v>6.64</v>
      </c>
      <c r="B37" s="1">
        <v>5.86</v>
      </c>
      <c r="C37" s="4">
        <f t="shared" si="1"/>
        <v>88.253012048192787</v>
      </c>
      <c r="D37" s="1">
        <v>99.45</v>
      </c>
      <c r="E37" s="1">
        <v>10.9</v>
      </c>
      <c r="F37" s="1">
        <v>8</v>
      </c>
      <c r="G37" s="1">
        <v>4.84</v>
      </c>
      <c r="H37" s="5">
        <v>0.71919999999999995</v>
      </c>
      <c r="I37" s="1">
        <v>0.84809999999999997</v>
      </c>
      <c r="J37" s="1">
        <v>7.25</v>
      </c>
      <c r="K37" s="1">
        <v>6.88</v>
      </c>
    </row>
    <row r="38" spans="1:18" x14ac:dyDescent="0.2">
      <c r="A38" s="1">
        <v>6.87</v>
      </c>
      <c r="B38" s="1">
        <v>3.21</v>
      </c>
      <c r="C38" s="4">
        <f t="shared" si="1"/>
        <v>46.724890829694324</v>
      </c>
      <c r="D38" s="1">
        <v>117.77</v>
      </c>
      <c r="E38" s="1">
        <v>14.93</v>
      </c>
      <c r="F38" s="1">
        <v>17</v>
      </c>
      <c r="G38" s="1">
        <v>7.88</v>
      </c>
      <c r="H38" s="5">
        <v>0.92800000000000005</v>
      </c>
      <c r="I38" s="1">
        <v>0.96330000000000005</v>
      </c>
      <c r="J38" s="1">
        <v>22.53</v>
      </c>
      <c r="K38" s="1">
        <v>10.57</v>
      </c>
    </row>
    <row r="39" spans="1:18" x14ac:dyDescent="0.2">
      <c r="A39" s="1">
        <v>7.02</v>
      </c>
      <c r="B39" s="1">
        <v>2.11</v>
      </c>
      <c r="C39" s="4">
        <f t="shared" si="1"/>
        <v>30.056980056980059</v>
      </c>
      <c r="D39" s="1">
        <v>31.12</v>
      </c>
      <c r="E39" s="1">
        <v>12.09</v>
      </c>
      <c r="F39" s="1">
        <v>9</v>
      </c>
      <c r="G39" s="1">
        <v>2.25</v>
      </c>
      <c r="H39" s="5">
        <v>0.94220000000000004</v>
      </c>
      <c r="I39" s="1">
        <v>0.97070000000000001</v>
      </c>
      <c r="J39" s="1">
        <v>4.95</v>
      </c>
      <c r="K39" s="1">
        <v>3.34</v>
      </c>
    </row>
    <row r="40" spans="1:18" x14ac:dyDescent="0.2">
      <c r="A40" s="1">
        <v>7.11</v>
      </c>
      <c r="B40" s="1">
        <v>0.98</v>
      </c>
      <c r="C40" s="4">
        <f t="shared" si="1"/>
        <v>13.783403656821378</v>
      </c>
      <c r="D40" s="1">
        <v>21.73</v>
      </c>
      <c r="E40" s="1">
        <v>3.36</v>
      </c>
      <c r="F40" s="1">
        <v>13</v>
      </c>
      <c r="G40" s="1">
        <v>0.73</v>
      </c>
      <c r="H40" s="5">
        <v>0.99460000000000004</v>
      </c>
      <c r="I40" s="1">
        <v>0.99729999999999996</v>
      </c>
      <c r="J40" s="1">
        <v>1.84</v>
      </c>
      <c r="K40" s="1">
        <v>1.06</v>
      </c>
    </row>
    <row r="41" spans="1:18" s="12" customFormat="1" x14ac:dyDescent="0.2">
      <c r="A41" s="12">
        <v>7.57</v>
      </c>
      <c r="B41" s="12">
        <v>10.97</v>
      </c>
      <c r="C41" s="13">
        <f t="shared" si="1"/>
        <v>144.91413474240423</v>
      </c>
      <c r="D41" s="12">
        <v>288.31</v>
      </c>
      <c r="E41" s="12">
        <v>63.02</v>
      </c>
      <c r="F41" s="12">
        <v>8</v>
      </c>
      <c r="G41" s="12">
        <v>5.79</v>
      </c>
      <c r="H41" s="14">
        <v>0.93149999999999999</v>
      </c>
      <c r="I41" s="12">
        <v>0.96509999999999996</v>
      </c>
      <c r="J41" s="12">
        <v>13.59</v>
      </c>
      <c r="K41" s="12">
        <v>9.1199999999999903</v>
      </c>
      <c r="L41" s="15"/>
      <c r="R41" s="11" t="s">
        <v>13</v>
      </c>
    </row>
    <row r="42" spans="1:18" x14ac:dyDescent="0.2">
      <c r="A42" s="1">
        <v>8.1</v>
      </c>
      <c r="B42" s="1">
        <v>1.05</v>
      </c>
      <c r="C42" s="4">
        <f t="shared" si="1"/>
        <v>12.962962962962965</v>
      </c>
      <c r="D42" s="1">
        <v>311.81</v>
      </c>
      <c r="E42" s="1">
        <v>7.34</v>
      </c>
      <c r="F42" s="1">
        <v>15</v>
      </c>
      <c r="G42" s="1">
        <v>3.64</v>
      </c>
      <c r="H42" s="5">
        <v>0.92989999999999995</v>
      </c>
      <c r="I42" s="1">
        <v>0.96430000000000005</v>
      </c>
      <c r="J42" s="1">
        <v>8.83</v>
      </c>
      <c r="K42" s="1">
        <v>5.01</v>
      </c>
    </row>
    <row r="43" spans="1:18" x14ac:dyDescent="0.2">
      <c r="A43" s="1">
        <v>8.94</v>
      </c>
      <c r="B43" s="1">
        <v>2.2400000000000002</v>
      </c>
      <c r="C43" s="4">
        <f t="shared" si="1"/>
        <v>25.055928411633115</v>
      </c>
      <c r="D43" s="1">
        <v>358.64999999999901</v>
      </c>
      <c r="E43" s="1">
        <v>15.98</v>
      </c>
      <c r="F43" s="1">
        <v>27</v>
      </c>
      <c r="G43" s="1">
        <v>14.3599999999999</v>
      </c>
      <c r="H43" s="16">
        <v>0.97</v>
      </c>
      <c r="I43" s="1">
        <v>0.9849</v>
      </c>
      <c r="J43" s="1">
        <v>34.719999999999899</v>
      </c>
      <c r="K43" s="1">
        <v>17.8</v>
      </c>
    </row>
    <row r="44" spans="1:18" x14ac:dyDescent="0.2">
      <c r="A44" s="1">
        <v>9.2100000000000009</v>
      </c>
      <c r="B44" s="1">
        <v>4.7699999999999996</v>
      </c>
      <c r="C44" s="4">
        <f t="shared" si="1"/>
        <v>51.7915309446254</v>
      </c>
      <c r="D44" s="1">
        <v>131.05000000000001</v>
      </c>
      <c r="E44" s="1">
        <v>26.739999999999899</v>
      </c>
      <c r="F44" s="1">
        <v>9</v>
      </c>
      <c r="G44" s="1">
        <v>2.2999999999999998</v>
      </c>
      <c r="H44" s="5">
        <v>0.98829999999999996</v>
      </c>
      <c r="I44" s="1">
        <v>0.99409999999999998</v>
      </c>
      <c r="J44" s="1">
        <v>4.2699999999999996</v>
      </c>
      <c r="K44" s="1">
        <v>3.23</v>
      </c>
    </row>
    <row r="45" spans="1:18" s="12" customFormat="1" x14ac:dyDescent="0.2">
      <c r="A45" s="12">
        <v>9.33</v>
      </c>
      <c r="B45" s="12">
        <v>10.1999999999999</v>
      </c>
      <c r="C45" s="13">
        <f t="shared" si="1"/>
        <v>109.32475884244266</v>
      </c>
      <c r="D45" s="12">
        <v>14.92</v>
      </c>
      <c r="E45" s="12">
        <v>17.579999999999899</v>
      </c>
      <c r="F45" s="12">
        <v>10</v>
      </c>
      <c r="G45" s="12">
        <v>2.65</v>
      </c>
      <c r="H45" s="14">
        <v>0.94899999999999995</v>
      </c>
      <c r="I45" s="12">
        <v>0.97419999999999995</v>
      </c>
      <c r="J45" s="12">
        <v>4.7300000000000004</v>
      </c>
      <c r="K45" s="12">
        <v>3.48</v>
      </c>
      <c r="L45" s="15"/>
      <c r="R45" s="11" t="s">
        <v>13</v>
      </c>
    </row>
    <row r="46" spans="1:18" x14ac:dyDescent="0.2">
      <c r="A46" s="1">
        <v>10.56</v>
      </c>
      <c r="B46" s="1">
        <v>3.49</v>
      </c>
      <c r="C46" s="4">
        <f t="shared" si="1"/>
        <v>33.049242424242422</v>
      </c>
      <c r="D46" s="1">
        <v>98.95</v>
      </c>
      <c r="E46" s="1">
        <v>6.66</v>
      </c>
      <c r="F46" s="1">
        <v>16</v>
      </c>
      <c r="G46" s="1">
        <v>3.87</v>
      </c>
      <c r="H46" s="5">
        <v>0.87139999999999995</v>
      </c>
      <c r="I46" s="1">
        <v>0.9335</v>
      </c>
      <c r="J46" s="1">
        <v>11.9</v>
      </c>
      <c r="K46" s="1">
        <v>5.57</v>
      </c>
    </row>
    <row r="47" spans="1:18" x14ac:dyDescent="0.2">
      <c r="A47" s="1">
        <v>11.65</v>
      </c>
      <c r="B47" s="1">
        <v>1.5</v>
      </c>
      <c r="C47" s="4">
        <f t="shared" si="1"/>
        <v>12.875536480686694</v>
      </c>
      <c r="D47" s="1">
        <v>75.260000000000005</v>
      </c>
      <c r="E47" s="1">
        <v>3.69</v>
      </c>
      <c r="F47" s="1">
        <v>15</v>
      </c>
      <c r="G47" s="1">
        <v>3.57</v>
      </c>
      <c r="H47" s="5">
        <v>0.96120000000000005</v>
      </c>
      <c r="I47" s="1">
        <v>0.98040000000000005</v>
      </c>
      <c r="J47" s="1">
        <v>9.8599999999999905</v>
      </c>
      <c r="K47" s="1">
        <v>5.01</v>
      </c>
    </row>
    <row r="48" spans="1:18" x14ac:dyDescent="0.2">
      <c r="A48" s="1">
        <v>12.68</v>
      </c>
      <c r="B48" s="1">
        <v>8.57</v>
      </c>
      <c r="C48" s="4">
        <f t="shared" si="1"/>
        <v>67.586750788643542</v>
      </c>
      <c r="D48" s="1">
        <v>290.17</v>
      </c>
      <c r="E48" s="1">
        <v>19.6999999999999</v>
      </c>
      <c r="F48" s="1">
        <v>12</v>
      </c>
      <c r="G48" s="1">
        <v>6.29</v>
      </c>
      <c r="H48" s="5">
        <v>0.57099999999999995</v>
      </c>
      <c r="I48" s="1">
        <v>0.75560000000000005</v>
      </c>
      <c r="J48" s="1">
        <v>16.25</v>
      </c>
      <c r="K48" s="1">
        <v>9.6300000000000008</v>
      </c>
    </row>
    <row r="49" spans="1:18" s="12" customFormat="1" x14ac:dyDescent="0.2">
      <c r="A49" s="12">
        <v>13.94</v>
      </c>
      <c r="B49" s="12">
        <v>12.69</v>
      </c>
      <c r="C49" s="13">
        <f t="shared" si="1"/>
        <v>91.032998565279769</v>
      </c>
      <c r="D49" s="12">
        <v>343.72</v>
      </c>
      <c r="E49" s="12">
        <v>19.190000000000001</v>
      </c>
      <c r="F49" s="12">
        <v>9</v>
      </c>
      <c r="G49" s="12">
        <v>1.88</v>
      </c>
      <c r="H49" s="14">
        <v>0.91920000000000002</v>
      </c>
      <c r="I49" s="12">
        <v>0.9587</v>
      </c>
      <c r="J49" s="12">
        <v>5.91</v>
      </c>
      <c r="K49" s="12">
        <v>3.18</v>
      </c>
      <c r="L49" s="15"/>
      <c r="R49" s="11" t="s">
        <v>13</v>
      </c>
    </row>
    <row r="50" spans="1:18" x14ac:dyDescent="0.2">
      <c r="A50" s="1">
        <v>14.44</v>
      </c>
      <c r="B50" s="1">
        <v>1.24</v>
      </c>
      <c r="C50" s="4">
        <f t="shared" si="1"/>
        <v>8.5872576177285325</v>
      </c>
      <c r="D50" s="1">
        <v>321.63999999999902</v>
      </c>
      <c r="E50" s="1">
        <v>6.22</v>
      </c>
      <c r="F50" s="1">
        <v>23</v>
      </c>
      <c r="G50" s="1">
        <v>5.09</v>
      </c>
      <c r="H50" s="5">
        <v>0.99480000000000002</v>
      </c>
      <c r="I50" s="1">
        <v>0.99739999999999995</v>
      </c>
      <c r="J50" s="1">
        <v>12.15</v>
      </c>
      <c r="K50" s="1">
        <v>6.61</v>
      </c>
    </row>
    <row r="51" spans="1:18" x14ac:dyDescent="0.2">
      <c r="A51" s="1">
        <v>14.6099999999999</v>
      </c>
      <c r="B51" s="1">
        <v>7.17</v>
      </c>
      <c r="C51" s="4">
        <f t="shared" si="1"/>
        <v>49.075975359343246</v>
      </c>
      <c r="D51" s="1">
        <v>146.13</v>
      </c>
      <c r="E51" s="1">
        <v>32.950000000000003</v>
      </c>
      <c r="F51" s="1">
        <v>10</v>
      </c>
      <c r="G51" s="1">
        <v>2.83</v>
      </c>
      <c r="H51" s="5">
        <v>0.99039999999999995</v>
      </c>
      <c r="I51" s="1">
        <v>0.99519999999999997</v>
      </c>
      <c r="J51" s="1">
        <v>5.0999999999999996</v>
      </c>
      <c r="K51" s="1">
        <v>3.85</v>
      </c>
    </row>
    <row r="52" spans="1:18" s="12" customFormat="1" x14ac:dyDescent="0.2">
      <c r="A52" s="1">
        <v>14.97</v>
      </c>
      <c r="B52" s="1">
        <v>8.92</v>
      </c>
      <c r="C52" s="4">
        <f t="shared" si="1"/>
        <v>59.585838343353373</v>
      </c>
      <c r="D52" s="1">
        <v>312.86</v>
      </c>
      <c r="E52" s="1">
        <v>37.719999999999899</v>
      </c>
      <c r="F52" s="1">
        <v>9</v>
      </c>
      <c r="G52" s="1">
        <v>4.49</v>
      </c>
      <c r="H52" s="5">
        <v>0.97599999999999998</v>
      </c>
      <c r="I52" s="1">
        <v>0.9879</v>
      </c>
      <c r="J52" s="1">
        <v>8.08</v>
      </c>
      <c r="K52" s="1">
        <v>6.21</v>
      </c>
      <c r="L52" s="2"/>
      <c r="R52" s="3"/>
    </row>
    <row r="53" spans="1:18" s="12" customFormat="1" x14ac:dyDescent="0.2">
      <c r="A53" s="12">
        <v>16.0399999999999</v>
      </c>
      <c r="B53" s="12">
        <v>34.5</v>
      </c>
      <c r="C53" s="13">
        <f t="shared" si="1"/>
        <v>215.08728179551255</v>
      </c>
      <c r="D53" s="12">
        <v>63.85</v>
      </c>
      <c r="E53" s="12">
        <v>83.439999999999898</v>
      </c>
      <c r="F53" s="12">
        <v>6</v>
      </c>
      <c r="G53" s="12">
        <v>4.63</v>
      </c>
      <c r="H53" s="14">
        <v>0.67720000000000002</v>
      </c>
      <c r="I53" s="12">
        <v>0.82289999999999996</v>
      </c>
      <c r="J53" s="12">
        <v>8.75</v>
      </c>
      <c r="K53" s="12">
        <v>7.99</v>
      </c>
      <c r="L53" s="15"/>
      <c r="R53" s="11" t="s">
        <v>13</v>
      </c>
    </row>
    <row r="54" spans="1:18" x14ac:dyDescent="0.2">
      <c r="A54" s="1">
        <v>17.12</v>
      </c>
      <c r="B54" s="1">
        <v>11.8</v>
      </c>
      <c r="C54" s="4">
        <f t="shared" si="1"/>
        <v>68.925233644859816</v>
      </c>
      <c r="D54" s="1">
        <v>241.78</v>
      </c>
      <c r="E54" s="1">
        <v>24.82</v>
      </c>
      <c r="F54" s="1">
        <v>13</v>
      </c>
      <c r="G54" s="1">
        <v>2.98</v>
      </c>
      <c r="H54" s="5">
        <v>0.97550000000000003</v>
      </c>
      <c r="I54" s="1">
        <v>0.98770000000000002</v>
      </c>
      <c r="J54" s="1">
        <v>9.14</v>
      </c>
      <c r="K54" s="1">
        <v>4.5999999999999996</v>
      </c>
    </row>
    <row r="55" spans="1:18" x14ac:dyDescent="0.2">
      <c r="A55" s="1">
        <v>18.829999999999899</v>
      </c>
      <c r="B55" s="1">
        <v>8.07</v>
      </c>
      <c r="C55" s="4">
        <f t="shared" si="1"/>
        <v>42.857142857143089</v>
      </c>
      <c r="D55" s="1">
        <v>147.28</v>
      </c>
      <c r="E55" s="1">
        <v>26.51</v>
      </c>
      <c r="F55" s="1">
        <v>12</v>
      </c>
      <c r="G55" s="1">
        <v>4.3899999999999997</v>
      </c>
      <c r="H55" s="5">
        <v>0.95479999999999998</v>
      </c>
      <c r="I55" s="1">
        <v>0.97709999999999997</v>
      </c>
      <c r="J55" s="1">
        <v>10.24</v>
      </c>
      <c r="K55" s="1">
        <v>6.31</v>
      </c>
    </row>
    <row r="56" spans="1:18" x14ac:dyDescent="0.2">
      <c r="A56" s="1">
        <v>20.55</v>
      </c>
      <c r="B56" s="1">
        <v>11.33</v>
      </c>
      <c r="C56" s="4">
        <f t="shared" si="1"/>
        <v>55.133819951338204</v>
      </c>
      <c r="D56" s="1">
        <v>259.56</v>
      </c>
      <c r="E56" s="1">
        <v>7.8</v>
      </c>
      <c r="F56" s="1">
        <v>10</v>
      </c>
      <c r="G56" s="1">
        <v>4.55</v>
      </c>
      <c r="H56" s="5">
        <v>0.82679999999999998</v>
      </c>
      <c r="I56" s="1">
        <v>0.9093</v>
      </c>
      <c r="J56" s="1">
        <v>11.91</v>
      </c>
      <c r="K56" s="1">
        <v>6.68</v>
      </c>
    </row>
    <row r="57" spans="1:18" x14ac:dyDescent="0.2">
      <c r="A57" s="1">
        <v>25.6999999999999</v>
      </c>
      <c r="B57" s="1">
        <v>13.88</v>
      </c>
      <c r="C57" s="4">
        <f t="shared" si="1"/>
        <v>54.007782101167535</v>
      </c>
      <c r="D57" s="1">
        <v>316.75999999999902</v>
      </c>
      <c r="E57" s="1">
        <v>35.42</v>
      </c>
      <c r="F57" s="1">
        <v>7</v>
      </c>
      <c r="G57" s="1">
        <v>3.82</v>
      </c>
      <c r="H57" s="5">
        <v>0.72370000000000001</v>
      </c>
      <c r="I57" s="1">
        <v>0.85070000000000001</v>
      </c>
      <c r="J57" s="1">
        <v>8.16</v>
      </c>
      <c r="K57" s="1">
        <v>6.43</v>
      </c>
      <c r="R57" s="11"/>
    </row>
    <row r="58" spans="1:18" x14ac:dyDescent="0.2">
      <c r="A58" s="1">
        <v>26.1099999999999</v>
      </c>
      <c r="B58" s="1">
        <v>17.760000000000002</v>
      </c>
      <c r="C58" s="4">
        <f t="shared" si="1"/>
        <v>68.019915741095645</v>
      </c>
      <c r="D58" s="1">
        <v>306.25</v>
      </c>
      <c r="E58" s="1">
        <v>38.649999999999899</v>
      </c>
      <c r="F58" s="1">
        <v>12</v>
      </c>
      <c r="G58" s="1">
        <v>4.33</v>
      </c>
      <c r="H58" s="5">
        <v>0.93459999999999999</v>
      </c>
      <c r="I58" s="1">
        <v>0.9667</v>
      </c>
      <c r="J58" s="1">
        <v>10.46</v>
      </c>
      <c r="K58" s="1">
        <v>5.89</v>
      </c>
    </row>
    <row r="59" spans="1:18" x14ac:dyDescent="0.2">
      <c r="A59" s="1">
        <v>31.3599999999999</v>
      </c>
      <c r="B59" s="1">
        <v>14.69</v>
      </c>
      <c r="C59" s="4">
        <f t="shared" si="1"/>
        <v>46.843112244898109</v>
      </c>
      <c r="D59" s="1">
        <v>92.48</v>
      </c>
      <c r="E59" s="1">
        <v>3.67</v>
      </c>
      <c r="F59" s="1">
        <v>8</v>
      </c>
      <c r="G59" s="1">
        <v>3.52</v>
      </c>
      <c r="H59" s="5">
        <v>0.89449999999999996</v>
      </c>
      <c r="I59" s="1">
        <v>0.94579999999999997</v>
      </c>
      <c r="J59" s="1">
        <v>7.44</v>
      </c>
      <c r="K59" s="1">
        <v>5.62</v>
      </c>
    </row>
    <row r="62" spans="1:18" x14ac:dyDescent="0.2">
      <c r="A62" s="3">
        <f>MEDIAN(A2:A19,A21,A22,A24:A26,A28:A40,A42:A44,A46:A48,A50:A52,A54:A59)</f>
        <v>8.4700000000000006</v>
      </c>
      <c r="B62" s="3" t="s">
        <v>14</v>
      </c>
    </row>
    <row r="63" spans="1:18" x14ac:dyDescent="0.2">
      <c r="A63" s="3"/>
      <c r="B63" s="3"/>
    </row>
    <row r="64" spans="1:18" x14ac:dyDescent="0.2">
      <c r="A64" s="3">
        <f>AVERAGE(A2:A19,A21:A22,A24:A26,A28:A40,A42:A44,A46:A48,A50:A52,A54:A59)</f>
        <v>12.079411764705869</v>
      </c>
      <c r="B64" s="3" t="s">
        <v>15</v>
      </c>
    </row>
    <row r="66" spans="1:11" ht="24.75" customHeight="1" x14ac:dyDescent="0.2">
      <c r="A66" s="19" t="s">
        <v>22</v>
      </c>
      <c r="B66" s="19"/>
      <c r="C66" s="19"/>
      <c r="D66" s="19"/>
      <c r="E66" s="19"/>
      <c r="F66" s="19"/>
      <c r="G66" s="19"/>
      <c r="H66" s="19"/>
      <c r="I66" s="19"/>
      <c r="J66" s="19"/>
      <c r="K66" s="19"/>
    </row>
  </sheetData>
  <sortState xmlns:xlrd2="http://schemas.microsoft.com/office/spreadsheetml/2017/richdata2" ref="A2:M59">
    <sortCondition ref="L2"/>
  </sortState>
  <mergeCells count="17">
    <mergeCell ref="Q6:Q14"/>
    <mergeCell ref="Q15:Q19"/>
    <mergeCell ref="A66:K66"/>
    <mergeCell ref="O21:Q21"/>
    <mergeCell ref="M2:M5"/>
    <mergeCell ref="M6:M14"/>
    <mergeCell ref="M15:M19"/>
    <mergeCell ref="N15:N19"/>
    <mergeCell ref="O15:O19"/>
    <mergeCell ref="P15:P19"/>
    <mergeCell ref="N6:N14"/>
    <mergeCell ref="O6:O14"/>
    <mergeCell ref="P6:P14"/>
    <mergeCell ref="P2:P5"/>
    <mergeCell ref="O2:O5"/>
    <mergeCell ref="N2:N5"/>
    <mergeCell ref="Q2:Q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
    </sheetView>
  </sheetViews>
  <sheetFormatPr defaultRowHeight="15" x14ac:dyDescent="0.25"/>
  <sheetData>
    <row r="1" spans="1:1" x14ac:dyDescent="0.25">
      <c r="A1"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G48903</vt:lpstr>
      <vt:lpstr>Sheet3</vt:lpstr>
      <vt:lpstr>Sheet1!Nml_strike_dip_full_table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Hannes Bernhardt</dc:creator>
  <cp:lastModifiedBy>Jennifer Olivarez</cp:lastModifiedBy>
  <dcterms:created xsi:type="dcterms:W3CDTF">2021-01-20T19:56:55Z</dcterms:created>
  <dcterms:modified xsi:type="dcterms:W3CDTF">2021-04-14T18:15:51Z</dcterms:modified>
</cp:coreProperties>
</file>